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slicers/slicer1.xml" ContentType="application/vnd.ms-excel.slicer+xml"/>
  <Override PartName="/xl/timelines/timeline1.xml" ContentType="application/vnd.ms-excel.timelin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3.xml" ContentType="application/vnd.ms-excel.slicer+xml"/>
  <Override PartName="/xl/timelines/timeline3.xml" ContentType="application/vnd.ms-excel.timelin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Pictures\data analytics course\Capstone Project\"/>
    </mc:Choice>
  </mc:AlternateContent>
  <xr:revisionPtr revIDLastSave="0" documentId="8_{D0A0D820-D19C-423D-8AC5-0C54550AEAAA}" xr6:coauthVersionLast="36" xr6:coauthVersionMax="36" xr10:uidLastSave="{00000000-0000-0000-0000-000000000000}"/>
  <bookViews>
    <workbookView xWindow="0" yWindow="0" windowWidth="20490" windowHeight="7545" tabRatio="915" firstSheet="2" activeTab="9" xr2:uid="{00000000-000D-0000-FFFF-FFFF00000000}"/>
  </bookViews>
  <sheets>
    <sheet name="Customer_Dim" sheetId="1" r:id="rId1"/>
    <sheet name="Cleaned Customer Dim" sheetId="10" r:id="rId2"/>
    <sheet name="Product_Dim" sheetId="2" r:id="rId3"/>
    <sheet name="Cleaned Product Dim" sheetId="5" r:id="rId4"/>
    <sheet name="Store_Dim" sheetId="3" r:id="rId5"/>
    <sheet name="Cleaned Store Dim" sheetId="7" r:id="rId6"/>
    <sheet name="Sales_Fact" sheetId="4" r:id="rId7"/>
    <sheet name="Cleaned Sales_Facts" sheetId="8" r:id="rId8"/>
    <sheet name="Sales Pivot Table &amp; Chart" sheetId="13" r:id="rId9"/>
    <sheet name="Sales Dashboard" sheetId="12" r:id="rId10"/>
    <sheet name="Summary" sheetId="14" r:id="rId11"/>
  </sheets>
  <definedNames>
    <definedName name="_xlcn.WorksheetConnection_Ecommerce_Sales_Dataset_updated.xlsxTable11" hidden="1">Table1[]</definedName>
    <definedName name="_xlcn.WorksheetConnection_Ecommerce_Sales_Dataset_updated.xlsxTable31" hidden="1">Table3[]</definedName>
    <definedName name="_xlcn.WorksheetConnection_Ecommerce_Sales_Dataset_updated.xlsxTable41" hidden="1">Table4[]</definedName>
    <definedName name="_xlcn.WorksheetConnection_Ecommerce_Sales_Dataset_updated.xlsxTable61" hidden="1">Table6[]</definedName>
    <definedName name="Slicer_Age">#N/A</definedName>
    <definedName name="Slicer_Category">#N/A</definedName>
    <definedName name="Slicer_Customer_ID">#N/A</definedName>
    <definedName name="Slicer_Gender">#N/A</definedName>
    <definedName name="Slicer_New_Loyalty">#N/A</definedName>
    <definedName name="Slicer_Region">#N/A</definedName>
    <definedName name="Slicer_Sales_ID">#N/A</definedName>
    <definedName name="Slicer_Store_Type">#N/A</definedName>
    <definedName name="Timeline_Order_Date__Delimited1">#N/A</definedName>
  </definedNames>
  <calcPr calcId="191028"/>
  <pivotCaches>
    <pivotCache cacheId="2855" r:id="rId12"/>
    <pivotCache cacheId="2858" r:id="rId13"/>
    <pivotCache cacheId="2861" r:id="rId14"/>
    <pivotCache cacheId="2864" r:id="rId15"/>
    <pivotCache cacheId="2867" r:id="rId16"/>
    <pivotCache cacheId="2870" r:id="rId17"/>
    <pivotCache cacheId="2873" r:id="rId18"/>
    <pivotCache cacheId="2876" r:id="rId19"/>
    <pivotCache cacheId="2879" r:id="rId20"/>
    <pivotCache cacheId="2882" r:id="rId21"/>
    <pivotCache cacheId="2885" r:id="rId22"/>
    <pivotCache cacheId="2888" r:id="rId23"/>
    <pivotCache cacheId="2891" r:id="rId24"/>
    <pivotCache cacheId="2894" r:id="rId25"/>
    <pivotCache cacheId="2897" r:id="rId26"/>
    <pivotCache cacheId="2900" r:id="rId27"/>
    <pivotCache cacheId="2903" r:id="rId28"/>
    <pivotCache cacheId="2906" r:id="rId29"/>
    <pivotCache cacheId="2909" r:id="rId30"/>
  </pivotCaches>
  <extLst>
    <ext xmlns:x14="http://schemas.microsoft.com/office/spreadsheetml/2009/9/main" uri="{876F7934-8845-4945-9796-88D515C7AA90}">
      <x14:pivotCaches>
        <pivotCache cacheId="614" r:id="rId31"/>
        <pivotCache cacheId="925"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35" r:id="rId41"/>
      </x15:timelineCachePivotCaches>
    </ext>
    <ext xmlns:x15="http://schemas.microsoft.com/office/spreadsheetml/2010/11/main" uri="{D0CA8CA8-9F24-4464-BF8E-62219DCF47F9}">
      <x15:timelineCacheRefs>
        <x15:timelineCacheRef r:id="rId4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Ecommerce_Sales_Dataset_updated.xlsx!Table6"/>
          <x15:modelTable id="Table4" name="Table4" connection="WorksheetConnection_Ecommerce_Sales_Dataset_updated.xlsx!Table4"/>
          <x15:modelTable id="Table3" name="Table3" connection="WorksheetConnection_Ecommerce_Sales_Dataset_updated.xlsx!Table3"/>
          <x15:modelTable id="Table1" name="Table1" connection="WorksheetConnection_Ecommerce_Sales_Dataset_updated.xlsx!Table1"/>
        </x15:modelTables>
      </x15:dataModel>
    </ext>
  </extLst>
</workbook>
</file>

<file path=xl/calcChain.xml><?xml version="1.0" encoding="utf-8"?>
<calcChain xmlns="http://schemas.openxmlformats.org/spreadsheetml/2006/main">
  <c r="O2" i="8" l="1"/>
  <c r="N2" i="8" l="1"/>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M2" i="8"/>
  <c r="M3" i="8"/>
  <c r="M4" i="8"/>
  <c r="M5" i="8"/>
  <c r="M6" i="8"/>
  <c r="M7" i="8"/>
  <c r="M8" i="8"/>
  <c r="M9" i="8"/>
  <c r="M10" i="8"/>
  <c r="M11" i="8"/>
  <c r="M12" i="8"/>
  <c r="M13" i="8"/>
  <c r="M14" i="8"/>
  <c r="M15" i="8"/>
  <c r="M16" i="8"/>
  <c r="M17" i="8"/>
  <c r="M18" i="8"/>
  <c r="M19" i="8"/>
  <c r="M20" i="8"/>
  <c r="M21" i="8"/>
  <c r="M22" i="8"/>
  <c r="M23" i="8"/>
  <c r="M24" i="8"/>
  <c r="M25" i="8"/>
  <c r="M26" i="8"/>
  <c r="M27" i="8"/>
  <c r="M29" i="8"/>
  <c r="M30" i="8"/>
  <c r="M31" i="8"/>
  <c r="M32" i="8"/>
  <c r="M33" i="8"/>
  <c r="M34" i="8"/>
  <c r="M35" i="8"/>
  <c r="M36" i="8"/>
  <c r="M37" i="8"/>
  <c r="M38" i="8"/>
  <c r="M39" i="8"/>
  <c r="M40" i="8"/>
  <c r="M41" i="8"/>
  <c r="M42" i="8"/>
  <c r="M43" i="8"/>
  <c r="M44" i="8"/>
  <c r="M45" i="8"/>
  <c r="M46" i="8"/>
  <c r="M47" i="8"/>
  <c r="M48" i="8"/>
  <c r="M49" i="8"/>
  <c r="M50" i="8"/>
  <c r="M51" i="8"/>
  <c r="M52" i="8"/>
  <c r="M53" i="8"/>
  <c r="M55" i="8"/>
  <c r="M56" i="8"/>
  <c r="M57" i="8"/>
  <c r="M58" i="8"/>
  <c r="M59"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L2" i="8"/>
  <c r="L3" i="8"/>
  <c r="L4" i="8"/>
  <c r="L5" i="8"/>
  <c r="L6" i="8"/>
  <c r="L7" i="8"/>
  <c r="L8" i="8"/>
  <c r="L9" i="8"/>
  <c r="L10" i="8"/>
  <c r="L11" i="8"/>
  <c r="L12" i="8"/>
  <c r="L13" i="8"/>
  <c r="L14" i="8"/>
  <c r="L15" i="8"/>
  <c r="L16" i="8"/>
  <c r="L17" i="8"/>
  <c r="L18" i="8"/>
  <c r="L19" i="8"/>
  <c r="L20"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K2" i="8"/>
  <c r="K3" i="8"/>
  <c r="K4" i="8"/>
  <c r="K5" i="8"/>
  <c r="K6" i="8"/>
  <c r="K7" i="8"/>
  <c r="K8" i="8"/>
  <c r="K9" i="8"/>
  <c r="K10" i="8"/>
  <c r="K11" i="8"/>
  <c r="K12" i="8"/>
  <c r="K13" i="8"/>
  <c r="K14" i="8"/>
  <c r="K15" i="8"/>
  <c r="K16" i="8"/>
  <c r="K17" i="8"/>
  <c r="K18" i="8"/>
  <c r="K19" i="8"/>
  <c r="K20" i="8"/>
  <c r="K21" i="8"/>
  <c r="L21" i="8" s="1"/>
  <c r="K22" i="8"/>
  <c r="K23" i="8"/>
  <c r="K24" i="8"/>
  <c r="K25" i="8"/>
  <c r="K26" i="8"/>
  <c r="K27" i="8"/>
  <c r="K28" i="8"/>
  <c r="M28" i="8" s="1"/>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M60" i="8" s="1"/>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L270" i="8" s="1"/>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W2" i="8"/>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513" i="8"/>
  <c r="W514" i="8"/>
  <c r="W515" i="8"/>
  <c r="W516" i="8"/>
  <c r="W517" i="8"/>
  <c r="W518" i="8"/>
  <c r="W519" i="8"/>
  <c r="W520" i="8"/>
  <c r="W521" i="8"/>
  <c r="W522" i="8"/>
  <c r="W523" i="8"/>
  <c r="W524" i="8"/>
  <c r="W525" i="8"/>
  <c r="W526" i="8"/>
  <c r="W527" i="8"/>
  <c r="W528" i="8"/>
  <c r="W529" i="8"/>
  <c r="W530" i="8"/>
  <c r="W531" i="8"/>
  <c r="W532" i="8"/>
  <c r="W533" i="8"/>
  <c r="W534" i="8"/>
  <c r="W535" i="8"/>
  <c r="W536" i="8"/>
  <c r="W537" i="8"/>
  <c r="W538" i="8"/>
  <c r="W539" i="8"/>
  <c r="W540" i="8"/>
  <c r="W541" i="8"/>
  <c r="W542" i="8"/>
  <c r="W543" i="8"/>
  <c r="W544" i="8"/>
  <c r="W545" i="8"/>
  <c r="W546" i="8"/>
  <c r="W547" i="8"/>
  <c r="W548" i="8"/>
  <c r="W549" i="8"/>
  <c r="W550" i="8"/>
  <c r="W551" i="8"/>
  <c r="W552" i="8"/>
  <c r="W553" i="8"/>
  <c r="W554" i="8"/>
  <c r="W555" i="8"/>
  <c r="W556" i="8"/>
  <c r="W557" i="8"/>
  <c r="W558" i="8"/>
  <c r="W559" i="8"/>
  <c r="W560" i="8"/>
  <c r="W561" i="8"/>
  <c r="W562" i="8"/>
  <c r="W563" i="8"/>
  <c r="W564" i="8"/>
  <c r="W565" i="8"/>
  <c r="W566" i="8"/>
  <c r="W567" i="8"/>
  <c r="W568" i="8"/>
  <c r="W569" i="8"/>
  <c r="W570" i="8"/>
  <c r="W571" i="8"/>
  <c r="W572" i="8"/>
  <c r="W573" i="8"/>
  <c r="W574" i="8"/>
  <c r="W575" i="8"/>
  <c r="W576" i="8"/>
  <c r="W577" i="8"/>
  <c r="W578" i="8"/>
  <c r="W579" i="8"/>
  <c r="W580" i="8"/>
  <c r="W581" i="8"/>
  <c r="W582" i="8"/>
  <c r="W583" i="8"/>
  <c r="W584" i="8"/>
  <c r="W585" i="8"/>
  <c r="W586" i="8"/>
  <c r="W587" i="8"/>
  <c r="W588" i="8"/>
  <c r="W589" i="8"/>
  <c r="W590" i="8"/>
  <c r="W591" i="8"/>
  <c r="W592" i="8"/>
  <c r="W593" i="8"/>
  <c r="W594" i="8"/>
  <c r="W595" i="8"/>
  <c r="W596" i="8"/>
  <c r="W597" i="8"/>
  <c r="W598" i="8"/>
  <c r="W599" i="8"/>
  <c r="W600" i="8"/>
  <c r="W601" i="8"/>
  <c r="W602" i="8"/>
  <c r="W603" i="8"/>
  <c r="W604" i="8"/>
  <c r="W605" i="8"/>
  <c r="W606" i="8"/>
  <c r="W607" i="8"/>
  <c r="W608" i="8"/>
  <c r="W609" i="8"/>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752" i="8"/>
  <c r="W753" i="8"/>
  <c r="W754" i="8"/>
  <c r="W755" i="8"/>
  <c r="W756" i="8"/>
  <c r="W757" i="8"/>
  <c r="W758" i="8"/>
  <c r="W759" i="8"/>
  <c r="W760" i="8"/>
  <c r="W761" i="8"/>
  <c r="W762" i="8"/>
  <c r="W763" i="8"/>
  <c r="W764" i="8"/>
  <c r="W765" i="8"/>
  <c r="W766" i="8"/>
  <c r="W767" i="8"/>
  <c r="W768" i="8"/>
  <c r="W769" i="8"/>
  <c r="W770" i="8"/>
  <c r="W771" i="8"/>
  <c r="W772" i="8"/>
  <c r="W773" i="8"/>
  <c r="W774" i="8"/>
  <c r="W775" i="8"/>
  <c r="W776" i="8"/>
  <c r="W777" i="8"/>
  <c r="W778" i="8"/>
  <c r="W779" i="8"/>
  <c r="W780" i="8"/>
  <c r="W781" i="8"/>
  <c r="W782" i="8"/>
  <c r="W783" i="8"/>
  <c r="W784" i="8"/>
  <c r="W785" i="8"/>
  <c r="W786" i="8"/>
  <c r="W787" i="8"/>
  <c r="W788" i="8"/>
  <c r="W789" i="8"/>
  <c r="W790" i="8"/>
  <c r="W791" i="8"/>
  <c r="W792" i="8"/>
  <c r="W793" i="8"/>
  <c r="W794" i="8"/>
  <c r="W795" i="8"/>
  <c r="W796" i="8"/>
  <c r="W797" i="8"/>
  <c r="W798" i="8"/>
  <c r="W799" i="8"/>
  <c r="W800" i="8"/>
  <c r="W801" i="8"/>
  <c r="W802" i="8"/>
  <c r="W803" i="8"/>
  <c r="W804" i="8"/>
  <c r="W805" i="8"/>
  <c r="W806" i="8"/>
  <c r="W807" i="8"/>
  <c r="W808" i="8"/>
  <c r="W809" i="8"/>
  <c r="W810" i="8"/>
  <c r="W811" i="8"/>
  <c r="W812" i="8"/>
  <c r="W813" i="8"/>
  <c r="W814" i="8"/>
  <c r="W815" i="8"/>
  <c r="W816" i="8"/>
  <c r="W817" i="8"/>
  <c r="W818" i="8"/>
  <c r="W819" i="8"/>
  <c r="W820" i="8"/>
  <c r="W821" i="8"/>
  <c r="W822" i="8"/>
  <c r="W823" i="8"/>
  <c r="W824" i="8"/>
  <c r="W825" i="8"/>
  <c r="W826" i="8"/>
  <c r="W827" i="8"/>
  <c r="W828" i="8"/>
  <c r="W829" i="8"/>
  <c r="W830" i="8"/>
  <c r="W831" i="8"/>
  <c r="W832" i="8"/>
  <c r="W833" i="8"/>
  <c r="W834" i="8"/>
  <c r="W835" i="8"/>
  <c r="W836" i="8"/>
  <c r="W837" i="8"/>
  <c r="W838" i="8"/>
  <c r="W839" i="8"/>
  <c r="W840" i="8"/>
  <c r="W841" i="8"/>
  <c r="W842" i="8"/>
  <c r="W843" i="8"/>
  <c r="W844" i="8"/>
  <c r="W845" i="8"/>
  <c r="W846" i="8"/>
  <c r="W847" i="8"/>
  <c r="W848" i="8"/>
  <c r="W849" i="8"/>
  <c r="W850" i="8"/>
  <c r="W851" i="8"/>
  <c r="W852" i="8"/>
  <c r="W853" i="8"/>
  <c r="W854" i="8"/>
  <c r="W855" i="8"/>
  <c r="W856" i="8"/>
  <c r="W857" i="8"/>
  <c r="W858" i="8"/>
  <c r="W859" i="8"/>
  <c r="W860" i="8"/>
  <c r="W861" i="8"/>
  <c r="W862" i="8"/>
  <c r="W863" i="8"/>
  <c r="W864" i="8"/>
  <c r="W865" i="8"/>
  <c r="W866" i="8"/>
  <c r="W867" i="8"/>
  <c r="W868" i="8"/>
  <c r="W869" i="8"/>
  <c r="W870" i="8"/>
  <c r="W871" i="8"/>
  <c r="W872" i="8"/>
  <c r="W873" i="8"/>
  <c r="W874" i="8"/>
  <c r="W875" i="8"/>
  <c r="W876" i="8"/>
  <c r="W877" i="8"/>
  <c r="W878" i="8"/>
  <c r="W879" i="8"/>
  <c r="W880" i="8"/>
  <c r="W881" i="8"/>
  <c r="W882" i="8"/>
  <c r="W883" i="8"/>
  <c r="W884" i="8"/>
  <c r="W885" i="8"/>
  <c r="W886" i="8"/>
  <c r="W887" i="8"/>
  <c r="W888" i="8"/>
  <c r="W889" i="8"/>
  <c r="W890" i="8"/>
  <c r="W891" i="8"/>
  <c r="W892" i="8"/>
  <c r="W893" i="8"/>
  <c r="W894" i="8"/>
  <c r="W895" i="8"/>
  <c r="W896" i="8"/>
  <c r="W897" i="8"/>
  <c r="W898" i="8"/>
  <c r="W899" i="8"/>
  <c r="W900" i="8"/>
  <c r="W901" i="8"/>
  <c r="W902" i="8"/>
  <c r="W903" i="8"/>
  <c r="W904" i="8"/>
  <c r="W905" i="8"/>
  <c r="W906" i="8"/>
  <c r="W907" i="8"/>
  <c r="W908" i="8"/>
  <c r="W909" i="8"/>
  <c r="W910" i="8"/>
  <c r="W911" i="8"/>
  <c r="W912" i="8"/>
  <c r="W913" i="8"/>
  <c r="W914" i="8"/>
  <c r="W915" i="8"/>
  <c r="W916" i="8"/>
  <c r="W917" i="8"/>
  <c r="W918" i="8"/>
  <c r="W919" i="8"/>
  <c r="W920" i="8"/>
  <c r="W921" i="8"/>
  <c r="W922" i="8"/>
  <c r="W923" i="8"/>
  <c r="W924" i="8"/>
  <c r="W925" i="8"/>
  <c r="W926" i="8"/>
  <c r="W927" i="8"/>
  <c r="W928" i="8"/>
  <c r="W929" i="8"/>
  <c r="W930" i="8"/>
  <c r="W931" i="8"/>
  <c r="W932" i="8"/>
  <c r="W933" i="8"/>
  <c r="W934" i="8"/>
  <c r="W935" i="8"/>
  <c r="W936" i="8"/>
  <c r="W937" i="8"/>
  <c r="W938" i="8"/>
  <c r="W939" i="8"/>
  <c r="W940" i="8"/>
  <c r="W941" i="8"/>
  <c r="W942" i="8"/>
  <c r="W943" i="8"/>
  <c r="W944" i="8"/>
  <c r="W945" i="8"/>
  <c r="W946" i="8"/>
  <c r="W947" i="8"/>
  <c r="W948" i="8"/>
  <c r="W949" i="8"/>
  <c r="W950" i="8"/>
  <c r="W951" i="8"/>
  <c r="W952" i="8"/>
  <c r="W953" i="8"/>
  <c r="W954" i="8"/>
  <c r="W955" i="8"/>
  <c r="W956" i="8"/>
  <c r="W957" i="8"/>
  <c r="W958" i="8"/>
  <c r="W959" i="8"/>
  <c r="W960" i="8"/>
  <c r="W961" i="8"/>
  <c r="W962" i="8"/>
  <c r="W963" i="8"/>
  <c r="W964" i="8"/>
  <c r="W965" i="8"/>
  <c r="W966" i="8"/>
  <c r="W967" i="8"/>
  <c r="W968" i="8"/>
  <c r="W969" i="8"/>
  <c r="W970" i="8"/>
  <c r="W971" i="8"/>
  <c r="W972" i="8"/>
  <c r="W973" i="8"/>
  <c r="W974" i="8"/>
  <c r="W975" i="8"/>
  <c r="W976" i="8"/>
  <c r="W977" i="8"/>
  <c r="W978" i="8"/>
  <c r="W979" i="8"/>
  <c r="W980" i="8"/>
  <c r="W981" i="8"/>
  <c r="W982" i="8"/>
  <c r="W983" i="8"/>
  <c r="W984" i="8"/>
  <c r="W985" i="8"/>
  <c r="W986" i="8"/>
  <c r="W987" i="8"/>
  <c r="W988" i="8"/>
  <c r="W989" i="8"/>
  <c r="W990" i="8"/>
  <c r="W991" i="8"/>
  <c r="W992" i="8"/>
  <c r="W993" i="8"/>
  <c r="W994" i="8"/>
  <c r="W995" i="8"/>
  <c r="W996" i="8"/>
  <c r="W997" i="8"/>
  <c r="W998" i="8"/>
  <c r="W999" i="8"/>
  <c r="W1000" i="8"/>
  <c r="W1001" i="8"/>
  <c r="W1002" i="8"/>
  <c r="W1003" i="8"/>
  <c r="W1004" i="8"/>
  <c r="W1005" i="8"/>
  <c r="W1006" i="8"/>
  <c r="W1007" i="8"/>
  <c r="W1008" i="8"/>
  <c r="W1009" i="8"/>
  <c r="W1010" i="8"/>
  <c r="W1011" i="8"/>
  <c r="W1012" i="8"/>
  <c r="W1013" i="8"/>
  <c r="W1014" i="8"/>
  <c r="W1015" i="8"/>
  <c r="W1016" i="8"/>
  <c r="W1017" i="8"/>
  <c r="W1018" i="8"/>
  <c r="W1019" i="8"/>
  <c r="W1020" i="8"/>
  <c r="W1021" i="8"/>
  <c r="W1022" i="8"/>
  <c r="W1023" i="8"/>
  <c r="W1024" i="8"/>
  <c r="W1025" i="8"/>
  <c r="W1026" i="8"/>
  <c r="W1027" i="8"/>
  <c r="W1028" i="8"/>
  <c r="W1029" i="8"/>
  <c r="W1030" i="8"/>
  <c r="W1031" i="8"/>
  <c r="W1032" i="8"/>
  <c r="W1033" i="8"/>
  <c r="W1034" i="8"/>
  <c r="W1035" i="8"/>
  <c r="W1036" i="8"/>
  <c r="W1037" i="8"/>
  <c r="W1038" i="8"/>
  <c r="W1039" i="8"/>
  <c r="W1040" i="8"/>
  <c r="W1041" i="8"/>
  <c r="W1042" i="8"/>
  <c r="W1043" i="8"/>
  <c r="W1044" i="8"/>
  <c r="W1045" i="8"/>
  <c r="W1046" i="8"/>
  <c r="W1047" i="8"/>
  <c r="W1048" i="8"/>
  <c r="W1049" i="8"/>
  <c r="W1050" i="8"/>
  <c r="W1051" i="8"/>
  <c r="W1052" i="8"/>
  <c r="W1053" i="8"/>
  <c r="W1054" i="8"/>
  <c r="W1055" i="8"/>
  <c r="W1056" i="8"/>
  <c r="W1057" i="8"/>
  <c r="W1058" i="8"/>
  <c r="W1059" i="8"/>
  <c r="W1060" i="8"/>
  <c r="W1061" i="8"/>
  <c r="W1062" i="8"/>
  <c r="W1063" i="8"/>
  <c r="W1064" i="8"/>
  <c r="W1065" i="8"/>
  <c r="W1066" i="8"/>
  <c r="W1067" i="8"/>
  <c r="W1068" i="8"/>
  <c r="W1069" i="8"/>
  <c r="W1070" i="8"/>
  <c r="W1071" i="8"/>
  <c r="W1072" i="8"/>
  <c r="W1073" i="8"/>
  <c r="W1074" i="8"/>
  <c r="W1075" i="8"/>
  <c r="W1076" i="8"/>
  <c r="W1077" i="8"/>
  <c r="W1078" i="8"/>
  <c r="W1079" i="8"/>
  <c r="W1080" i="8"/>
  <c r="W1081" i="8"/>
  <c r="W1082" i="8"/>
  <c r="W1083" i="8"/>
  <c r="W1084" i="8"/>
  <c r="W1085" i="8"/>
  <c r="W1086" i="8"/>
  <c r="W1087" i="8"/>
  <c r="W1088" i="8"/>
  <c r="W1089" i="8"/>
  <c r="W1090" i="8"/>
  <c r="W1091" i="8"/>
  <c r="W1092" i="8"/>
  <c r="W1093" i="8"/>
  <c r="W1094" i="8"/>
  <c r="W1095" i="8"/>
  <c r="W1096" i="8"/>
  <c r="W1097" i="8"/>
  <c r="W1098" i="8"/>
  <c r="W1099" i="8"/>
  <c r="W1100" i="8"/>
  <c r="W1101" i="8"/>
  <c r="W1102" i="8"/>
  <c r="W1103" i="8"/>
  <c r="W1104" i="8"/>
  <c r="W1105" i="8"/>
  <c r="W1106" i="8"/>
  <c r="W1107" i="8"/>
  <c r="W1108" i="8"/>
  <c r="W1109" i="8"/>
  <c r="W1110" i="8"/>
  <c r="W1111" i="8"/>
  <c r="W1112" i="8"/>
  <c r="W1113" i="8"/>
  <c r="W1114" i="8"/>
  <c r="W1115" i="8"/>
  <c r="W1116" i="8"/>
  <c r="W1117" i="8"/>
  <c r="W1118" i="8"/>
  <c r="W1119" i="8"/>
  <c r="W1120" i="8"/>
  <c r="W1121" i="8"/>
  <c r="W1122" i="8"/>
  <c r="W1123" i="8"/>
  <c r="W1124" i="8"/>
  <c r="W1125" i="8"/>
  <c r="W1126" i="8"/>
  <c r="W1127" i="8"/>
  <c r="W1128" i="8"/>
  <c r="W1129" i="8"/>
  <c r="W1130" i="8"/>
  <c r="W1131" i="8"/>
  <c r="W1132" i="8"/>
  <c r="W1133" i="8"/>
  <c r="W1134" i="8"/>
  <c r="W1135" i="8"/>
  <c r="W1136" i="8"/>
  <c r="W1137" i="8"/>
  <c r="W1138" i="8"/>
  <c r="W1139" i="8"/>
  <c r="W1140" i="8"/>
  <c r="W1141" i="8"/>
  <c r="W1142" i="8"/>
  <c r="W1143" i="8"/>
  <c r="W1144" i="8"/>
  <c r="W1145" i="8"/>
  <c r="W1146" i="8"/>
  <c r="W1147" i="8"/>
  <c r="W1148" i="8"/>
  <c r="W1149" i="8"/>
  <c r="W1150" i="8"/>
  <c r="W1151" i="8"/>
  <c r="W1152" i="8"/>
  <c r="W1153" i="8"/>
  <c r="W1154" i="8"/>
  <c r="W1155" i="8"/>
  <c r="W1156" i="8"/>
  <c r="W1157" i="8"/>
  <c r="W1158" i="8"/>
  <c r="W1159" i="8"/>
  <c r="W1160" i="8"/>
  <c r="W1161" i="8"/>
  <c r="W1162" i="8"/>
  <c r="W1163" i="8"/>
  <c r="W1164" i="8"/>
  <c r="W1165" i="8"/>
  <c r="W1166" i="8"/>
  <c r="W1167" i="8"/>
  <c r="W1168" i="8"/>
  <c r="W1169" i="8"/>
  <c r="W1170" i="8"/>
  <c r="W1171" i="8"/>
  <c r="W1172" i="8"/>
  <c r="W1173" i="8"/>
  <c r="W1174" i="8"/>
  <c r="W1175" i="8"/>
  <c r="W1176" i="8"/>
  <c r="W1177" i="8"/>
  <c r="W1178" i="8"/>
  <c r="W1179" i="8"/>
  <c r="W1180" i="8"/>
  <c r="W1181" i="8"/>
  <c r="W1182" i="8"/>
  <c r="W1183" i="8"/>
  <c r="W1184" i="8"/>
  <c r="W1185" i="8"/>
  <c r="W1186" i="8"/>
  <c r="W1187" i="8"/>
  <c r="W1188" i="8"/>
  <c r="W1189" i="8"/>
  <c r="W1190" i="8"/>
  <c r="W1191" i="8"/>
  <c r="W1192" i="8"/>
  <c r="W1193" i="8"/>
  <c r="W1194" i="8"/>
  <c r="W1195" i="8"/>
  <c r="W1196" i="8"/>
  <c r="W1197" i="8"/>
  <c r="W1198" i="8"/>
  <c r="W1199" i="8"/>
  <c r="W1200" i="8"/>
  <c r="W1201" i="8"/>
  <c r="W1202" i="8"/>
  <c r="W1203" i="8"/>
  <c r="W1204" i="8"/>
  <c r="W1205" i="8"/>
  <c r="W1206" i="8"/>
  <c r="W1207" i="8"/>
  <c r="W1208" i="8"/>
  <c r="W1209" i="8"/>
  <c r="W1210" i="8"/>
  <c r="W1211" i="8"/>
  <c r="W1212" i="8"/>
  <c r="W1213" i="8"/>
  <c r="W1214" i="8"/>
  <c r="W1215" i="8"/>
  <c r="W1216" i="8"/>
  <c r="W1217" i="8"/>
  <c r="W1218" i="8"/>
  <c r="W1219" i="8"/>
  <c r="W1220" i="8"/>
  <c r="W1221" i="8"/>
  <c r="W1222" i="8"/>
  <c r="W1223" i="8"/>
  <c r="W1224" i="8"/>
  <c r="W1225" i="8"/>
  <c r="W1226" i="8"/>
  <c r="W1227" i="8"/>
  <c r="W1228" i="8"/>
  <c r="W1229" i="8"/>
  <c r="W1230" i="8"/>
  <c r="W1231" i="8"/>
  <c r="W1232" i="8"/>
  <c r="W1233" i="8"/>
  <c r="W1234" i="8"/>
  <c r="W1235" i="8"/>
  <c r="W1236" i="8"/>
  <c r="W1237" i="8"/>
  <c r="W1238" i="8"/>
  <c r="W1239" i="8"/>
  <c r="W1240" i="8"/>
  <c r="W1241" i="8"/>
  <c r="W1242" i="8"/>
  <c r="W1243" i="8"/>
  <c r="W1244" i="8"/>
  <c r="W1245" i="8"/>
  <c r="W1246" i="8"/>
  <c r="W1247" i="8"/>
  <c r="W1248" i="8"/>
  <c r="W1249" i="8"/>
  <c r="W1250" i="8"/>
  <c r="W1251" i="8"/>
  <c r="W1252" i="8"/>
  <c r="W1253" i="8"/>
  <c r="W1254" i="8"/>
  <c r="W1255" i="8"/>
  <c r="W1256" i="8"/>
  <c r="W1257" i="8"/>
  <c r="W1258" i="8"/>
  <c r="W1259" i="8"/>
  <c r="W1260" i="8"/>
  <c r="W1261" i="8"/>
  <c r="W1262" i="8"/>
  <c r="W1263" i="8"/>
  <c r="W1264" i="8"/>
  <c r="W1265" i="8"/>
  <c r="W1266" i="8"/>
  <c r="W1267" i="8"/>
  <c r="W1268" i="8"/>
  <c r="W1269" i="8"/>
  <c r="W1270" i="8"/>
  <c r="W1271" i="8"/>
  <c r="W1272" i="8"/>
  <c r="W1273" i="8"/>
  <c r="W1274" i="8"/>
  <c r="W1275" i="8"/>
  <c r="W1276" i="8"/>
  <c r="W1277" i="8"/>
  <c r="W1278" i="8"/>
  <c r="W1279" i="8"/>
  <c r="W1280" i="8"/>
  <c r="W1281" i="8"/>
  <c r="W1282" i="8"/>
  <c r="W1283" i="8"/>
  <c r="W1284" i="8"/>
  <c r="W1285" i="8"/>
  <c r="W1286" i="8"/>
  <c r="W1287" i="8"/>
  <c r="W1288" i="8"/>
  <c r="W1289" i="8"/>
  <c r="W1290" i="8"/>
  <c r="W1291" i="8"/>
  <c r="W1292" i="8"/>
  <c r="W1293" i="8"/>
  <c r="W1294" i="8"/>
  <c r="W1295" i="8"/>
  <c r="W1296" i="8"/>
  <c r="W1297" i="8"/>
  <c r="W1298" i="8"/>
  <c r="W1299" i="8"/>
  <c r="W1300" i="8"/>
  <c r="W1301" i="8"/>
  <c r="W1302" i="8"/>
  <c r="W1303" i="8"/>
  <c r="W1304" i="8"/>
  <c r="W1305" i="8"/>
  <c r="W1306" i="8"/>
  <c r="W1307" i="8"/>
  <c r="W1308" i="8"/>
  <c r="W1309" i="8"/>
  <c r="W1310" i="8"/>
  <c r="W1311" i="8"/>
  <c r="W1312" i="8"/>
  <c r="W1313" i="8"/>
  <c r="W1314" i="8"/>
  <c r="W1315" i="8"/>
  <c r="W1316" i="8"/>
  <c r="W1317" i="8"/>
  <c r="W1318" i="8"/>
  <c r="W1319" i="8"/>
  <c r="W1320" i="8"/>
  <c r="W1321" i="8"/>
  <c r="W1322" i="8"/>
  <c r="W1323" i="8"/>
  <c r="W1324" i="8"/>
  <c r="W1325" i="8"/>
  <c r="W1326" i="8"/>
  <c r="W1327" i="8"/>
  <c r="W1328" i="8"/>
  <c r="W1329" i="8"/>
  <c r="W1330" i="8"/>
  <c r="W1331" i="8"/>
  <c r="W1332" i="8"/>
  <c r="W1333" i="8"/>
  <c r="W1334" i="8"/>
  <c r="W1335" i="8"/>
  <c r="W1336" i="8"/>
  <c r="W1337" i="8"/>
  <c r="W1338" i="8"/>
  <c r="W1339" i="8"/>
  <c r="W1340" i="8"/>
  <c r="W1341" i="8"/>
  <c r="W1342" i="8"/>
  <c r="W1343" i="8"/>
  <c r="W1344" i="8"/>
  <c r="W1345" i="8"/>
  <c r="W1346" i="8"/>
  <c r="W1347" i="8"/>
  <c r="W1348" i="8"/>
  <c r="W1349" i="8"/>
  <c r="W1350" i="8"/>
  <c r="W1351" i="8"/>
  <c r="W1352" i="8"/>
  <c r="W1353" i="8"/>
  <c r="W1354" i="8"/>
  <c r="W1355" i="8"/>
  <c r="W1356" i="8"/>
  <c r="W1357" i="8"/>
  <c r="W1358" i="8"/>
  <c r="W1359" i="8"/>
  <c r="W1360" i="8"/>
  <c r="W1361" i="8"/>
  <c r="W1362" i="8"/>
  <c r="W1363" i="8"/>
  <c r="W1364" i="8"/>
  <c r="W1365" i="8"/>
  <c r="W1366" i="8"/>
  <c r="W1367" i="8"/>
  <c r="W1368" i="8"/>
  <c r="W1369" i="8"/>
  <c r="W1370" i="8"/>
  <c r="W1371" i="8"/>
  <c r="W1372" i="8"/>
  <c r="W1373" i="8"/>
  <c r="W1374" i="8"/>
  <c r="W1375" i="8"/>
  <c r="W1376" i="8"/>
  <c r="W1377" i="8"/>
  <c r="W1378" i="8"/>
  <c r="W1379" i="8"/>
  <c r="W1380" i="8"/>
  <c r="W1381" i="8"/>
  <c r="W1382" i="8"/>
  <c r="W1383" i="8"/>
  <c r="W1384" i="8"/>
  <c r="W1385" i="8"/>
  <c r="W1386" i="8"/>
  <c r="W1387" i="8"/>
  <c r="W1388" i="8"/>
  <c r="W1389" i="8"/>
  <c r="W1390" i="8"/>
  <c r="W1391" i="8"/>
  <c r="W1392" i="8"/>
  <c r="W1393" i="8"/>
  <c r="W1394" i="8"/>
  <c r="W1395" i="8"/>
  <c r="W1396" i="8"/>
  <c r="W1397" i="8"/>
  <c r="W1398" i="8"/>
  <c r="W1399" i="8"/>
  <c r="W1400" i="8"/>
  <c r="W1401" i="8"/>
  <c r="W1402" i="8"/>
  <c r="W1403" i="8"/>
  <c r="W1404" i="8"/>
  <c r="W1405" i="8"/>
  <c r="W1406" i="8"/>
  <c r="W1407" i="8"/>
  <c r="W1408" i="8"/>
  <c r="W1409" i="8"/>
  <c r="W1410" i="8"/>
  <c r="W1411" i="8"/>
  <c r="W1412" i="8"/>
  <c r="W1413" i="8"/>
  <c r="W1414" i="8"/>
  <c r="W1415" i="8"/>
  <c r="W1416" i="8"/>
  <c r="W1417" i="8"/>
  <c r="W1418" i="8"/>
  <c r="W1419" i="8"/>
  <c r="W1420" i="8"/>
  <c r="W1421" i="8"/>
  <c r="W1422" i="8"/>
  <c r="W1423" i="8"/>
  <c r="W1424" i="8"/>
  <c r="W1425" i="8"/>
  <c r="W1426" i="8"/>
  <c r="W1427" i="8"/>
  <c r="W1428" i="8"/>
  <c r="W1429" i="8"/>
  <c r="W1430" i="8"/>
  <c r="W1431" i="8"/>
  <c r="W1432" i="8"/>
  <c r="W1433" i="8"/>
  <c r="W1434" i="8"/>
  <c r="W1435" i="8"/>
  <c r="W1436" i="8"/>
  <c r="W1437" i="8"/>
  <c r="W1438" i="8"/>
  <c r="W1439" i="8"/>
  <c r="W1440" i="8"/>
  <c r="W1441" i="8"/>
  <c r="W1442" i="8"/>
  <c r="W1443" i="8"/>
  <c r="W1444" i="8"/>
  <c r="W1445" i="8"/>
  <c r="W1446" i="8"/>
  <c r="W1447" i="8"/>
  <c r="W1448" i="8"/>
  <c r="W1449" i="8"/>
  <c r="W1450" i="8"/>
  <c r="W1451" i="8"/>
  <c r="W1452" i="8"/>
  <c r="W1453" i="8"/>
  <c r="W1454" i="8"/>
  <c r="W1455" i="8"/>
  <c r="W1456" i="8"/>
  <c r="W1457" i="8"/>
  <c r="W1458" i="8"/>
  <c r="W1459" i="8"/>
  <c r="W1460" i="8"/>
  <c r="W1461" i="8"/>
  <c r="W1462" i="8"/>
  <c r="W1463" i="8"/>
  <c r="W1464" i="8"/>
  <c r="W1465" i="8"/>
  <c r="W1466" i="8"/>
  <c r="W1467" i="8"/>
  <c r="W1468" i="8"/>
  <c r="W1469" i="8"/>
  <c r="W1470" i="8"/>
  <c r="W1471" i="8"/>
  <c r="W1472" i="8"/>
  <c r="W1473" i="8"/>
  <c r="W1474" i="8"/>
  <c r="W1475" i="8"/>
  <c r="W1476" i="8"/>
  <c r="W1477" i="8"/>
  <c r="W1478" i="8"/>
  <c r="W1479" i="8"/>
  <c r="W1480" i="8"/>
  <c r="W1481" i="8"/>
  <c r="W1482" i="8"/>
  <c r="W1483" i="8"/>
  <c r="W1484" i="8"/>
  <c r="W1485" i="8"/>
  <c r="W1486" i="8"/>
  <c r="W1487" i="8"/>
  <c r="W1488" i="8"/>
  <c r="W1489" i="8"/>
  <c r="W1490" i="8"/>
  <c r="W1491" i="8"/>
  <c r="W1492" i="8"/>
  <c r="W1493" i="8"/>
  <c r="W1494" i="8"/>
  <c r="W1495" i="8"/>
  <c r="W1496" i="8"/>
  <c r="W1497" i="8"/>
  <c r="W1498" i="8"/>
  <c r="W1499" i="8"/>
  <c r="W1500" i="8"/>
  <c r="W1501" i="8"/>
  <c r="W1502" i="8"/>
  <c r="W1503" i="8"/>
  <c r="W1504" i="8"/>
  <c r="W1505" i="8"/>
  <c r="W1506" i="8"/>
  <c r="W1507" i="8"/>
  <c r="W1508" i="8"/>
  <c r="W1509" i="8"/>
  <c r="W1510" i="8"/>
  <c r="W1511" i="8"/>
  <c r="W1512" i="8"/>
  <c r="W1513" i="8"/>
  <c r="W1514" i="8"/>
  <c r="W1515" i="8"/>
  <c r="W1516" i="8"/>
  <c r="W1517" i="8"/>
  <c r="W1518" i="8"/>
  <c r="W1519" i="8"/>
  <c r="W1520" i="8"/>
  <c r="W1521" i="8"/>
  <c r="W1522" i="8"/>
  <c r="W1523" i="8"/>
  <c r="W1524" i="8"/>
  <c r="W1525" i="8"/>
  <c r="W1526" i="8"/>
  <c r="W1527" i="8"/>
  <c r="W1528" i="8"/>
  <c r="W1529" i="8"/>
  <c r="W1530" i="8"/>
  <c r="W1531" i="8"/>
  <c r="W1532" i="8"/>
  <c r="W1533" i="8"/>
  <c r="W1534" i="8"/>
  <c r="W1535" i="8"/>
  <c r="W1536" i="8"/>
  <c r="W1537" i="8"/>
  <c r="W1538" i="8"/>
  <c r="W1539" i="8"/>
  <c r="W1540" i="8"/>
  <c r="W1541" i="8"/>
  <c r="W1542" i="8"/>
  <c r="W1543" i="8"/>
  <c r="W1544" i="8"/>
  <c r="W1545" i="8"/>
  <c r="W1546" i="8"/>
  <c r="W1547" i="8"/>
  <c r="W1548" i="8"/>
  <c r="W1549" i="8"/>
  <c r="W1550" i="8"/>
  <c r="W1551" i="8"/>
  <c r="W1552" i="8"/>
  <c r="W1553" i="8"/>
  <c r="W1554" i="8"/>
  <c r="W1555" i="8"/>
  <c r="W1556" i="8"/>
  <c r="W1557" i="8"/>
  <c r="W1558" i="8"/>
  <c r="W1559" i="8"/>
  <c r="W1560" i="8"/>
  <c r="W1561" i="8"/>
  <c r="W1562" i="8"/>
  <c r="W1563" i="8"/>
  <c r="W1564" i="8"/>
  <c r="W1565" i="8"/>
  <c r="W1566" i="8"/>
  <c r="W1567" i="8"/>
  <c r="W1568" i="8"/>
  <c r="W1569" i="8"/>
  <c r="W1570" i="8"/>
  <c r="W1571" i="8"/>
  <c r="W1572" i="8"/>
  <c r="W1573" i="8"/>
  <c r="W1574" i="8"/>
  <c r="W1575" i="8"/>
  <c r="W1576" i="8"/>
  <c r="W1577" i="8"/>
  <c r="W1578" i="8"/>
  <c r="W1579" i="8"/>
  <c r="W1580" i="8"/>
  <c r="W1581" i="8"/>
  <c r="W1582" i="8"/>
  <c r="W1583" i="8"/>
  <c r="W1584" i="8"/>
  <c r="W1585" i="8"/>
  <c r="W1586" i="8"/>
  <c r="W1587" i="8"/>
  <c r="W1588" i="8"/>
  <c r="W1589" i="8"/>
  <c r="W1590" i="8"/>
  <c r="W1591" i="8"/>
  <c r="W1592" i="8"/>
  <c r="W1593" i="8"/>
  <c r="W1594" i="8"/>
  <c r="W1595" i="8"/>
  <c r="W1596" i="8"/>
  <c r="W1597" i="8"/>
  <c r="W1598" i="8"/>
  <c r="W1599" i="8"/>
  <c r="W1600" i="8"/>
  <c r="W1601" i="8"/>
  <c r="W1602" i="8"/>
  <c r="W1603" i="8"/>
  <c r="W1604" i="8"/>
  <c r="W1605" i="8"/>
  <c r="W1606" i="8"/>
  <c r="W1607" i="8"/>
  <c r="W1608" i="8"/>
  <c r="W1609" i="8"/>
  <c r="W1610" i="8"/>
  <c r="W1611" i="8"/>
  <c r="W1612" i="8"/>
  <c r="W1613" i="8"/>
  <c r="W1614" i="8"/>
  <c r="W1615" i="8"/>
  <c r="W1616" i="8"/>
  <c r="W1617" i="8"/>
  <c r="W1618" i="8"/>
  <c r="W1619" i="8"/>
  <c r="W1620" i="8"/>
  <c r="W1621" i="8"/>
  <c r="W1622" i="8"/>
  <c r="W1623" i="8"/>
  <c r="W1624" i="8"/>
  <c r="W1625" i="8"/>
  <c r="W1626" i="8"/>
  <c r="W1627" i="8"/>
  <c r="W1628" i="8"/>
  <c r="W1629" i="8"/>
  <c r="W1630" i="8"/>
  <c r="W1631" i="8"/>
  <c r="W1632" i="8"/>
  <c r="W1633" i="8"/>
  <c r="W1634" i="8"/>
  <c r="W1635" i="8"/>
  <c r="W1636" i="8"/>
  <c r="W1637" i="8"/>
  <c r="W1638" i="8"/>
  <c r="W1639" i="8"/>
  <c r="W1640" i="8"/>
  <c r="W1641" i="8"/>
  <c r="W1642" i="8"/>
  <c r="W1643" i="8"/>
  <c r="W1644" i="8"/>
  <c r="W1645" i="8"/>
  <c r="W1646" i="8"/>
  <c r="W1647" i="8"/>
  <c r="W1648" i="8"/>
  <c r="W1649" i="8"/>
  <c r="W1650" i="8"/>
  <c r="W1651" i="8"/>
  <c r="W1652" i="8"/>
  <c r="W1653" i="8"/>
  <c r="W1654" i="8"/>
  <c r="W1655" i="8"/>
  <c r="W1656" i="8"/>
  <c r="W1657" i="8"/>
  <c r="W1658" i="8"/>
  <c r="W1659" i="8"/>
  <c r="W1660" i="8"/>
  <c r="W1661" i="8"/>
  <c r="W1662" i="8"/>
  <c r="W1663" i="8"/>
  <c r="W1664" i="8"/>
  <c r="W1665" i="8"/>
  <c r="W1666" i="8"/>
  <c r="W1667" i="8"/>
  <c r="W1668" i="8"/>
  <c r="W1669" i="8"/>
  <c r="W1670" i="8"/>
  <c r="W1671" i="8"/>
  <c r="W1672" i="8"/>
  <c r="W1673" i="8"/>
  <c r="W1674" i="8"/>
  <c r="W1675" i="8"/>
  <c r="W1676" i="8"/>
  <c r="W1677" i="8"/>
  <c r="W1678" i="8"/>
  <c r="W1679" i="8"/>
  <c r="W1680" i="8"/>
  <c r="W1681" i="8"/>
  <c r="W1682" i="8"/>
  <c r="W1683" i="8"/>
  <c r="W1684" i="8"/>
  <c r="W1685" i="8"/>
  <c r="W1686" i="8"/>
  <c r="W1687" i="8"/>
  <c r="W1688" i="8"/>
  <c r="W1689" i="8"/>
  <c r="W1690" i="8"/>
  <c r="W1691" i="8"/>
  <c r="W1692" i="8"/>
  <c r="W1693" i="8"/>
  <c r="W1694" i="8"/>
  <c r="W1695" i="8"/>
  <c r="W1696" i="8"/>
  <c r="W1697" i="8"/>
  <c r="W1698" i="8"/>
  <c r="W1699" i="8"/>
  <c r="W1700" i="8"/>
  <c r="W1701" i="8"/>
  <c r="W1702" i="8"/>
  <c r="W1703" i="8"/>
  <c r="W1704" i="8"/>
  <c r="W1705" i="8"/>
  <c r="W1706" i="8"/>
  <c r="W1707" i="8"/>
  <c r="W1708" i="8"/>
  <c r="W1709" i="8"/>
  <c r="W1710" i="8"/>
  <c r="W1711" i="8"/>
  <c r="W1712" i="8"/>
  <c r="W1713" i="8"/>
  <c r="W1714" i="8"/>
  <c r="W1715" i="8"/>
  <c r="W1716" i="8"/>
  <c r="W1717" i="8"/>
  <c r="W1718" i="8"/>
  <c r="W1719" i="8"/>
  <c r="W1720" i="8"/>
  <c r="W1721" i="8"/>
  <c r="W1722" i="8"/>
  <c r="W1723" i="8"/>
  <c r="W1724" i="8"/>
  <c r="W1725" i="8"/>
  <c r="W1726" i="8"/>
  <c r="W1727" i="8"/>
  <c r="W1728" i="8"/>
  <c r="W1729" i="8"/>
  <c r="W1730" i="8"/>
  <c r="W1731" i="8"/>
  <c r="W1732" i="8"/>
  <c r="W1733" i="8"/>
  <c r="W1734" i="8"/>
  <c r="W1735" i="8"/>
  <c r="W1736" i="8"/>
  <c r="W1737" i="8"/>
  <c r="W1738" i="8"/>
  <c r="W1739" i="8"/>
  <c r="W1740" i="8"/>
  <c r="W1741" i="8"/>
  <c r="W1742" i="8"/>
  <c r="W1743" i="8"/>
  <c r="W1744" i="8"/>
  <c r="W1745" i="8"/>
  <c r="W1746" i="8"/>
  <c r="W1747" i="8"/>
  <c r="W1748" i="8"/>
  <c r="W1749" i="8"/>
  <c r="W1750" i="8"/>
  <c r="W1751" i="8"/>
  <c r="W1752" i="8"/>
  <c r="W1753" i="8"/>
  <c r="W1754" i="8"/>
  <c r="W1755" i="8"/>
  <c r="W1756" i="8"/>
  <c r="W1757" i="8"/>
  <c r="W1758" i="8"/>
  <c r="W1759" i="8"/>
  <c r="W1760" i="8"/>
  <c r="W1761" i="8"/>
  <c r="W1762" i="8"/>
  <c r="W1763" i="8"/>
  <c r="W1764" i="8"/>
  <c r="W1765" i="8"/>
  <c r="W1766" i="8"/>
  <c r="W1767" i="8"/>
  <c r="W1768" i="8"/>
  <c r="W1769" i="8"/>
  <c r="W1770" i="8"/>
  <c r="W1771" i="8"/>
  <c r="W1772" i="8"/>
  <c r="W1773" i="8"/>
  <c r="W1774" i="8"/>
  <c r="W1775" i="8"/>
  <c r="W1776" i="8"/>
  <c r="W1777" i="8"/>
  <c r="W1778" i="8"/>
  <c r="W1779" i="8"/>
  <c r="W1780" i="8"/>
  <c r="W1781" i="8"/>
  <c r="W1782" i="8"/>
  <c r="W1783" i="8"/>
  <c r="W1784" i="8"/>
  <c r="W1785" i="8"/>
  <c r="W1786" i="8"/>
  <c r="W1787" i="8"/>
  <c r="W1788" i="8"/>
  <c r="W1789" i="8"/>
  <c r="W1790" i="8"/>
  <c r="W1791" i="8"/>
  <c r="W1792" i="8"/>
  <c r="W1793" i="8"/>
  <c r="W1794" i="8"/>
  <c r="W1795" i="8"/>
  <c r="W1796" i="8"/>
  <c r="W1797" i="8"/>
  <c r="W1798" i="8"/>
  <c r="W1799" i="8"/>
  <c r="W1800" i="8"/>
  <c r="W1801" i="8"/>
  <c r="W1802" i="8"/>
  <c r="W1803" i="8"/>
  <c r="W1804" i="8"/>
  <c r="W1805" i="8"/>
  <c r="W1806" i="8"/>
  <c r="W1807" i="8"/>
  <c r="W1808" i="8"/>
  <c r="W1809" i="8"/>
  <c r="W1810" i="8"/>
  <c r="W1811" i="8"/>
  <c r="W1812" i="8"/>
  <c r="W1813" i="8"/>
  <c r="W1814" i="8"/>
  <c r="W1815" i="8"/>
  <c r="W1816" i="8"/>
  <c r="W1817" i="8"/>
  <c r="W1818" i="8"/>
  <c r="W1819" i="8"/>
  <c r="W1820" i="8"/>
  <c r="W1821" i="8"/>
  <c r="W1822" i="8"/>
  <c r="W1823" i="8"/>
  <c r="W1824" i="8"/>
  <c r="W1825" i="8"/>
  <c r="W1826" i="8"/>
  <c r="W1827" i="8"/>
  <c r="W1828" i="8"/>
  <c r="W1829" i="8"/>
  <c r="W1830" i="8"/>
  <c r="W1831" i="8"/>
  <c r="W1832" i="8"/>
  <c r="W1833" i="8"/>
  <c r="W1834" i="8"/>
  <c r="W1835" i="8"/>
  <c r="W1836" i="8"/>
  <c r="W1837" i="8"/>
  <c r="W1838" i="8"/>
  <c r="W1839" i="8"/>
  <c r="W1840" i="8"/>
  <c r="W1841" i="8"/>
  <c r="W1842" i="8"/>
  <c r="W1843" i="8"/>
  <c r="W1844" i="8"/>
  <c r="W1845" i="8"/>
  <c r="W1846" i="8"/>
  <c r="W1847" i="8"/>
  <c r="W1848" i="8"/>
  <c r="W1849" i="8"/>
  <c r="W1850" i="8"/>
  <c r="W1851" i="8"/>
  <c r="W1852" i="8"/>
  <c r="W1853" i="8"/>
  <c r="W1854" i="8"/>
  <c r="W1855" i="8"/>
  <c r="W1856" i="8"/>
  <c r="W1857" i="8"/>
  <c r="W1858" i="8"/>
  <c r="W1859" i="8"/>
  <c r="W1860" i="8"/>
  <c r="W1861" i="8"/>
  <c r="W1862" i="8"/>
  <c r="W1863" i="8"/>
  <c r="W1864" i="8"/>
  <c r="W1865" i="8"/>
  <c r="W1866" i="8"/>
  <c r="W1867" i="8"/>
  <c r="W1868" i="8"/>
  <c r="W1869" i="8"/>
  <c r="W1870" i="8"/>
  <c r="W1871" i="8"/>
  <c r="W1872" i="8"/>
  <c r="W1873" i="8"/>
  <c r="W1874" i="8"/>
  <c r="W1875" i="8"/>
  <c r="W1876" i="8"/>
  <c r="W1877" i="8"/>
  <c r="W1878" i="8"/>
  <c r="W1879" i="8"/>
  <c r="W1880" i="8"/>
  <c r="W1881" i="8"/>
  <c r="W1882" i="8"/>
  <c r="W1883" i="8"/>
  <c r="W1884" i="8"/>
  <c r="W1885" i="8"/>
  <c r="W1886" i="8"/>
  <c r="W1887" i="8"/>
  <c r="W1888" i="8"/>
  <c r="W1889" i="8"/>
  <c r="W1890" i="8"/>
  <c r="W1891" i="8"/>
  <c r="W1892" i="8"/>
  <c r="W1893" i="8"/>
  <c r="W1894" i="8"/>
  <c r="W1895" i="8"/>
  <c r="W1896" i="8"/>
  <c r="W1897" i="8"/>
  <c r="W1898" i="8"/>
  <c r="W1899" i="8"/>
  <c r="W1900" i="8"/>
  <c r="W1901" i="8"/>
  <c r="W1902" i="8"/>
  <c r="W1903" i="8"/>
  <c r="W1904" i="8"/>
  <c r="W1905" i="8"/>
  <c r="W1906" i="8"/>
  <c r="W1907" i="8"/>
  <c r="W1908" i="8"/>
  <c r="W1909" i="8"/>
  <c r="W1910" i="8"/>
  <c r="W1911" i="8"/>
  <c r="W1912" i="8"/>
  <c r="W1913" i="8"/>
  <c r="W1914" i="8"/>
  <c r="W1915" i="8"/>
  <c r="W1916" i="8"/>
  <c r="W1917" i="8"/>
  <c r="W1918" i="8"/>
  <c r="W1919" i="8"/>
  <c r="W1920" i="8"/>
  <c r="W1921" i="8"/>
  <c r="W1922" i="8"/>
  <c r="W1923" i="8"/>
  <c r="W1924" i="8"/>
  <c r="W1925" i="8"/>
  <c r="W1926" i="8"/>
  <c r="W1927" i="8"/>
  <c r="W1928" i="8"/>
  <c r="W1929" i="8"/>
  <c r="W1930" i="8"/>
  <c r="W1931" i="8"/>
  <c r="W1932" i="8"/>
  <c r="W1933" i="8"/>
  <c r="W1934" i="8"/>
  <c r="W1935" i="8"/>
  <c r="W1936" i="8"/>
  <c r="W1937" i="8"/>
  <c r="W1938" i="8"/>
  <c r="W1939" i="8"/>
  <c r="W1940" i="8"/>
  <c r="W1941" i="8"/>
  <c r="W1942" i="8"/>
  <c r="W1943" i="8"/>
  <c r="W1944" i="8"/>
  <c r="W1945" i="8"/>
  <c r="W1946" i="8"/>
  <c r="W1947" i="8"/>
  <c r="W1948" i="8"/>
  <c r="W1949" i="8"/>
  <c r="W1950" i="8"/>
  <c r="W1951" i="8"/>
  <c r="W1952" i="8"/>
  <c r="W1953" i="8"/>
  <c r="W1954" i="8"/>
  <c r="W1955" i="8"/>
  <c r="W1956" i="8"/>
  <c r="W1957" i="8"/>
  <c r="W1958" i="8"/>
  <c r="W1959" i="8"/>
  <c r="W1960" i="8"/>
  <c r="W1961" i="8"/>
  <c r="W1962" i="8"/>
  <c r="W1963" i="8"/>
  <c r="W1964" i="8"/>
  <c r="W1965" i="8"/>
  <c r="W1966" i="8"/>
  <c r="W1967" i="8"/>
  <c r="W1968" i="8"/>
  <c r="W1969" i="8"/>
  <c r="W1970" i="8"/>
  <c r="W1971" i="8"/>
  <c r="W1972" i="8"/>
  <c r="W1973" i="8"/>
  <c r="W1974" i="8"/>
  <c r="W1975" i="8"/>
  <c r="W1976" i="8"/>
  <c r="W1977" i="8"/>
  <c r="W1978" i="8"/>
  <c r="W1979" i="8"/>
  <c r="W1980" i="8"/>
  <c r="W1981" i="8"/>
  <c r="W1982" i="8"/>
  <c r="W1983" i="8"/>
  <c r="W1984" i="8"/>
  <c r="W1985" i="8"/>
  <c r="W1986" i="8"/>
  <c r="W1987" i="8"/>
  <c r="W1988" i="8"/>
  <c r="W1989" i="8"/>
  <c r="W1990" i="8"/>
  <c r="W1991" i="8"/>
  <c r="W1992" i="8"/>
  <c r="W1993" i="8"/>
  <c r="W1994" i="8"/>
  <c r="W1995" i="8"/>
  <c r="W1996" i="8"/>
  <c r="W1997" i="8"/>
  <c r="W1998" i="8"/>
  <c r="W1999" i="8"/>
  <c r="W2000" i="8"/>
  <c r="W2001" i="8"/>
  <c r="M261" i="8" l="1"/>
  <c r="L54" i="8"/>
  <c r="M54" i="8" s="1"/>
  <c r="Q1473" i="8"/>
  <c r="Q1892" i="8"/>
  <c r="Q1283" i="8"/>
  <c r="Q911" i="8"/>
  <c r="Q1022" i="8"/>
  <c r="Q504" i="8"/>
  <c r="Q279" i="8"/>
  <c r="Q904" i="8"/>
  <c r="Q407" i="8"/>
  <c r="Q399" i="8"/>
  <c r="Q200" i="8"/>
  <c r="Q51" i="8"/>
  <c r="Q261" i="8"/>
  <c r="Q8" i="8"/>
  <c r="Q454" i="8"/>
  <c r="Q204" i="8"/>
  <c r="Q245" i="8"/>
  <c r="Q58" i="8"/>
  <c r="Q257" i="8"/>
  <c r="Q721" i="8"/>
  <c r="Q351" i="8"/>
  <c r="Q243" i="8"/>
  <c r="Q203" i="8"/>
  <c r="Q116" i="8"/>
  <c r="Q54" i="8"/>
  <c r="Q30" i="8"/>
  <c r="Q18" i="8"/>
  <c r="Q246" i="8"/>
  <c r="Q198" i="8"/>
  <c r="Q174" i="8"/>
  <c r="Q49" i="8"/>
  <c r="Q317" i="8"/>
  <c r="Q301" i="8"/>
  <c r="Q74" i="8"/>
  <c r="J2" i="10"/>
  <c r="Q994" i="8" s="1"/>
  <c r="J3" i="10"/>
  <c r="J4" i="10"/>
  <c r="J5" i="10"/>
  <c r="J6" i="10"/>
  <c r="J7" i="10"/>
  <c r="J8" i="10"/>
  <c r="J9" i="10"/>
  <c r="Q112" i="8" s="1"/>
  <c r="J10" i="10"/>
  <c r="J11" i="10"/>
  <c r="J12" i="10"/>
  <c r="J13" i="10"/>
  <c r="J14" i="10"/>
  <c r="J15" i="10"/>
  <c r="J16" i="10"/>
  <c r="J17" i="10"/>
  <c r="J18" i="10"/>
  <c r="J19" i="10"/>
  <c r="J20" i="10"/>
  <c r="J21" i="10"/>
  <c r="J22" i="10"/>
  <c r="J23" i="10"/>
  <c r="J24" i="10"/>
  <c r="J25" i="10"/>
  <c r="J26" i="10"/>
  <c r="J27" i="10"/>
  <c r="Q1593" i="8" s="1"/>
  <c r="J28" i="10"/>
  <c r="J29" i="10"/>
  <c r="J30" i="10"/>
  <c r="J31" i="10"/>
  <c r="J32" i="10"/>
  <c r="J33" i="10"/>
  <c r="J34" i="10"/>
  <c r="J35" i="10"/>
  <c r="J36" i="10"/>
  <c r="J37" i="10"/>
  <c r="J38" i="10"/>
  <c r="J39" i="10"/>
  <c r="J40" i="10"/>
  <c r="Q201" i="8" s="1"/>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Q167" i="8" s="1"/>
  <c r="J76" i="10"/>
  <c r="Q1621" i="8" s="1"/>
  <c r="J77" i="10"/>
  <c r="Q222" i="8" s="1"/>
  <c r="J78" i="10"/>
  <c r="J79" i="10"/>
  <c r="J80" i="10"/>
  <c r="J81" i="10"/>
  <c r="Q19" i="8" s="1"/>
  <c r="J82" i="10"/>
  <c r="J83" i="10"/>
  <c r="J84" i="10"/>
  <c r="J85" i="10"/>
  <c r="J86" i="10"/>
  <c r="J87" i="10"/>
  <c r="J88" i="10"/>
  <c r="Q38" i="8" s="1"/>
  <c r="J89" i="10"/>
  <c r="Q114" i="8" s="1"/>
  <c r="J90" i="10"/>
  <c r="J91" i="10"/>
  <c r="J92" i="10"/>
  <c r="Q1382" i="8" s="1"/>
  <c r="J93" i="10"/>
  <c r="J94" i="10"/>
  <c r="J95" i="10"/>
  <c r="J96" i="10"/>
  <c r="J97" i="10"/>
  <c r="J98" i="10"/>
  <c r="J99" i="10"/>
  <c r="J100" i="10"/>
  <c r="J101" i="10"/>
  <c r="J102" i="10"/>
  <c r="J103" i="10"/>
  <c r="J104" i="10"/>
  <c r="J105" i="10"/>
  <c r="J106" i="10"/>
  <c r="J107" i="10"/>
  <c r="J108" i="10"/>
  <c r="J109" i="10"/>
  <c r="J110" i="10"/>
  <c r="J111" i="10"/>
  <c r="J112" i="10"/>
  <c r="J113" i="10"/>
  <c r="Q1847" i="8" s="1"/>
  <c r="J114" i="10"/>
  <c r="J115" i="10"/>
  <c r="J116" i="10"/>
  <c r="J117" i="10"/>
  <c r="J118" i="10"/>
  <c r="J119" i="10"/>
  <c r="J120" i="10"/>
  <c r="J121" i="10"/>
  <c r="J122" i="10"/>
  <c r="J123" i="10"/>
  <c r="J124" i="10"/>
  <c r="J125" i="10"/>
  <c r="J126" i="10"/>
  <c r="J127" i="10"/>
  <c r="Q380" i="8" s="1"/>
  <c r="J128" i="10"/>
  <c r="J129" i="10"/>
  <c r="Q455" i="8" s="1"/>
  <c r="J130" i="10"/>
  <c r="J131" i="10"/>
  <c r="J132" i="10"/>
  <c r="J133" i="10"/>
  <c r="Q128" i="8" s="1"/>
  <c r="J134" i="10"/>
  <c r="Q1649" i="8" s="1"/>
  <c r="J135" i="10"/>
  <c r="J136" i="10"/>
  <c r="J137" i="10"/>
  <c r="J138" i="10"/>
  <c r="J139" i="10"/>
  <c r="J140" i="10"/>
  <c r="J141" i="10"/>
  <c r="J142" i="10"/>
  <c r="J143" i="10"/>
  <c r="J144" i="10"/>
  <c r="J145" i="10"/>
  <c r="J146" i="10"/>
  <c r="J147" i="10"/>
  <c r="J148" i="10"/>
  <c r="J149" i="10"/>
  <c r="J150" i="10"/>
  <c r="J151" i="10"/>
  <c r="J152" i="10"/>
  <c r="Q343" i="8" s="1"/>
  <c r="J153" i="10"/>
  <c r="J154" i="10"/>
  <c r="J155" i="10"/>
  <c r="J156" i="10"/>
  <c r="J157" i="10"/>
  <c r="J158" i="10"/>
  <c r="J159" i="10"/>
  <c r="J160" i="10"/>
  <c r="Q121" i="8" s="1"/>
  <c r="J161" i="10"/>
  <c r="J162" i="10"/>
  <c r="J163" i="10"/>
  <c r="J164" i="10"/>
  <c r="J165" i="10"/>
  <c r="J166" i="10"/>
  <c r="J167" i="10"/>
  <c r="J168" i="10"/>
  <c r="J169" i="10"/>
  <c r="J170" i="10"/>
  <c r="J171" i="10"/>
  <c r="J172" i="10"/>
  <c r="J173" i="10"/>
  <c r="J174" i="10"/>
  <c r="J175" i="10"/>
  <c r="J176" i="10"/>
  <c r="Q1438" i="8" s="1"/>
  <c r="J177" i="10"/>
  <c r="J178" i="10"/>
  <c r="J179" i="10"/>
  <c r="J180" i="10"/>
  <c r="J181" i="10"/>
  <c r="J182" i="10"/>
  <c r="J183" i="10"/>
  <c r="J184" i="10"/>
  <c r="J185" i="10"/>
  <c r="J186" i="10"/>
  <c r="J187" i="10"/>
  <c r="J188" i="10"/>
  <c r="J189" i="10"/>
  <c r="J190" i="10"/>
  <c r="J191" i="10"/>
  <c r="Q40" i="8" s="1"/>
  <c r="J192" i="10"/>
  <c r="J193" i="10"/>
  <c r="J194" i="10"/>
  <c r="J195" i="10"/>
  <c r="J196" i="10"/>
  <c r="J197" i="10"/>
  <c r="J198" i="10"/>
  <c r="J199" i="10"/>
  <c r="J200" i="10"/>
  <c r="J201" i="10"/>
  <c r="J202" i="10"/>
  <c r="J203" i="10"/>
  <c r="J204" i="10"/>
  <c r="J205" i="10"/>
  <c r="Q50" i="8" s="1"/>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Q1459" i="8" s="1"/>
  <c r="J241" i="10"/>
  <c r="Q63" i="8" s="1"/>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Q909" i="8" s="1"/>
  <c r="J271" i="10"/>
  <c r="J272" i="10"/>
  <c r="J273" i="10"/>
  <c r="J274" i="10"/>
  <c r="J275" i="10"/>
  <c r="J276" i="10"/>
  <c r="J277" i="10"/>
  <c r="J278" i="10"/>
  <c r="J279" i="10"/>
  <c r="J280" i="10"/>
  <c r="J281" i="10"/>
  <c r="J282" i="10"/>
  <c r="J283" i="10"/>
  <c r="J284" i="10"/>
  <c r="J285" i="10"/>
  <c r="J286" i="10"/>
  <c r="Q573" i="8" s="1"/>
  <c r="J287" i="10"/>
  <c r="J288" i="10"/>
  <c r="Q525" i="8" s="1"/>
  <c r="J289" i="10"/>
  <c r="J290" i="10"/>
  <c r="J291" i="10"/>
  <c r="Q1723" i="8" s="1"/>
  <c r="J292" i="10"/>
  <c r="J293" i="10"/>
  <c r="J294" i="10"/>
  <c r="J295" i="10"/>
  <c r="J296" i="10"/>
  <c r="J297" i="10"/>
  <c r="Q168" i="8" s="1"/>
  <c r="J298" i="10"/>
  <c r="J299" i="10"/>
  <c r="Q323" i="8" s="1"/>
  <c r="J300" i="10"/>
  <c r="J301" i="10"/>
  <c r="J302" i="10"/>
  <c r="J303" i="10"/>
  <c r="J304" i="10"/>
  <c r="Q43" i="8" s="1"/>
  <c r="J305" i="10"/>
  <c r="J306" i="10"/>
  <c r="J307" i="10"/>
  <c r="J308" i="10"/>
  <c r="J309" i="10"/>
  <c r="J310" i="10"/>
  <c r="J311" i="10"/>
  <c r="J312" i="10"/>
  <c r="J313" i="10"/>
  <c r="Q511" i="8" s="1"/>
  <c r="J314" i="10"/>
  <c r="J315" i="10"/>
  <c r="Q1222" i="8" s="1"/>
  <c r="J316" i="10"/>
  <c r="J317" i="10"/>
  <c r="Q131" i="8" s="1"/>
  <c r="J318" i="10"/>
  <c r="J319" i="10"/>
  <c r="J320" i="10"/>
  <c r="Q1586" i="8" s="1"/>
  <c r="J321" i="10"/>
  <c r="J322" i="10"/>
  <c r="J323" i="10"/>
  <c r="J324" i="10"/>
  <c r="J325" i="10"/>
  <c r="J326" i="10"/>
  <c r="J327" i="10"/>
  <c r="J328" i="10"/>
  <c r="J329" i="10"/>
  <c r="J330" i="10"/>
  <c r="J331" i="10"/>
  <c r="J332" i="10"/>
  <c r="J333" i="10"/>
  <c r="Q1498" i="8" s="1"/>
  <c r="J334" i="10"/>
  <c r="J335" i="10"/>
  <c r="J336" i="10"/>
  <c r="J337" i="10"/>
  <c r="Q236" i="8" s="1"/>
  <c r="J338" i="10"/>
  <c r="J339" i="10"/>
  <c r="J340" i="10"/>
  <c r="J341" i="10"/>
  <c r="J342" i="10"/>
  <c r="Q1157" i="8" s="1"/>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Q1694" i="8" s="1"/>
  <c r="J396" i="10"/>
  <c r="J397" i="10"/>
  <c r="J398" i="10"/>
  <c r="J399" i="10"/>
  <c r="J400" i="10"/>
  <c r="J401" i="10"/>
  <c r="J402" i="10"/>
  <c r="J403" i="10"/>
  <c r="J404" i="10"/>
  <c r="J405" i="10"/>
  <c r="J406" i="10"/>
  <c r="J407" i="10"/>
  <c r="J408" i="10"/>
  <c r="J409" i="10"/>
  <c r="J410" i="10"/>
  <c r="J411" i="10"/>
  <c r="J412" i="10"/>
  <c r="J413" i="10"/>
  <c r="Q637" i="8" s="1"/>
  <c r="J414" i="10"/>
  <c r="J415" i="10"/>
  <c r="J416" i="10"/>
  <c r="Q1080" i="8" s="1"/>
  <c r="J417" i="10"/>
  <c r="J418" i="10"/>
  <c r="J419" i="10"/>
  <c r="J420" i="10"/>
  <c r="J421" i="10"/>
  <c r="J422" i="10"/>
  <c r="J423" i="10"/>
  <c r="J424" i="10"/>
  <c r="J425" i="10"/>
  <c r="J426" i="10"/>
  <c r="J427" i="10"/>
  <c r="J428" i="10"/>
  <c r="J429" i="10"/>
  <c r="J430" i="10"/>
  <c r="J431" i="10"/>
  <c r="J432" i="10"/>
  <c r="J433" i="10"/>
  <c r="J434" i="10"/>
  <c r="J435" i="10"/>
  <c r="J436" i="10"/>
  <c r="J437" i="10"/>
  <c r="Q17" i="8" s="1"/>
  <c r="J438" i="10"/>
  <c r="J439" i="10"/>
  <c r="J440" i="10"/>
  <c r="J441" i="10"/>
  <c r="Q1342" i="8" s="1"/>
  <c r="J442" i="10"/>
  <c r="J443" i="10"/>
  <c r="Q825" i="8" s="1"/>
  <c r="J444" i="10"/>
  <c r="J445" i="10"/>
  <c r="J446" i="10"/>
  <c r="J447" i="10"/>
  <c r="J448" i="10"/>
  <c r="J449" i="10"/>
  <c r="Q1433" i="8" s="1"/>
  <c r="J450" i="10"/>
  <c r="Q371" i="8" s="1"/>
  <c r="J451" i="10"/>
  <c r="J452" i="10"/>
  <c r="J453" i="10"/>
  <c r="J454" i="10"/>
  <c r="J455" i="10"/>
  <c r="J456" i="10"/>
  <c r="Q1987" i="8" s="1"/>
  <c r="J457" i="10"/>
  <c r="J458" i="10"/>
  <c r="J459" i="10"/>
  <c r="J460" i="10"/>
  <c r="J461" i="10"/>
  <c r="J462" i="10"/>
  <c r="Q1658" i="8" s="1"/>
  <c r="J463" i="10"/>
  <c r="J464" i="10"/>
  <c r="Q1489" i="8" s="1"/>
  <c r="J465" i="10"/>
  <c r="J466" i="10"/>
  <c r="Q1281" i="8" s="1"/>
  <c r="J467" i="10"/>
  <c r="Q890" i="8" s="1"/>
  <c r="J468" i="10"/>
  <c r="J469" i="10"/>
  <c r="J470" i="10"/>
  <c r="Q794" i="8" s="1"/>
  <c r="J471" i="10"/>
  <c r="J472" i="10"/>
  <c r="Q1201" i="8" s="1"/>
  <c r="J473" i="10"/>
  <c r="J474" i="10"/>
  <c r="Q395" i="8" s="1"/>
  <c r="J475" i="10"/>
  <c r="J476" i="10"/>
  <c r="J477" i="10"/>
  <c r="J478" i="10"/>
  <c r="Q1925" i="8" s="1"/>
  <c r="J479" i="10"/>
  <c r="J480" i="10"/>
  <c r="Q1732" i="8" s="1"/>
  <c r="J481" i="10"/>
  <c r="J482" i="10"/>
  <c r="Q1154" i="8" s="1"/>
  <c r="J483" i="10"/>
  <c r="J484" i="10"/>
  <c r="J485" i="10"/>
  <c r="J486" i="10"/>
  <c r="Q1656" i="8" s="1"/>
  <c r="J487" i="10"/>
  <c r="J488" i="10"/>
  <c r="Q917" i="8" s="1"/>
  <c r="J489" i="10"/>
  <c r="J490" i="10"/>
  <c r="Q446" i="8" s="1"/>
  <c r="J491" i="10"/>
  <c r="J492" i="10"/>
  <c r="J493" i="10"/>
  <c r="J494" i="10"/>
  <c r="Q39" i="8" s="1"/>
  <c r="J495" i="10"/>
  <c r="J496" i="10"/>
  <c r="Q239" i="8" s="1"/>
  <c r="J497" i="10"/>
  <c r="J498" i="10"/>
  <c r="Q1923" i="8" s="1"/>
  <c r="J499" i="10"/>
  <c r="J500" i="10"/>
  <c r="J501" i="10"/>
  <c r="Q229" i="8" l="1"/>
  <c r="Q1047" i="8"/>
  <c r="Q1053" i="8"/>
  <c r="Q1145" i="8"/>
  <c r="Q790" i="8"/>
  <c r="Q1398" i="8"/>
  <c r="Q137" i="8"/>
  <c r="Q1265" i="8"/>
  <c r="Q169" i="8"/>
  <c r="Q858" i="8"/>
  <c r="Q85" i="8"/>
  <c r="Q711" i="8"/>
  <c r="Q932" i="8"/>
  <c r="Q1310" i="8"/>
  <c r="Q1771" i="8"/>
  <c r="Q729" i="8"/>
  <c r="Q1300" i="8"/>
  <c r="Q211" i="8"/>
  <c r="Q1189" i="8"/>
  <c r="Q1250" i="8"/>
  <c r="Q1328" i="8"/>
  <c r="Q1423" i="8"/>
  <c r="Q1416" i="8"/>
  <c r="Q1466" i="8"/>
  <c r="Q1848" i="8"/>
  <c r="Q1854" i="8"/>
  <c r="Q88" i="8"/>
  <c r="Q977" i="8"/>
  <c r="Q1667" i="8"/>
  <c r="Q1441" i="8"/>
  <c r="Q1890" i="8"/>
  <c r="Q233" i="8"/>
  <c r="Q491" i="8"/>
  <c r="Q808" i="8"/>
  <c r="Q1295" i="8"/>
  <c r="Q1945" i="8"/>
  <c r="Q854" i="8"/>
  <c r="Q1102" i="8"/>
  <c r="Q1195" i="8"/>
  <c r="Q1477" i="8"/>
  <c r="Q1505" i="8"/>
  <c r="Q1487" i="8"/>
  <c r="Q542" i="8"/>
  <c r="Q801" i="8"/>
  <c r="Q1601" i="8"/>
  <c r="Q271" i="8"/>
  <c r="Q879" i="8"/>
  <c r="Q658" i="8"/>
  <c r="Q1149" i="8"/>
  <c r="Q1650" i="8"/>
  <c r="Q1733" i="8"/>
  <c r="Q1472" i="8"/>
  <c r="Q1529" i="8"/>
  <c r="Q1617" i="8"/>
  <c r="Q1563" i="8"/>
  <c r="Q387" i="8"/>
  <c r="Q849" i="8"/>
  <c r="Q912" i="8"/>
  <c r="Q1171" i="8"/>
  <c r="Q299" i="8"/>
  <c r="Q499" i="8"/>
  <c r="Q646" i="8"/>
  <c r="Q1740" i="8"/>
  <c r="Q90" i="8"/>
  <c r="Q431" i="8"/>
  <c r="Q483" i="8"/>
  <c r="Q1528" i="8"/>
  <c r="Q550" i="8"/>
  <c r="Q665" i="8"/>
  <c r="Q1360" i="8"/>
  <c r="Q1306" i="8"/>
  <c r="Q294" i="8"/>
  <c r="Q885" i="8"/>
  <c r="Q937" i="8"/>
  <c r="Q1659" i="8"/>
  <c r="Q1450" i="8"/>
  <c r="Q1864" i="8"/>
  <c r="Q81" i="8"/>
  <c r="Q1180" i="8"/>
  <c r="Q1394" i="8"/>
  <c r="Q1448" i="8"/>
  <c r="Q1766" i="8"/>
  <c r="Q1816" i="8"/>
  <c r="Q230" i="8"/>
  <c r="Q1045" i="8"/>
  <c r="Q1853" i="8"/>
  <c r="Q1639" i="8"/>
  <c r="Q372" i="8"/>
  <c r="Q223" i="8"/>
  <c r="Q748" i="8"/>
  <c r="Q979" i="8"/>
  <c r="Q1830" i="8"/>
  <c r="Q1887" i="8"/>
  <c r="Q1921" i="8"/>
  <c r="Q191" i="8"/>
  <c r="Q1340" i="8"/>
  <c r="Q1349" i="8"/>
  <c r="Q250" i="8"/>
  <c r="Q1697" i="8"/>
  <c r="Q451" i="8"/>
  <c r="Q1099" i="8"/>
  <c r="Q1630" i="8"/>
  <c r="Q862" i="8"/>
  <c r="Q701" i="8"/>
  <c r="Q626" i="8"/>
  <c r="Q1419" i="8"/>
  <c r="Q1814" i="8"/>
  <c r="Q1894" i="8"/>
  <c r="Q342" i="8"/>
  <c r="Q487" i="8"/>
  <c r="Q417" i="8"/>
  <c r="Q661" i="8"/>
  <c r="Q1160" i="8"/>
  <c r="Q1565" i="8"/>
  <c r="Q251" i="8"/>
  <c r="Q1067" i="8"/>
  <c r="Q1158" i="8"/>
  <c r="Q1483" i="8"/>
  <c r="Q2001" i="8"/>
  <c r="Q1729" i="8"/>
  <c r="Q396" i="8"/>
  <c r="Q127" i="8"/>
  <c r="Q1881" i="8"/>
  <c r="Q283" i="8"/>
  <c r="Q1553" i="8"/>
  <c r="Q1776" i="8"/>
  <c r="Q706" i="8"/>
  <c r="Q1746" i="8"/>
  <c r="Q1860" i="8"/>
  <c r="Q785" i="8"/>
  <c r="Q1476" i="8"/>
  <c r="Q288" i="8"/>
  <c r="Q927" i="8"/>
  <c r="Q1116" i="8"/>
  <c r="Q900" i="8"/>
  <c r="Q1176" i="8"/>
  <c r="Q1354" i="8"/>
  <c r="Q1919" i="8"/>
  <c r="Q337" i="8"/>
  <c r="Q1109" i="8"/>
  <c r="Q1896" i="8"/>
  <c r="Q642" i="8"/>
  <c r="Q1592" i="8"/>
  <c r="Q651" i="8"/>
  <c r="Q870" i="8"/>
  <c r="Q975" i="8"/>
  <c r="Q1364" i="8"/>
  <c r="Q34" i="8"/>
  <c r="Q420" i="8"/>
  <c r="Q640" i="8"/>
  <c r="Q1352" i="8"/>
  <c r="Q190" i="8"/>
  <c r="Q575" i="8"/>
  <c r="Q961" i="8"/>
  <c r="Q1631" i="8"/>
  <c r="Q1966" i="8"/>
  <c r="Q84" i="8"/>
  <c r="Q604" i="8"/>
  <c r="Q548" i="8"/>
  <c r="Q1205" i="8"/>
  <c r="Q1381" i="8"/>
  <c r="Q1286" i="8"/>
  <c r="Q368" i="8"/>
  <c r="Q791" i="8"/>
  <c r="Q1066" i="8"/>
  <c r="Q1054" i="8"/>
  <c r="Q722" i="8"/>
  <c r="Q1840" i="8"/>
  <c r="Q155" i="8"/>
  <c r="Q538" i="8"/>
  <c r="Q859" i="8"/>
  <c r="Q893" i="8"/>
  <c r="Q1043" i="8"/>
  <c r="Q1261" i="8"/>
  <c r="Q1499" i="8"/>
  <c r="Q1857" i="8"/>
  <c r="Q1931" i="8"/>
  <c r="Q806" i="8"/>
  <c r="Q1425" i="8"/>
  <c r="Q1812" i="8"/>
  <c r="Q850" i="8"/>
  <c r="Q720" i="8"/>
  <c r="Q956" i="8"/>
  <c r="Q1096" i="8"/>
  <c r="Q1257" i="8"/>
  <c r="Q1633" i="8"/>
  <c r="Q6" i="8"/>
  <c r="Q1558" i="8"/>
  <c r="Q1942" i="8"/>
  <c r="Q1770" i="8"/>
  <c r="Q186" i="8"/>
  <c r="Q896" i="8"/>
  <c r="Q970" i="8"/>
  <c r="Q175" i="8"/>
  <c r="Q253" i="8"/>
  <c r="Q1445" i="8"/>
  <c r="Q1486" i="8"/>
  <c r="Q1542" i="8"/>
  <c r="Q1318" i="8"/>
  <c r="Q1716" i="8"/>
  <c r="Q308" i="8"/>
  <c r="Q614" i="8"/>
  <c r="Q1100" i="8"/>
  <c r="Q452" i="8"/>
  <c r="Q634" i="8"/>
  <c r="Q471" i="8"/>
  <c r="Q1460" i="8"/>
  <c r="Q1929" i="8"/>
  <c r="Q139" i="8"/>
  <c r="Q676" i="8"/>
  <c r="Q944" i="8"/>
  <c r="Q1996" i="8"/>
  <c r="Q376" i="8"/>
  <c r="Q813" i="8"/>
  <c r="Q479" i="8"/>
  <c r="Q955" i="8"/>
  <c r="Q868" i="8"/>
  <c r="Q1508" i="8"/>
  <c r="Q1609" i="8"/>
  <c r="Q207" i="8"/>
  <c r="Q769" i="8"/>
  <c r="Q1056" i="8"/>
  <c r="Q1119" i="8"/>
  <c r="Q1244" i="8"/>
  <c r="Q1709" i="8"/>
  <c r="Q276" i="8"/>
  <c r="Q268" i="8"/>
  <c r="Q1233" i="8"/>
  <c r="Q1575" i="8"/>
  <c r="Q1717" i="8"/>
  <c r="Q1696" i="8"/>
  <c r="Q1834" i="8"/>
  <c r="Q615" i="8"/>
  <c r="Q886" i="8"/>
  <c r="Q1137" i="8"/>
  <c r="Q1789" i="8"/>
  <c r="Q1950" i="8"/>
  <c r="Q1001" i="8"/>
  <c r="Q1068" i="8"/>
  <c r="Q1899" i="8"/>
  <c r="Q1264" i="8"/>
  <c r="Q292" i="8"/>
  <c r="Q361" i="8"/>
  <c r="Q421" i="8"/>
  <c r="Q680" i="8"/>
  <c r="Q1698" i="8"/>
  <c r="Q1803" i="8"/>
  <c r="Q409" i="8"/>
  <c r="Q951" i="8"/>
  <c r="Q2" i="8"/>
  <c r="Q921" i="8"/>
  <c r="Q1317" i="8"/>
  <c r="Q1469" i="8"/>
  <c r="Q156" i="8"/>
  <c r="Q490" i="8"/>
  <c r="Q467" i="8"/>
  <c r="Q744" i="8"/>
  <c r="Q766" i="8"/>
  <c r="Q1463" i="8"/>
  <c r="Q1379" i="8"/>
  <c r="Q1475" i="8"/>
  <c r="Q145" i="8"/>
  <c r="Q1117" i="8"/>
  <c r="Q1272" i="8"/>
  <c r="Q1462" i="8"/>
  <c r="Q1503" i="8"/>
  <c r="Q130" i="8"/>
  <c r="Q1424" i="8"/>
  <c r="Q1198" i="8"/>
  <c r="Q941" i="8"/>
  <c r="Q1254" i="8"/>
  <c r="Q1613" i="8"/>
  <c r="Q1855" i="8"/>
  <c r="Q1077" i="8"/>
  <c r="Q1084" i="8"/>
  <c r="Q1482" i="8"/>
  <c r="Q684" i="8"/>
  <c r="Q910" i="8"/>
  <c r="Q1163" i="8"/>
  <c r="Q1802" i="8"/>
  <c r="Q1922" i="8"/>
  <c r="Q76" i="8"/>
  <c r="Q457" i="8"/>
  <c r="Q1576" i="8"/>
  <c r="Q354" i="8"/>
  <c r="Q117" i="8"/>
  <c r="Q333" i="8"/>
  <c r="Q1050" i="8"/>
  <c r="Q1753" i="8"/>
  <c r="Q1856" i="8"/>
  <c r="Q429" i="8"/>
  <c r="Q913" i="8"/>
  <c r="Q926" i="8"/>
  <c r="Q1282" i="8"/>
  <c r="Q1604" i="8"/>
  <c r="Q597" i="8"/>
  <c r="Q1642" i="8"/>
  <c r="Q1756" i="8"/>
  <c r="Q359" i="8"/>
  <c r="Q763" i="8"/>
  <c r="Q1216" i="8"/>
  <c r="Q984" i="8"/>
  <c r="Q1418" i="8"/>
  <c r="Q375" i="8"/>
  <c r="Q1095" i="8"/>
  <c r="Q1219" i="8"/>
  <c r="Q1958" i="8"/>
  <c r="Q1930" i="8"/>
  <c r="Q1943" i="8"/>
  <c r="Q1998" i="8"/>
  <c r="Q551" i="8"/>
  <c r="Q1405" i="8"/>
  <c r="Q218" i="8"/>
  <c r="Q394" i="8"/>
  <c r="Q883" i="8"/>
  <c r="Q1785" i="8"/>
  <c r="Q1782" i="8"/>
  <c r="Q645" i="8"/>
  <c r="Q567" i="8"/>
  <c r="Q653" i="8"/>
  <c r="Q1845" i="8"/>
  <c r="Q425" i="8"/>
  <c r="Q965" i="8"/>
  <c r="Q906" i="8"/>
  <c r="Q1417" i="8"/>
  <c r="Q1809" i="8"/>
  <c r="Q1329" i="8"/>
  <c r="Q267" i="8"/>
  <c r="Q393" i="8"/>
  <c r="Q1104" i="8"/>
  <c r="Q1125" i="8"/>
  <c r="Q1824" i="8"/>
  <c r="Q1962" i="8"/>
  <c r="Q1820" i="8"/>
  <c r="Q334" i="8"/>
  <c r="Q1400" i="8"/>
  <c r="Q1478" i="8"/>
  <c r="Q1947" i="8"/>
  <c r="Q463" i="8"/>
  <c r="Q516" i="8"/>
  <c r="Q1031" i="8"/>
  <c r="Q1368" i="8"/>
  <c r="Q869" i="8"/>
  <c r="Q1882" i="8"/>
  <c r="Q1605" i="8"/>
  <c r="Q143" i="8"/>
  <c r="Q892" i="8"/>
  <c r="Q957" i="8"/>
  <c r="Q1481" i="8"/>
  <c r="Q1571" i="8"/>
  <c r="Q908" i="8"/>
  <c r="Q1004" i="8"/>
  <c r="Q915" i="8"/>
  <c r="Q966" i="8"/>
  <c r="Q1454" i="8"/>
  <c r="Q272" i="8"/>
  <c r="Q765" i="8"/>
  <c r="Q1203" i="8"/>
  <c r="Q1579" i="8"/>
  <c r="Q1748" i="8"/>
  <c r="Q1784" i="8"/>
  <c r="Q104" i="8"/>
  <c r="Q305" i="8"/>
  <c r="Q159" i="8"/>
  <c r="Q800" i="8"/>
  <c r="Q1200" i="8"/>
  <c r="Q151" i="8"/>
  <c r="Q895" i="8"/>
  <c r="Q742" i="8"/>
  <c r="Q1245" i="8"/>
  <c r="Q1868" i="8"/>
  <c r="Q1946" i="8"/>
  <c r="Q392" i="8"/>
  <c r="Q754" i="8"/>
  <c r="Q831" i="8"/>
  <c r="Q1755" i="8"/>
  <c r="Q335" i="8"/>
  <c r="Q369" i="8"/>
  <c r="Q181" i="8"/>
  <c r="Q839" i="8"/>
  <c r="Q943" i="8"/>
  <c r="Q1480" i="8"/>
  <c r="Q1212" i="8"/>
  <c r="Q1955" i="8"/>
  <c r="Q367" i="8"/>
  <c r="Q532" i="8"/>
  <c r="Q719" i="8"/>
  <c r="Q992" i="8"/>
  <c r="Q227" i="8"/>
  <c r="Q920" i="8"/>
  <c r="Q772" i="8"/>
  <c r="Q1449" i="8"/>
  <c r="Q348" i="8"/>
  <c r="Q972" i="8"/>
  <c r="Q1906" i="8"/>
  <c r="Q438" i="8"/>
  <c r="Q541" i="8"/>
  <c r="Q1173" i="8"/>
  <c r="Q1049" i="8"/>
  <c r="Q823" i="8"/>
  <c r="Q1046" i="8"/>
  <c r="Q1886" i="8"/>
  <c r="Q1651" i="8"/>
  <c r="Q1078" i="8"/>
  <c r="Q1767" i="8"/>
  <c r="Q426" i="8"/>
  <c r="Q401" i="8"/>
  <c r="Q75" i="8"/>
  <c r="Q374" i="8"/>
  <c r="Q780" i="8"/>
  <c r="Q1699" i="8"/>
  <c r="Q185" i="8"/>
  <c r="Q274" i="8"/>
  <c r="Q352" i="8"/>
  <c r="Q872" i="8"/>
  <c r="Q1805" i="8"/>
  <c r="Q1885" i="8"/>
  <c r="Q1968" i="8"/>
  <c r="Q1315" i="8"/>
  <c r="Q1665" i="8"/>
  <c r="Q1560" i="8"/>
  <c r="Q1970" i="8"/>
  <c r="Q583" i="8"/>
  <c r="Q293" i="8"/>
  <c r="Q708" i="8"/>
  <c r="Q1645" i="8"/>
  <c r="Q1913" i="8"/>
  <c r="Q259" i="8"/>
  <c r="Q327" i="8"/>
  <c r="Q673" i="8"/>
  <c r="Q812" i="8"/>
  <c r="Q949" i="8"/>
  <c r="Q1761" i="8"/>
  <c r="Q1804" i="8"/>
  <c r="Q1061" i="8"/>
  <c r="Q1727" i="8"/>
  <c r="Q1743" i="8"/>
  <c r="Q762" i="8"/>
  <c r="Q1030" i="8"/>
  <c r="Q1371" i="8"/>
  <c r="Q1453" i="8"/>
  <c r="Q1248" i="8"/>
  <c r="Q432" i="8"/>
  <c r="Q695" i="8"/>
  <c r="Q764" i="8"/>
  <c r="Q297" i="8"/>
  <c r="Q687" i="8"/>
  <c r="Q1959" i="8"/>
  <c r="Q569" i="8"/>
  <c r="Q1452" i="8"/>
  <c r="Q976" i="8"/>
  <c r="Q1335" i="8"/>
  <c r="Q1322" i="8"/>
  <c r="Q655" i="8"/>
  <c r="Q1585" i="8"/>
  <c r="Q1029" i="8"/>
  <c r="Q1552" i="8"/>
  <c r="Q1768" i="8"/>
  <c r="Q1937" i="8"/>
  <c r="Q1147" i="8"/>
  <c r="Q1152" i="8"/>
  <c r="Q1313" i="8"/>
  <c r="Q1722" i="8"/>
  <c r="Q187" i="8"/>
  <c r="Q827" i="8"/>
  <c r="Q1202" i="8"/>
  <c r="Q1395" i="8"/>
  <c r="Q1842" i="8"/>
  <c r="Q194" i="8"/>
  <c r="Q1933" i="8"/>
  <c r="Q388" i="8"/>
  <c r="Q632" i="8"/>
  <c r="Q1614" i="8"/>
  <c r="Q1187" i="8"/>
  <c r="Q1724" i="8"/>
  <c r="Q1871" i="8"/>
  <c r="Q57" i="8"/>
  <c r="Q784" i="8"/>
  <c r="Q1566" i="8"/>
  <c r="Q1570" i="8"/>
  <c r="Q1700" i="8"/>
  <c r="Q33" i="8"/>
  <c r="Q1274" i="8"/>
  <c r="Q62" i="8"/>
  <c r="Q776" i="8"/>
  <c r="Q1229" i="8"/>
  <c r="Q60" i="8"/>
  <c r="Q666" i="8"/>
  <c r="Q1773" i="8"/>
  <c r="Q1207" i="8"/>
  <c r="Q1355" i="8"/>
  <c r="Q1818" i="8"/>
  <c r="Q184" i="8"/>
  <c r="Q23" i="8"/>
  <c r="Q628" i="8"/>
  <c r="Q1516" i="8"/>
  <c r="Q907" i="8"/>
  <c r="Q1726" i="8"/>
  <c r="Q594" i="8"/>
  <c r="Q540" i="8"/>
  <c r="Q727" i="8"/>
  <c r="Q998" i="8"/>
  <c r="Q925" i="8"/>
  <c r="Q1429" i="8"/>
  <c r="Q475" i="8"/>
  <c r="Q963" i="8"/>
  <c r="Q1106" i="8"/>
  <c r="Q1236" i="8"/>
  <c r="Q1341" i="8"/>
  <c r="Q1653" i="8"/>
  <c r="Q716" i="8"/>
  <c r="Q863" i="8"/>
  <c r="Q1063" i="8"/>
  <c r="Q1055" i="8"/>
  <c r="Q1089" i="8"/>
  <c r="Q656" i="8"/>
  <c r="Q1567" i="8"/>
  <c r="Q1948" i="8"/>
  <c r="Q277" i="8"/>
  <c r="Q901" i="8"/>
  <c r="Q510" i="8"/>
  <c r="Q1026" i="8"/>
  <c r="Q1037" i="8"/>
  <c r="Q681" i="8"/>
  <c r="Q740" i="8"/>
  <c r="Q1745" i="8"/>
  <c r="Q364" i="8"/>
  <c r="Q1836" i="8"/>
  <c r="Q1927" i="8"/>
  <c r="Q830" i="8"/>
  <c r="Q1561" i="8"/>
  <c r="Q1774" i="8"/>
  <c r="Q513" i="8"/>
  <c r="Q1209" i="8"/>
  <c r="Q1889" i="8"/>
  <c r="Q16" i="8"/>
  <c r="Q31" i="8"/>
  <c r="Q866" i="8"/>
  <c r="Q1758" i="8"/>
  <c r="Q1844" i="8"/>
  <c r="Q248" i="8"/>
  <c r="Q36" i="8"/>
  <c r="Q531" i="8"/>
  <c r="Q1130" i="8"/>
  <c r="Q1739" i="8"/>
  <c r="Q641" i="8"/>
  <c r="Q1525" i="8"/>
  <c r="Q1568" i="8"/>
  <c r="Q322" i="8"/>
  <c r="Q1825" i="8"/>
  <c r="Q1199" i="8"/>
  <c r="Q570" i="8"/>
  <c r="Q981" i="8"/>
  <c r="Q1777" i="8"/>
  <c r="Q1778" i="8"/>
  <c r="Q497" i="8"/>
  <c r="Q1298" i="8"/>
  <c r="Q13" i="8"/>
  <c r="Q853" i="8"/>
  <c r="Q280" i="8"/>
  <c r="Q821" i="8"/>
  <c r="Q760" i="8"/>
  <c r="Q1741" i="8"/>
  <c r="Q275" i="8"/>
  <c r="Q1155" i="8"/>
  <c r="Q1267" i="8"/>
  <c r="Q1559" i="8"/>
  <c r="Q1669" i="8"/>
  <c r="Q1644" i="8"/>
  <c r="Q1988" i="8"/>
  <c r="Q315" i="8"/>
  <c r="Q1324" i="8"/>
  <c r="Q1391" i="8"/>
  <c r="Q466" i="8"/>
  <c r="Q1006" i="8"/>
  <c r="Q1832" i="8"/>
  <c r="Q1932" i="8"/>
  <c r="Q1977" i="8"/>
  <c r="Q404" i="8"/>
  <c r="Q1144" i="8"/>
  <c r="Q768" i="8"/>
  <c r="Q1527" i="8"/>
  <c r="Q788" i="8"/>
  <c r="Q1023" i="8"/>
  <c r="Q1731" i="8"/>
  <c r="Q1902" i="8"/>
  <c r="Q437" i="8"/>
  <c r="Q696" i="8"/>
  <c r="Q1747" i="8"/>
  <c r="Q973" i="8"/>
  <c r="Q1266" i="8"/>
  <c r="Q1835" i="8"/>
  <c r="Q166" i="8"/>
  <c r="Q1182" i="8"/>
  <c r="Q1271" i="8"/>
  <c r="Q613" i="8"/>
  <c r="Q638" i="8"/>
  <c r="Q123" i="8"/>
  <c r="Q588" i="8"/>
  <c r="Q905" i="8"/>
  <c r="Q1048" i="8"/>
  <c r="Q1204" i="8"/>
  <c r="Q1983" i="8"/>
  <c r="Q286" i="8"/>
  <c r="Q730" i="8"/>
  <c r="Q172" i="8"/>
  <c r="Q844" i="8"/>
  <c r="Q1320" i="8"/>
  <c r="Q1769" i="8"/>
  <c r="Q1874" i="8"/>
  <c r="Q1961" i="8"/>
  <c r="Q356" i="8"/>
  <c r="Q752" i="8"/>
  <c r="Q969" i="8"/>
  <c r="Q867" i="8"/>
  <c r="Q1017" i="8"/>
  <c r="Q98" i="8"/>
  <c r="Q1132" i="8"/>
  <c r="Q1226" i="8"/>
  <c r="Q255" i="8"/>
  <c r="Q496" i="8"/>
  <c r="Q694" i="8"/>
  <c r="Q1641" i="8"/>
  <c r="Q1684" i="8"/>
  <c r="Q1457" i="8"/>
  <c r="Q1935" i="8"/>
  <c r="Q498" i="8"/>
  <c r="Q982" i="8"/>
  <c r="Q1396" i="8"/>
  <c r="Q1296" i="8"/>
  <c r="Q617" i="8"/>
  <c r="Q528" i="8"/>
  <c r="Q295" i="8"/>
  <c r="Q734" i="8"/>
  <c r="Q311" i="8"/>
  <c r="Q1277" i="8"/>
  <c r="Q1409" i="8"/>
  <c r="Q1494" i="8"/>
  <c r="Q241" i="8"/>
  <c r="Q366" i="8"/>
  <c r="Q607" i="8"/>
  <c r="Q509" i="8"/>
  <c r="Q1376" i="8"/>
  <c r="Q1673" i="8"/>
  <c r="Q1256" i="8"/>
  <c r="Q384" i="8"/>
  <c r="Q795" i="8"/>
  <c r="Q1861" i="8"/>
  <c r="Q1393" i="8"/>
  <c r="Q1500" i="8"/>
  <c r="Q1538" i="8"/>
  <c r="Q544" i="8"/>
  <c r="Q759" i="8"/>
  <c r="Q1817" i="8"/>
  <c r="Q1615" i="8"/>
  <c r="Q1798" i="8"/>
  <c r="Q29" i="8"/>
  <c r="Q476" i="8"/>
  <c r="Q1985" i="8"/>
  <c r="Q705" i="8"/>
  <c r="Q755" i="8"/>
  <c r="Q747" i="8"/>
  <c r="Q686" i="8"/>
  <c r="Q1978" i="8"/>
  <c r="Q562" i="8"/>
  <c r="Q1164" i="8"/>
  <c r="Q1363" i="8"/>
  <c r="Q1862" i="8"/>
  <c r="Q210" i="8"/>
  <c r="Q903" i="8"/>
  <c r="Q835" i="8"/>
  <c r="Q662" i="8"/>
  <c r="Q629" i="8"/>
  <c r="Q770" i="8"/>
  <c r="Q1907" i="8"/>
  <c r="Q1259" i="8"/>
  <c r="Q745" i="8"/>
  <c r="Q1821" i="8"/>
  <c r="Q1378" i="8"/>
  <c r="Q1791" i="8"/>
  <c r="Q73" i="8"/>
  <c r="Q512" i="8"/>
  <c r="Q777" i="8"/>
  <c r="Q1181" i="8"/>
  <c r="Q1108" i="8"/>
  <c r="Q1292" i="8"/>
  <c r="Q1321" i="8"/>
  <c r="Q1779" i="8"/>
  <c r="Q134" i="8"/>
  <c r="Q448" i="8"/>
  <c r="Q527" i="8"/>
  <c r="Q796" i="8"/>
  <c r="Q1136" i="8"/>
  <c r="Q1510" i="8"/>
  <c r="Q1350" i="8"/>
  <c r="Q517" i="8"/>
  <c r="Q881" i="8"/>
  <c r="Q1512" i="8"/>
  <c r="Q1225" i="8"/>
  <c r="Q1655" i="8"/>
  <c r="Q494" i="8"/>
  <c r="Q731" i="8"/>
  <c r="Q1829" i="8"/>
  <c r="Q1408" i="8"/>
  <c r="Q1444" i="8"/>
  <c r="Q1762" i="8"/>
  <c r="Q1941" i="8"/>
  <c r="Q9" i="8"/>
  <c r="Q1269" i="8"/>
  <c r="Q1422" i="8"/>
  <c r="Q1666" i="8"/>
  <c r="Q234" i="8"/>
  <c r="Q436" i="8"/>
  <c r="Q1869" i="8"/>
  <c r="Q22" i="8"/>
  <c r="Q618" i="8"/>
  <c r="Q1242" i="8"/>
  <c r="Q1412" i="8"/>
  <c r="Q948" i="8"/>
  <c r="Q1018" i="8"/>
  <c r="Q1118" i="8"/>
  <c r="Q1980" i="8"/>
  <c r="Q581" i="8"/>
  <c r="Q260" i="8"/>
  <c r="Q1683" i="8"/>
  <c r="Q178" i="8"/>
  <c r="Q678" i="8"/>
  <c r="Q967" i="8"/>
  <c r="Q1260" i="8"/>
  <c r="Q1999" i="8"/>
  <c r="Q693" i="8"/>
  <c r="Q1032" i="8"/>
  <c r="Q1728" i="8"/>
  <c r="Q1876" i="8"/>
  <c r="Q378" i="8"/>
  <c r="Q1052" i="8"/>
  <c r="Q1372" i="8"/>
  <c r="Q1635" i="8"/>
  <c r="Q7" i="8"/>
  <c r="Q1606" i="8"/>
  <c r="Q1738" i="8"/>
  <c r="Q1502" i="8"/>
  <c r="Q1294" i="8"/>
  <c r="Q1852" i="8"/>
  <c r="Q170" i="8"/>
  <c r="Q362" i="8"/>
  <c r="Q842" i="8"/>
  <c r="Q902" i="8"/>
  <c r="Q1550" i="8"/>
  <c r="Q1293" i="8"/>
  <c r="Q1880" i="8"/>
  <c r="Q355" i="8"/>
  <c r="Q603" i="8"/>
  <c r="Q829" i="8"/>
  <c r="Q771" i="8"/>
  <c r="Q1495" i="8"/>
  <c r="Q1580" i="8"/>
  <c r="Q1636" i="8"/>
  <c r="Q526" i="8"/>
  <c r="Q820" i="8"/>
  <c r="Q1011" i="8"/>
  <c r="Q1218" i="8"/>
  <c r="Q226" i="8"/>
  <c r="Q382" i="8"/>
  <c r="Q1514" i="8"/>
  <c r="Q1938" i="8"/>
  <c r="Q530" i="8"/>
  <c r="Q1036" i="8"/>
  <c r="Q1311" i="8"/>
  <c r="Q1533" i="8"/>
  <c r="Q320" i="8"/>
  <c r="Q985" i="8"/>
  <c r="Q430" i="8"/>
  <c r="Q456" i="8"/>
  <c r="Q519" i="8"/>
  <c r="Q1241" i="8"/>
  <c r="Q1799" i="8"/>
  <c r="Q1918" i="8"/>
  <c r="Q633" i="8"/>
  <c r="Q1357" i="8"/>
  <c r="Q165" i="8"/>
  <c r="Q1714" i="8"/>
  <c r="Q1270" i="8"/>
  <c r="Q1420" i="8"/>
  <c r="Q1760" i="8"/>
  <c r="Q1792" i="8"/>
  <c r="Q625" i="8"/>
  <c r="Q42" i="8"/>
  <c r="Q1014" i="8"/>
  <c r="Q1541" i="8"/>
  <c r="Q1692" i="8"/>
  <c r="Q1960" i="8"/>
  <c r="Q152" i="8"/>
  <c r="Q1701" i="8"/>
  <c r="Q1994" i="8"/>
  <c r="Q1380" i="8"/>
  <c r="Q1859" i="8"/>
  <c r="Q1169" i="8"/>
  <c r="Q1027" i="8"/>
  <c r="Q935" i="8"/>
  <c r="Q4" i="8"/>
  <c r="Q663" i="8"/>
  <c r="Q1220" i="8"/>
  <c r="Q1183" i="8"/>
  <c r="Q1383" i="8"/>
  <c r="Q798" i="8"/>
  <c r="Q1003" i="8"/>
  <c r="Q1040" i="8"/>
  <c r="Q1671" i="8"/>
  <c r="Q1730" i="8"/>
  <c r="Q2000" i="8"/>
  <c r="Q1986" i="8"/>
  <c r="Q667" i="8"/>
  <c r="Q1638" i="8"/>
  <c r="Q485" i="8"/>
  <c r="Q1485" i="8"/>
  <c r="Q1822" i="8"/>
  <c r="Q574" i="8"/>
  <c r="Q1421" i="8"/>
  <c r="Q624" i="8"/>
  <c r="Q1435" i="8"/>
  <c r="Q1252" i="8"/>
  <c r="Q1370" i="8"/>
  <c r="Q1875" i="8"/>
  <c r="Q1891" i="8"/>
  <c r="Q537" i="8"/>
  <c r="Q880" i="8"/>
  <c r="Q1657" i="8"/>
  <c r="Q1572" i="8"/>
  <c r="Q32" i="8"/>
  <c r="Q1309" i="8"/>
  <c r="Q715" i="8"/>
  <c r="Q1140" i="8"/>
  <c r="Q1897" i="8"/>
  <c r="Q162" i="8"/>
  <c r="Q1122" i="8"/>
  <c r="Q1390" i="8"/>
  <c r="Q434" i="8"/>
  <c r="Q1524" i="8"/>
  <c r="Q1446" i="8"/>
  <c r="Q1677" i="8"/>
  <c r="Q1611" i="8"/>
  <c r="Q213" i="8"/>
  <c r="Q833" i="8"/>
  <c r="Q1361" i="8"/>
  <c r="Q1686" i="8"/>
  <c r="Q1362" i="8"/>
  <c r="Q1759" i="8"/>
  <c r="Q237" i="8"/>
  <c r="Q1316" i="8"/>
  <c r="Q1915" i="8"/>
  <c r="Q1916" i="8"/>
  <c r="Q990" i="8"/>
  <c r="Q1013" i="8"/>
  <c r="Q1139" i="8"/>
  <c r="Q1797" i="8"/>
  <c r="Q1865" i="8"/>
  <c r="Q1333" i="8"/>
  <c r="Q64" i="8"/>
  <c r="Q70" i="8"/>
  <c r="Q350" i="8"/>
  <c r="Q103" i="8"/>
  <c r="Q303" i="8"/>
  <c r="Q314" i="8"/>
  <c r="Q282" i="8"/>
  <c r="Q307" i="8"/>
  <c r="Q489" i="8"/>
  <c r="Q189" i="8"/>
  <c r="Q377" i="8"/>
  <c r="Q45" i="8"/>
  <c r="Q82" i="8"/>
  <c r="Q403" i="8"/>
  <c r="Q390" i="8"/>
  <c r="Q611" i="8"/>
  <c r="Q746" i="8"/>
  <c r="Q1087" i="8"/>
  <c r="Q11" i="8"/>
  <c r="Q1057" i="8"/>
  <c r="Q182" i="8"/>
  <c r="Q1672" i="8"/>
  <c r="Q940" i="8"/>
  <c r="Q1725" i="8"/>
  <c r="Q1934" i="8"/>
  <c r="Q1101" i="8"/>
  <c r="Q304" i="8"/>
  <c r="Q205" i="8"/>
  <c r="Q1461" i="8"/>
  <c r="Q792" i="8"/>
  <c r="Q1488" i="8"/>
  <c r="Q767" i="8"/>
  <c r="Q1214" i="8"/>
  <c r="Q69" i="8"/>
  <c r="Q386" i="8"/>
  <c r="Q988" i="8"/>
  <c r="Q1129" i="8"/>
  <c r="Q1972" i="8"/>
  <c r="Q115" i="8"/>
  <c r="Q3" i="8"/>
  <c r="Q461" i="8"/>
  <c r="Q647" i="8"/>
  <c r="Q71" i="8"/>
  <c r="Q86" i="8"/>
  <c r="Q144" i="8"/>
  <c r="Q473" i="8"/>
  <c r="Q1005" i="8"/>
  <c r="Q1718" i="8"/>
  <c r="Q89" i="8"/>
  <c r="Q411" i="8"/>
  <c r="Q1178" i="8"/>
  <c r="Q950" i="8"/>
  <c r="Q1662" i="8"/>
  <c r="Q1858" i="8"/>
  <c r="Q1993" i="8"/>
  <c r="Q196" i="8"/>
  <c r="Q757" i="8"/>
  <c r="Q971" i="8"/>
  <c r="Q933" i="8"/>
  <c r="Q1228" i="8"/>
  <c r="Q1539" i="8"/>
  <c r="Q1917" i="8"/>
  <c r="Q1990" i="8"/>
  <c r="Q158" i="8"/>
  <c r="Q847" i="8"/>
  <c r="Q1123" i="8"/>
  <c r="Q993" i="8"/>
  <c r="Q1557" i="8"/>
  <c r="Q1954" i="8"/>
  <c r="Q1883" i="8"/>
  <c r="Q157" i="8"/>
  <c r="Q215" i="8"/>
  <c r="Q480" i="8"/>
  <c r="Q1323" i="8"/>
  <c r="Q1583" i="8"/>
  <c r="Q99" i="8"/>
  <c r="Q578" i="8"/>
  <c r="Q816" i="8"/>
  <c r="Q828" i="8"/>
  <c r="Q332" i="8"/>
  <c r="Q726" i="8"/>
  <c r="Q1090" i="8"/>
  <c r="Q1097" i="8"/>
  <c r="Q1253" i="8"/>
  <c r="Q1325" i="8"/>
  <c r="Q1678" i="8"/>
  <c r="Q21" i="8"/>
  <c r="Q381" i="8"/>
  <c r="Q781" i="8"/>
  <c r="Q894" i="8"/>
  <c r="Q1238" i="8"/>
  <c r="Q493" i="8"/>
  <c r="Q580" i="8"/>
  <c r="Q1711" i="8"/>
  <c r="Q1353" i="8"/>
  <c r="Q1956" i="8"/>
  <c r="Q1547" i="8"/>
  <c r="Q1920" i="8"/>
  <c r="Q876" i="8"/>
  <c r="Q1430" i="8"/>
  <c r="Q1358" i="8"/>
  <c r="Q10" i="8"/>
  <c r="Q328" i="8"/>
  <c r="Q553" i="8"/>
  <c r="Q959" i="8"/>
  <c r="Q929" i="8"/>
  <c r="Q1112" i="8"/>
  <c r="Q1705" i="8"/>
  <c r="Q1142" i="8"/>
  <c r="Q1458" i="8"/>
  <c r="Q1366" i="8"/>
  <c r="Q1788" i="8"/>
  <c r="Q173" i="8"/>
  <c r="Q428" i="8"/>
  <c r="Q518" i="8"/>
  <c r="Q1406" i="8"/>
  <c r="Q1470" i="8"/>
  <c r="Q506" i="8"/>
  <c r="Q1905" i="8"/>
  <c r="Q440" i="8"/>
  <c r="Q445" i="8"/>
  <c r="Q931" i="8"/>
  <c r="Q709" i="8"/>
  <c r="Q1039" i="8"/>
  <c r="Q1041" i="8"/>
  <c r="Q1263" i="8"/>
  <c r="Q1534" i="8"/>
  <c r="Q1975" i="8"/>
  <c r="Q707" i="8"/>
  <c r="Q1072" i="8"/>
  <c r="Q1114" i="8"/>
  <c r="Q589" i="8"/>
  <c r="Q1590" i="8"/>
  <c r="Q1629" i="8"/>
  <c r="Q1813" i="8"/>
  <c r="Q1702" i="8"/>
  <c r="Q1302" i="8"/>
  <c r="Q1823" i="8"/>
  <c r="Q91" i="8"/>
  <c r="Q643" i="8"/>
  <c r="Q1595" i="8"/>
  <c r="Q699" i="8"/>
  <c r="Q1308" i="8"/>
  <c r="Q240" i="8"/>
  <c r="Q199" i="8"/>
  <c r="Q627" i="8"/>
  <c r="Q861" i="8"/>
  <c r="Q1870" i="8"/>
  <c r="Q1410" i="8"/>
  <c r="Q1976" i="8"/>
  <c r="Q252" i="8"/>
  <c r="Q100" i="8"/>
  <c r="Q845" i="8"/>
  <c r="Q1151" i="8"/>
  <c r="Q119" i="8"/>
  <c r="Q947" i="8"/>
  <c r="Q811" i="8"/>
  <c r="Q939" i="8"/>
  <c r="Q1059" i="8"/>
  <c r="Q1603" i="8"/>
  <c r="Q1411" i="8"/>
  <c r="Q1618" i="8"/>
  <c r="Q1780" i="8"/>
  <c r="Q1775" i="8"/>
  <c r="Q660" i="8"/>
  <c r="Q987" i="8"/>
  <c r="Q1596" i="8"/>
  <c r="Q1523" i="8"/>
  <c r="Q413" i="8"/>
  <c r="Q683" i="8"/>
  <c r="Q1359" i="8"/>
  <c r="Q242" i="8"/>
  <c r="Q1574" i="8"/>
  <c r="Q1305" i="8"/>
  <c r="Q1386" i="8"/>
  <c r="Q1912" i="8"/>
  <c r="Q1877" i="8"/>
  <c r="Q1969" i="8"/>
  <c r="Q78" i="8"/>
  <c r="Q1025" i="8"/>
  <c r="Q1177" i="8"/>
  <c r="Q1174" i="8"/>
  <c r="Q1492" i="8"/>
  <c r="Q501" i="8"/>
  <c r="Q584" i="8"/>
  <c r="Q565" i="8"/>
  <c r="Q1957" i="8"/>
  <c r="Q79" i="8"/>
  <c r="Q94" i="8"/>
  <c r="Q442" i="8"/>
  <c r="Q505" i="8"/>
  <c r="Q579" i="8"/>
  <c r="Q962" i="8"/>
  <c r="Q1540" i="8"/>
  <c r="Q1426" i="8"/>
  <c r="Q1554" i="8"/>
  <c r="Q1230" i="8"/>
  <c r="Q1497" i="8"/>
  <c r="Q1721" i="8"/>
  <c r="Q312" i="8"/>
  <c r="Q179" i="8"/>
  <c r="Q568" i="8"/>
  <c r="Q1578" i="8"/>
  <c r="Q782" i="8"/>
  <c r="Q1715" i="8"/>
  <c r="Q1995" i="8"/>
  <c r="Q1599" i="8"/>
  <c r="Q674" i="8"/>
  <c r="Q630" i="8"/>
  <c r="Q183" i="8"/>
  <c r="Q24" i="8"/>
  <c r="Q1168" i="8"/>
  <c r="Q616" i="8"/>
  <c r="Q1197" i="8"/>
  <c r="Q986" i="8"/>
  <c r="Q310" i="8"/>
  <c r="Q414" i="8"/>
  <c r="Q486" i="8"/>
  <c r="Q657" i="8"/>
  <c r="Q258" i="8"/>
  <c r="Q370" i="8"/>
  <c r="Q621" i="8"/>
  <c r="Q848" i="8"/>
  <c r="Q1166" i="8"/>
  <c r="Q1597" i="8"/>
  <c r="Q247" i="8"/>
  <c r="Q606" i="8"/>
  <c r="Q1750" i="8"/>
  <c r="Q147" i="8"/>
  <c r="Q1185" i="8"/>
  <c r="Q1191" i="8"/>
  <c r="Q1428" i="8"/>
  <c r="Q379" i="8"/>
  <c r="Q1121" i="8"/>
  <c r="Q875" i="8"/>
  <c r="Q1634" i="8"/>
  <c r="Q1904" i="8"/>
  <c r="Q309" i="8"/>
  <c r="Q422" i="8"/>
  <c r="Q495" i="8"/>
  <c r="Q1815" i="8"/>
  <c r="Q419" i="8"/>
  <c r="Q938" i="8"/>
  <c r="Q1107" i="8"/>
  <c r="Q946" i="8"/>
  <c r="Q1434" i="8"/>
  <c r="Q1610" i="8"/>
  <c r="Q1105" i="8"/>
  <c r="Q1663" i="8"/>
  <c r="Q1849" i="8"/>
  <c r="Q1940" i="8"/>
  <c r="Q779" i="8"/>
  <c r="Q856" i="8"/>
  <c r="Q995" i="8"/>
  <c r="Q1076" i="8"/>
  <c r="Q1392" i="8"/>
  <c r="Q1262" i="8"/>
  <c r="Q737" i="8"/>
  <c r="Q1273" i="8"/>
  <c r="Q1545" i="8"/>
  <c r="Q1652" i="8"/>
  <c r="Q1688" i="8"/>
  <c r="Q697" i="8"/>
  <c r="Q1626" i="8"/>
  <c r="Q1456" i="8"/>
  <c r="Q1622" i="8"/>
  <c r="Q1280" i="8"/>
  <c r="Q132" i="8"/>
  <c r="Q488" i="8"/>
  <c r="Q576" i="8"/>
  <c r="Q1172" i="8"/>
  <c r="Q1676" i="8"/>
  <c r="Q1647" i="8"/>
  <c r="Q1679" i="8"/>
  <c r="Q1772" i="8"/>
  <c r="Q1910" i="8"/>
  <c r="Q601" i="8"/>
  <c r="Q804" i="8"/>
  <c r="Q44" i="8"/>
  <c r="Q289" i="8"/>
  <c r="Q1464" i="8"/>
  <c r="Q871" i="8"/>
  <c r="Q954" i="8"/>
  <c r="Q1275" i="8"/>
  <c r="Q291" i="8"/>
  <c r="Q1474" i="8"/>
  <c r="Q773" i="8"/>
  <c r="Q1681" i="8"/>
  <c r="Q1297" i="8"/>
  <c r="Q1924" i="8"/>
  <c r="Q122" i="8"/>
  <c r="Q373" i="8"/>
  <c r="Q1170" i="8"/>
  <c r="Q458" i="8"/>
  <c r="Q928" i="8"/>
  <c r="Q216" i="8"/>
  <c r="Q596" i="8"/>
  <c r="Q919" i="8"/>
  <c r="Q142" i="8"/>
  <c r="Q534" i="8"/>
  <c r="Q809" i="8"/>
  <c r="Q1044" i="8"/>
  <c r="Q1895" i="8"/>
  <c r="Q1521" i="8"/>
  <c r="Q1664" i="8"/>
  <c r="Q1543" i="8"/>
  <c r="Q262" i="8"/>
  <c r="Q547" i="8"/>
  <c r="Q1303" i="8"/>
  <c r="Q1339" i="8"/>
  <c r="Q56" i="8"/>
  <c r="Q324" i="8"/>
  <c r="Q402" i="8"/>
  <c r="Q964" i="8"/>
  <c r="Q1598" i="8"/>
  <c r="Q1706" i="8"/>
  <c r="Q1548" i="8"/>
  <c r="Q1811" i="8"/>
  <c r="Q126" i="8"/>
  <c r="Q558" i="8"/>
  <c r="Q1008" i="8"/>
  <c r="Q1188" i="8"/>
  <c r="Q1268" i="8"/>
  <c r="Q383" i="8"/>
  <c r="Q472" i="8"/>
  <c r="Q620" i="8"/>
  <c r="Q1058" i="8"/>
  <c r="Q840" i="8"/>
  <c r="Q826" i="8"/>
  <c r="Q669" i="8"/>
  <c r="Q714" i="8"/>
  <c r="Q1082" i="8"/>
  <c r="Q1148" i="8"/>
  <c r="Q1710" i="8"/>
  <c r="Q1742" i="8"/>
  <c r="Q1754" i="8"/>
  <c r="Q410" i="8"/>
  <c r="Q916" i="8"/>
  <c r="Q1091" i="8"/>
  <c r="Q700" i="8"/>
  <c r="Q1537" i="8"/>
  <c r="Q1493" i="8"/>
  <c r="Q77" i="8"/>
  <c r="Q443" i="8"/>
  <c r="Q1660" i="8"/>
  <c r="Q1810" i="8"/>
  <c r="Q345" i="8"/>
  <c r="Q554" i="8"/>
  <c r="Q462" i="8"/>
  <c r="Q1467" i="8"/>
  <c r="Q1588" i="8"/>
  <c r="Q398" i="8"/>
  <c r="Q824" i="8"/>
  <c r="Q1213" i="8"/>
  <c r="Q1752" i="8"/>
  <c r="Q1307" i="8"/>
  <c r="Q1833" i="8"/>
  <c r="Q1356" i="8"/>
  <c r="Q1279" i="8"/>
  <c r="Q1735" i="8"/>
  <c r="Q753" i="8"/>
  <c r="Q735" i="8"/>
  <c r="Q1637" i="8"/>
  <c r="Q281" i="8"/>
  <c r="Q797" i="8"/>
  <c r="Q1584" i="8"/>
  <c r="Q1787" i="8"/>
  <c r="Q331" i="8"/>
  <c r="Q1587" i="8"/>
  <c r="Q96" i="8"/>
  <c r="Q514" i="8"/>
  <c r="Q164" i="8"/>
  <c r="Q980" i="8"/>
  <c r="Q1346" i="8"/>
  <c r="Q149" i="8"/>
  <c r="Q1124" i="8"/>
  <c r="Q807" i="8"/>
  <c r="Q1520" i="8"/>
  <c r="Q265" i="8"/>
  <c r="Q864" i="8"/>
  <c r="Q1234" i="8"/>
  <c r="Q599" i="8"/>
  <c r="Q557" i="8"/>
  <c r="Q1038" i="8"/>
  <c r="Q1397" i="8"/>
  <c r="Q1914" i="8"/>
  <c r="Q1033" i="8"/>
  <c r="Q717" i="8"/>
  <c r="Q1113" i="8"/>
  <c r="Q556" i="8"/>
  <c r="Q682" i="8"/>
  <c r="Q219" i="8"/>
  <c r="Q482" i="8"/>
  <c r="Q228" i="8"/>
  <c r="Q1098" i="8"/>
  <c r="Q1837" i="8"/>
  <c r="Q1289" i="8"/>
  <c r="Q284" i="8"/>
  <c r="Q318" i="8"/>
  <c r="Q1443" i="8"/>
  <c r="Q1556" i="8"/>
  <c r="Q1375" i="8"/>
  <c r="Q1879" i="8"/>
  <c r="Q1513" i="8"/>
  <c r="Q1643" i="8"/>
  <c r="Q220" i="8"/>
  <c r="Q600" i="8"/>
  <c r="Q1035" i="8"/>
  <c r="Q582" i="8"/>
  <c r="Q1165" i="8"/>
  <c r="Q326" i="8"/>
  <c r="Q675" i="8"/>
  <c r="Q851" i="8"/>
  <c r="Q1208" i="8"/>
  <c r="Q1479" i="8"/>
  <c r="Q814" i="8"/>
  <c r="Q1159" i="8"/>
  <c r="Q1757" i="8"/>
  <c r="Q1796" i="8"/>
  <c r="Q1468" i="8"/>
  <c r="Q1951" i="8"/>
  <c r="Q1850" i="8"/>
  <c r="Q341" i="8"/>
  <c r="Q810" i="8"/>
  <c r="Q1331" i="8"/>
  <c r="Q1432" i="8"/>
  <c r="Q1589" i="8"/>
  <c r="Q37" i="8"/>
  <c r="Q1227" i="8"/>
  <c r="Q1713" i="8"/>
  <c r="Q111" i="8"/>
  <c r="Q353" i="8"/>
  <c r="Q590" i="8"/>
  <c r="Q1794" i="8"/>
  <c r="Q360" i="8"/>
  <c r="Q1146" i="8"/>
  <c r="Q1255" i="8"/>
  <c r="Q1819" i="8"/>
  <c r="Q1863" i="8"/>
  <c r="Q1790" i="8"/>
  <c r="Q400" i="8"/>
  <c r="Q470" i="8"/>
  <c r="Q758" i="8"/>
  <c r="Q1690" i="8"/>
  <c r="Q598" i="8"/>
  <c r="Q1526" i="8"/>
  <c r="Q1736" i="8"/>
  <c r="Q302" i="8"/>
  <c r="Q736" i="8"/>
  <c r="Q750" i="8"/>
  <c r="Q1009" i="8"/>
  <c r="Q1276" i="8"/>
  <c r="Q1007" i="8"/>
  <c r="Q1062" i="8"/>
  <c r="Q1002" i="8"/>
  <c r="Q819" i="8"/>
  <c r="Q999" i="8"/>
  <c r="Q1619" i="8"/>
  <c r="Q26" i="8"/>
  <c r="Q1997" i="8"/>
  <c r="Q105" i="8"/>
  <c r="Q290" i="8"/>
  <c r="Q563" i="8"/>
  <c r="Q1628" i="8"/>
  <c r="Q140" i="8"/>
  <c r="Q533" i="8"/>
  <c r="Q1827" i="8"/>
  <c r="Q202" i="8"/>
  <c r="Q639" i="8"/>
  <c r="Q1600" i="8"/>
  <c r="Q1465" i="8"/>
  <c r="Q477" i="8"/>
  <c r="Q546" i="8"/>
  <c r="Q67" i="8"/>
  <c r="Q195" i="8"/>
  <c r="Q1133" i="8"/>
  <c r="Q953" i="8"/>
  <c r="Q968" i="8"/>
  <c r="Q1365" i="8"/>
  <c r="Q644" i="8"/>
  <c r="Q500" i="8"/>
  <c r="Q53" i="8"/>
  <c r="Q231" i="8"/>
  <c r="Q585" i="8"/>
  <c r="Q1389" i="8"/>
  <c r="Q1971" i="8"/>
  <c r="Q193" i="8"/>
  <c r="Q592" i="8"/>
  <c r="Q923" i="8"/>
  <c r="Q1079" i="8"/>
  <c r="Q273" i="8"/>
  <c r="Q899" i="8"/>
  <c r="Q793" i="8"/>
  <c r="Q1150" i="8"/>
  <c r="Q1239" i="8"/>
  <c r="Q1251" i="8"/>
  <c r="Q728" i="8"/>
  <c r="Q918" i="8"/>
  <c r="Q65" i="8"/>
  <c r="Q313" i="8"/>
  <c r="Q712" i="8"/>
  <c r="Q1843" i="8"/>
  <c r="Q749" i="8"/>
  <c r="Q882" i="8"/>
  <c r="Q1020" i="8"/>
  <c r="Q1278" i="8"/>
  <c r="Q316" i="8"/>
  <c r="Q478" i="8"/>
  <c r="Q269" i="8"/>
  <c r="Q1828" i="8"/>
  <c r="Q435" i="8"/>
  <c r="Q1135" i="8"/>
  <c r="Q1484" i="8"/>
  <c r="Q1401" i="8"/>
  <c r="Q818" i="8"/>
  <c r="Q843" i="8"/>
  <c r="Q1103" i="8"/>
  <c r="Q799" i="8"/>
  <c r="Q1301" i="8"/>
  <c r="Q1440" i="8"/>
  <c r="Q1680" i="8"/>
  <c r="Q1522" i="8"/>
  <c r="Q1963" i="8"/>
  <c r="Q363" i="8"/>
  <c r="Q1685" i="8"/>
  <c r="Q441" i="8"/>
  <c r="Q1582" i="8"/>
  <c r="Q1515" i="8"/>
  <c r="Q212" i="8"/>
  <c r="Q20" i="8"/>
  <c r="Q433" i="8"/>
  <c r="Q671" i="8"/>
  <c r="Q1115" i="8"/>
  <c r="Q1952" i="8"/>
  <c r="Q298" i="8"/>
  <c r="Q256" i="8"/>
  <c r="Q1224" i="8"/>
  <c r="Q1530" i="8"/>
  <c r="Q1991" i="8"/>
  <c r="Q857" i="8"/>
  <c r="Q1231" i="8"/>
  <c r="Q52" i="8"/>
  <c r="Q48" i="8"/>
  <c r="Q1243" i="8"/>
  <c r="Q1290" i="8"/>
  <c r="Q1640" i="8"/>
  <c r="Q180" i="8"/>
  <c r="Q389" i="8"/>
  <c r="Q817" i="8"/>
  <c r="Q636" i="8"/>
  <c r="Q873" i="8"/>
  <c r="Q1720" i="8"/>
  <c r="Q559" i="8"/>
  <c r="Q1070" i="8"/>
  <c r="Q668" i="8"/>
  <c r="Q1719" i="8"/>
  <c r="Q1901" i="8"/>
  <c r="Q72" i="8"/>
  <c r="Q163" i="8"/>
  <c r="Q593" i="8"/>
  <c r="Q1285" i="8"/>
  <c r="Q87" i="8"/>
  <c r="Q349" i="8"/>
  <c r="Q595" i="8"/>
  <c r="Q1211" i="8"/>
  <c r="Q1737" i="8"/>
  <c r="Q1695" i="8"/>
  <c r="Q1764" i="8"/>
  <c r="Q1734" i="8"/>
  <c r="Q1953" i="8"/>
  <c r="Q408" i="8"/>
  <c r="Q1616" i="8"/>
  <c r="Q1661" i="8"/>
  <c r="Q1623" i="8"/>
  <c r="Q549" i="8"/>
  <c r="Q1504" i="8"/>
  <c r="Q306" i="8"/>
  <c r="Q508" i="8"/>
  <c r="Q1749" i="8"/>
  <c r="Q338" i="8"/>
  <c r="Q1591" i="8"/>
  <c r="Q1691" i="8"/>
  <c r="Q1531" i="8"/>
  <c r="Q1221" i="8"/>
  <c r="Q1447" i="8"/>
  <c r="Q1518" i="8"/>
  <c r="Q1581" i="8"/>
  <c r="Q1967" i="8"/>
  <c r="Q564" i="8"/>
  <c r="Q1194" i="8"/>
  <c r="Q989" i="8"/>
  <c r="Q1928" i="8"/>
  <c r="Q153" i="8"/>
  <c r="Q285" i="8"/>
  <c r="Q206" i="8"/>
  <c r="Q1156" i="8"/>
  <c r="Q1141" i="8"/>
  <c r="Q1232" i="8"/>
  <c r="Q1682" i="8"/>
  <c r="Q346" i="8"/>
  <c r="Q659" i="8"/>
  <c r="Q235" i="8"/>
  <c r="Q92" i="8"/>
  <c r="Q1223" i="8"/>
  <c r="Q416" i="8"/>
  <c r="Q468" i="8"/>
  <c r="Q654" i="8"/>
  <c r="Q822" i="8"/>
  <c r="Q1153" i="8"/>
  <c r="Q107" i="8"/>
  <c r="Q743" i="8"/>
  <c r="Q691" i="8"/>
  <c r="Q1042" i="8"/>
  <c r="Q150" i="8"/>
  <c r="Q59" i="8"/>
  <c r="Q146" i="8"/>
  <c r="Q197" i="8"/>
  <c r="Q249" i="8"/>
  <c r="Q339" i="8"/>
  <c r="Q55" i="8"/>
  <c r="Q566" i="8"/>
  <c r="Q25" i="8"/>
  <c r="Q340" i="8"/>
  <c r="Q1455" i="8"/>
  <c r="Q47" i="8"/>
  <c r="Q1607" i="8"/>
  <c r="Q1501" i="8"/>
  <c r="Q1491" i="8"/>
  <c r="Q427" i="8"/>
  <c r="Q543" i="8"/>
  <c r="Q834" i="8"/>
  <c r="Q133" i="8"/>
  <c r="Q1546" i="8"/>
  <c r="Q1624" i="8"/>
  <c r="Q924" i="8"/>
  <c r="Q1687" i="8"/>
  <c r="Q1402" i="8"/>
  <c r="Q1703" i="8"/>
  <c r="Q125" i="8"/>
  <c r="Q1867" i="8"/>
  <c r="Q878" i="8"/>
  <c r="Q225" i="8"/>
  <c r="Q783" i="8"/>
  <c r="Q887" i="8"/>
  <c r="Q148" i="8"/>
  <c r="Q15" i="8"/>
  <c r="Q991" i="8"/>
  <c r="Q1192" i="8"/>
  <c r="Q1343" i="8"/>
  <c r="Q1437" i="8"/>
  <c r="Q41" i="8"/>
  <c r="Q898" i="8"/>
  <c r="Q1903" i="8"/>
  <c r="Q118" i="8"/>
  <c r="Q484" i="8"/>
  <c r="Q855" i="8"/>
  <c r="Q1000" i="8"/>
  <c r="Q412" i="8"/>
  <c r="Q1693" i="8"/>
  <c r="Q1312" i="8"/>
  <c r="Q406" i="8"/>
  <c r="Q874" i="8"/>
  <c r="Q1128" i="8"/>
  <c r="Q1555" i="8"/>
  <c r="Q61" i="8"/>
  <c r="Q1196" i="8"/>
  <c r="Q1138" i="8"/>
  <c r="Q1471" i="8"/>
  <c r="Q1841" i="8"/>
  <c r="Q1399" i="8"/>
  <c r="Q391" i="8"/>
  <c r="Q418" i="8"/>
  <c r="Q1086" i="8"/>
  <c r="Q803" i="8"/>
  <c r="Q1795" i="8"/>
  <c r="Q1369" i="8"/>
  <c r="Q1851" i="8"/>
  <c r="Q1872" i="8"/>
  <c r="Q832" i="8"/>
  <c r="Q837" i="8"/>
  <c r="Q1175" i="8"/>
  <c r="Q1765" i="8"/>
  <c r="Q1304" i="8"/>
  <c r="Q761" i="8"/>
  <c r="Q1094" i="8"/>
  <c r="Q1179" i="8"/>
  <c r="Q66" i="8"/>
  <c r="Q602" i="8"/>
  <c r="Q539" i="8"/>
  <c r="Q1093" i="8"/>
  <c r="Q1909" i="8"/>
  <c r="Q1763" i="8"/>
  <c r="Q1973" i="8"/>
  <c r="Q154" i="8"/>
  <c r="Q1167" i="8"/>
  <c r="Q1403" i="8"/>
  <c r="Q1436" i="8"/>
  <c r="Q1801" i="8"/>
  <c r="Q1387" i="8"/>
  <c r="Q46" i="8"/>
  <c r="Q221" i="8"/>
  <c r="Q689" i="8"/>
  <c r="Q865" i="8"/>
  <c r="Q507" i="8"/>
  <c r="Q465" i="8"/>
  <c r="Q503" i="8"/>
  <c r="Q692" i="8"/>
  <c r="Q1071" i="8"/>
  <c r="Q1414" i="8"/>
  <c r="Q1632" i="8"/>
  <c r="Q113" i="8"/>
  <c r="Q1258" i="8"/>
  <c r="Q1936" i="8"/>
  <c r="Q710" i="8"/>
  <c r="Q1507" i="8"/>
  <c r="Q214" i="8"/>
  <c r="Q1019" i="8"/>
  <c r="Q1060" i="8"/>
  <c r="Q1965" i="8"/>
  <c r="Q325" i="8"/>
  <c r="Q330" i="8"/>
  <c r="Q1326" i="8"/>
  <c r="Q1926" i="8"/>
  <c r="Q1898" i="8"/>
  <c r="Q609" i="8"/>
  <c r="Q960" i="8"/>
  <c r="Q1010" i="8"/>
  <c r="Q1654" i="8"/>
  <c r="Q453" i="8"/>
  <c r="Q739" i="8"/>
  <c r="Q1384" i="8"/>
  <c r="Q1517" i="8"/>
  <c r="Q492" i="8"/>
  <c r="Q1083" i="8"/>
  <c r="Q1407" i="8"/>
  <c r="Q1415" i="8"/>
  <c r="Q270" i="8"/>
  <c r="Q93" i="8"/>
  <c r="Q974" i="8"/>
  <c r="Q1345" i="8"/>
  <c r="Q161" i="8"/>
  <c r="Q997" i="8"/>
  <c r="Q1625" i="8"/>
  <c r="Q1974" i="8"/>
  <c r="Q469" i="8"/>
  <c r="Q713" i="8"/>
  <c r="Q1807" i="8"/>
  <c r="Q520" i="8"/>
  <c r="Q631" i="8"/>
  <c r="Q321" i="8"/>
  <c r="Q860" i="8"/>
  <c r="Q664" i="8"/>
  <c r="Q1620" i="8"/>
  <c r="Q1442" i="8"/>
  <c r="Q774" i="8"/>
  <c r="Q1413" i="8"/>
  <c r="Q1594" i="8"/>
  <c r="Q1427" i="8"/>
  <c r="Q5" i="8"/>
  <c r="Q319" i="8"/>
  <c r="Q1161" i="8"/>
  <c r="Q1217" i="8"/>
  <c r="Q1314" i="8"/>
  <c r="Q1873" i="8"/>
  <c r="Q1206" i="8"/>
  <c r="Q738" i="8"/>
  <c r="Q1602" i="8"/>
  <c r="Q1800" i="8"/>
  <c r="Q124" i="8"/>
  <c r="Q109" i="8"/>
  <c r="Q424" i="8"/>
  <c r="Q703" i="8"/>
  <c r="Q1111" i="8"/>
  <c r="Q192" i="8"/>
  <c r="Q365" i="8"/>
  <c r="Q385" i="8"/>
  <c r="Q329" i="8"/>
  <c r="Q444" i="8"/>
  <c r="Q815" i="8"/>
  <c r="Q1330" i="8"/>
  <c r="Q1831" i="8"/>
  <c r="Q572" i="8"/>
  <c r="Q648" i="8"/>
  <c r="Q1337" i="8"/>
  <c r="Q1439" i="8"/>
  <c r="Q1900" i="8"/>
  <c r="Q846" i="8"/>
  <c r="Q934" i="8"/>
  <c r="Q1024" i="8"/>
  <c r="Q1783" i="8"/>
  <c r="Q1893" i="8"/>
  <c r="Q35" i="8"/>
  <c r="Q188" i="8"/>
  <c r="Q529" i="8"/>
  <c r="Q945" i="8"/>
  <c r="Q1184" i="8"/>
  <c r="Q1388" i="8"/>
  <c r="Q1878" i="8"/>
  <c r="Q1247" i="8"/>
  <c r="Q481" i="8"/>
  <c r="Q254" i="8"/>
  <c r="Q635" i="8"/>
  <c r="Q1332" i="8"/>
  <c r="Q1989" i="8"/>
  <c r="Q502" i="8"/>
  <c r="Q983" i="8"/>
  <c r="Q942" i="8"/>
  <c r="Q1249" i="8"/>
  <c r="Q1911" i="8"/>
  <c r="Q561" i="8"/>
  <c r="Q1338" i="8"/>
  <c r="Q1564" i="8"/>
  <c r="Q732" i="8"/>
  <c r="Q1085" i="8"/>
  <c r="Q1246" i="8"/>
  <c r="Q27" i="8"/>
  <c r="Q891" i="8"/>
  <c r="Q650" i="8"/>
  <c r="Q802" i="8"/>
  <c r="Q930" i="8"/>
  <c r="Q1793" i="8"/>
  <c r="Q1888" i="8"/>
  <c r="Q177" i="8"/>
  <c r="Q586" i="8"/>
  <c r="Q786" i="8"/>
  <c r="Q171" i="8"/>
  <c r="Q523" i="8"/>
  <c r="Q1131" i="8"/>
  <c r="Q1143" i="8"/>
  <c r="Q1781" i="8"/>
  <c r="Q1535" i="8"/>
  <c r="Q1751" i="8"/>
  <c r="Q160" i="8"/>
  <c r="Q102" i="8"/>
  <c r="Q836" i="8"/>
  <c r="Q1110" i="8"/>
  <c r="Q1509" i="8"/>
  <c r="Q515" i="8"/>
  <c r="Q1162" i="8"/>
  <c r="Q884" i="8"/>
  <c r="Q1288" i="8"/>
  <c r="Q1668" i="8"/>
  <c r="Q1979" i="8"/>
  <c r="Q1126" i="8"/>
  <c r="Q1344" i="8"/>
  <c r="Q1964" i="8"/>
  <c r="Q685" i="8"/>
  <c r="Q958" i="8"/>
  <c r="Q1786" i="8"/>
  <c r="Q623" i="8"/>
  <c r="Q1021" i="8"/>
  <c r="Q1675" i="8"/>
  <c r="Q138" i="8"/>
  <c r="Q278" i="8"/>
  <c r="Q336" i="8"/>
  <c r="Q552" i="8"/>
  <c r="Q1069" i="8"/>
  <c r="Q1327" i="8"/>
  <c r="Q447" i="8"/>
  <c r="Q1385" i="8"/>
  <c r="Q725" i="8"/>
  <c r="Q1866" i="8"/>
  <c r="Q141" i="8"/>
  <c r="Q889" i="8"/>
  <c r="Q1075" i="8"/>
  <c r="Q1577" i="8"/>
  <c r="Q263" i="8"/>
  <c r="Q805" i="8"/>
  <c r="Q545" i="8"/>
  <c r="Q135" i="8"/>
  <c r="Q996" i="8"/>
  <c r="Q1081" i="8"/>
  <c r="Q1519" i="8"/>
  <c r="Q101" i="8"/>
  <c r="Q591" i="8"/>
  <c r="Q244" i="8"/>
  <c r="Q535" i="8"/>
  <c r="Q751" i="8"/>
  <c r="Q1092" i="8"/>
  <c r="Q1287" i="8"/>
  <c r="Q1404" i="8"/>
  <c r="Q97" i="8"/>
  <c r="Q1284" i="8"/>
  <c r="Q1670" i="8"/>
  <c r="Q838" i="8"/>
  <c r="Q610" i="8"/>
  <c r="Q1210" i="8"/>
  <c r="Q1028" i="8"/>
  <c r="Q1016" i="8"/>
  <c r="Q952" i="8"/>
  <c r="Q1134" i="8"/>
  <c r="Q1981" i="8"/>
  <c r="Q176" i="8"/>
  <c r="Q605" i="8"/>
  <c r="Q1744" i="8"/>
  <c r="Q702" i="8"/>
  <c r="Q1088" i="8"/>
  <c r="Q1939" i="8"/>
  <c r="Q296" i="8"/>
  <c r="Q129" i="8"/>
  <c r="Q718" i="8"/>
  <c r="Q1712" i="8"/>
  <c r="Q1235" i="8"/>
  <c r="Q1982" i="8"/>
  <c r="Q68" i="8"/>
  <c r="Q224" i="8"/>
  <c r="Q450" i="8"/>
  <c r="Q1193" i="8"/>
  <c r="Q1536" i="8"/>
  <c r="Q464" i="8"/>
  <c r="Q688" i="8"/>
  <c r="Q524" i="8"/>
  <c r="Q1348" i="8"/>
  <c r="Q1838" i="8"/>
  <c r="Q1944" i="8"/>
  <c r="Q83" i="8"/>
  <c r="Q439" i="8"/>
  <c r="Q522" i="8"/>
  <c r="Q449" i="8"/>
  <c r="Q1707" i="8"/>
  <c r="Q978" i="8"/>
  <c r="Q1544" i="8"/>
  <c r="Q1215" i="8"/>
  <c r="Q1627" i="8"/>
  <c r="Q936" i="8"/>
  <c r="Q1532" i="8"/>
  <c r="Q1573" i="8"/>
  <c r="Q1377" i="8"/>
  <c r="Q1431" i="8"/>
  <c r="Q1511" i="8"/>
  <c r="Q357" i="8"/>
  <c r="Q724" i="8"/>
  <c r="Q778" i="8"/>
  <c r="Q1299" i="8"/>
  <c r="Q1992" i="8"/>
  <c r="Q1806" i="8"/>
  <c r="Q14" i="8"/>
  <c r="Q577" i="8"/>
  <c r="Q521" i="8"/>
  <c r="Q1127" i="8"/>
  <c r="Q1490" i="8"/>
  <c r="Q587" i="8"/>
  <c r="Q459" i="8"/>
  <c r="Q1496" i="8"/>
  <c r="Q1949" i="8"/>
  <c r="Q287" i="8"/>
  <c r="Q1073" i="8"/>
  <c r="Q1186" i="8"/>
  <c r="Q80" i="8"/>
  <c r="Q344" i="8"/>
  <c r="Q672" i="8"/>
  <c r="Q1065" i="8"/>
  <c r="Q704" i="8"/>
  <c r="Q1451" i="8"/>
  <c r="Q1506" i="8"/>
  <c r="Q1551" i="8"/>
  <c r="Q1549" i="8"/>
  <c r="Q1704" i="8"/>
  <c r="Q397" i="8"/>
  <c r="Q28" i="8"/>
  <c r="Q612" i="8"/>
  <c r="Q841" i="8"/>
  <c r="Q1569" i="8"/>
  <c r="Q1674" i="8"/>
  <c r="Q264" i="8"/>
  <c r="Q1012" i="8"/>
  <c r="Q652" i="8"/>
  <c r="Q1190" i="8"/>
  <c r="Q1608" i="8"/>
  <c r="Q1562" i="8"/>
  <c r="Q1826" i="8"/>
  <c r="Q460" i="8"/>
  <c r="Q1120" i="8"/>
  <c r="Q1984" i="8"/>
  <c r="Q136" i="8"/>
  <c r="Q405" i="8"/>
  <c r="Q536" i="8"/>
  <c r="Q888" i="8"/>
  <c r="Q1808" i="8"/>
  <c r="Q1846" i="8"/>
  <c r="Q474" i="8"/>
  <c r="Q698" i="8"/>
  <c r="Q1074" i="8"/>
  <c r="Q1612" i="8"/>
  <c r="Q1884" i="8"/>
  <c r="Q914" i="8"/>
  <c r="Q1240" i="8"/>
  <c r="Q1908" i="8"/>
  <c r="Q209" i="8"/>
  <c r="Q415" i="8"/>
  <c r="Q1015" i="8"/>
  <c r="Q679" i="8"/>
  <c r="Q723" i="8"/>
  <c r="Q756" i="8"/>
  <c r="Q789" i="8"/>
  <c r="Q1291" i="8"/>
  <c r="Q238" i="8"/>
  <c r="Q649" i="8"/>
  <c r="Q622" i="8"/>
  <c r="Q1319" i="8"/>
  <c r="Q120" i="8"/>
  <c r="Q571" i="8"/>
  <c r="Q560" i="8"/>
  <c r="Q852" i="8"/>
  <c r="Q897" i="8"/>
  <c r="Q1034" i="8"/>
  <c r="Q1064" i="8"/>
  <c r="Q12" i="8"/>
  <c r="Q95" i="8"/>
  <c r="Q300" i="8"/>
  <c r="Q358" i="8"/>
  <c r="Q741" i="8"/>
  <c r="Q1351" i="8"/>
  <c r="Q1839" i="8"/>
  <c r="Q555" i="8"/>
  <c r="Q670" i="8"/>
  <c r="Q733" i="8"/>
  <c r="Q677" i="8"/>
  <c r="Q1367" i="8"/>
  <c r="Q1689" i="8"/>
  <c r="Q1708" i="8"/>
  <c r="Q1334" i="8"/>
  <c r="Q232" i="8"/>
  <c r="Q787" i="8"/>
  <c r="Q775" i="8"/>
  <c r="Q1336" i="8"/>
  <c r="Q110" i="8"/>
  <c r="Q423" i="8"/>
  <c r="Q877" i="8"/>
  <c r="Q1347" i="8"/>
  <c r="Q1648" i="8"/>
  <c r="Q608" i="8"/>
  <c r="Q106" i="8"/>
  <c r="Q922" i="8"/>
  <c r="Q619" i="8"/>
  <c r="Q1373" i="8"/>
  <c r="Q108" i="8"/>
  <c r="Q217" i="8"/>
  <c r="Q208" i="8"/>
  <c r="Q347" i="8"/>
  <c r="Q1051" i="8"/>
  <c r="Q690" i="8"/>
  <c r="Q266" i="8"/>
  <c r="Q1646" i="8"/>
  <c r="Q1237" i="8"/>
  <c r="Q1374"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I506" i="10"/>
  <c r="I505" i="10"/>
  <c r="I504" i="10"/>
  <c r="I503" i="10"/>
  <c r="I502" i="10"/>
  <c r="C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V2"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V412" i="8"/>
  <c r="V413" i="8"/>
  <c r="V414" i="8"/>
  <c r="V415" i="8"/>
  <c r="V416" i="8"/>
  <c r="V417" i="8"/>
  <c r="V418" i="8"/>
  <c r="V419" i="8"/>
  <c r="V420" i="8"/>
  <c r="V421" i="8"/>
  <c r="V422" i="8"/>
  <c r="V423" i="8"/>
  <c r="V424" i="8"/>
  <c r="V425" i="8"/>
  <c r="V426" i="8"/>
  <c r="V427" i="8"/>
  <c r="V428" i="8"/>
  <c r="V429" i="8"/>
  <c r="V430" i="8"/>
  <c r="V431" i="8"/>
  <c r="V432" i="8"/>
  <c r="V433" i="8"/>
  <c r="V434" i="8"/>
  <c r="V435" i="8"/>
  <c r="V436" i="8"/>
  <c r="V437" i="8"/>
  <c r="V438" i="8"/>
  <c r="V439" i="8"/>
  <c r="V440" i="8"/>
  <c r="V441" i="8"/>
  <c r="V442" i="8"/>
  <c r="V443" i="8"/>
  <c r="V444" i="8"/>
  <c r="V445" i="8"/>
  <c r="V446" i="8"/>
  <c r="V447" i="8"/>
  <c r="V448" i="8"/>
  <c r="V449" i="8"/>
  <c r="V450" i="8"/>
  <c r="V451" i="8"/>
  <c r="V452" i="8"/>
  <c r="V453" i="8"/>
  <c r="V454" i="8"/>
  <c r="V455" i="8"/>
  <c r="V456" i="8"/>
  <c r="V457" i="8"/>
  <c r="V458" i="8"/>
  <c r="V459" i="8"/>
  <c r="V460" i="8"/>
  <c r="V461" i="8"/>
  <c r="V462" i="8"/>
  <c r="V463" i="8"/>
  <c r="V464" i="8"/>
  <c r="V465" i="8"/>
  <c r="V466" i="8"/>
  <c r="V467" i="8"/>
  <c r="V468" i="8"/>
  <c r="V469" i="8"/>
  <c r="V470" i="8"/>
  <c r="V471" i="8"/>
  <c r="V472" i="8"/>
  <c r="V473" i="8"/>
  <c r="V474" i="8"/>
  <c r="V475" i="8"/>
  <c r="V476" i="8"/>
  <c r="V477" i="8"/>
  <c r="V478" i="8"/>
  <c r="V479" i="8"/>
  <c r="V480" i="8"/>
  <c r="V481" i="8"/>
  <c r="V482" i="8"/>
  <c r="V483" i="8"/>
  <c r="V484" i="8"/>
  <c r="V485" i="8"/>
  <c r="V486" i="8"/>
  <c r="V487" i="8"/>
  <c r="V488" i="8"/>
  <c r="V489" i="8"/>
  <c r="V490" i="8"/>
  <c r="V491" i="8"/>
  <c r="V492" i="8"/>
  <c r="V493" i="8"/>
  <c r="V494" i="8"/>
  <c r="V495" i="8"/>
  <c r="V496" i="8"/>
  <c r="V497" i="8"/>
  <c r="V498" i="8"/>
  <c r="V499" i="8"/>
  <c r="V500" i="8"/>
  <c r="V501" i="8"/>
  <c r="V502" i="8"/>
  <c r="V503" i="8"/>
  <c r="V504" i="8"/>
  <c r="V505" i="8"/>
  <c r="V506" i="8"/>
  <c r="V507" i="8"/>
  <c r="V508" i="8"/>
  <c r="V509" i="8"/>
  <c r="V510" i="8"/>
  <c r="V511" i="8"/>
  <c r="V512" i="8"/>
  <c r="V513" i="8"/>
  <c r="V514" i="8"/>
  <c r="V515" i="8"/>
  <c r="V516" i="8"/>
  <c r="V517" i="8"/>
  <c r="V518" i="8"/>
  <c r="V519" i="8"/>
  <c r="V520" i="8"/>
  <c r="V521" i="8"/>
  <c r="V522" i="8"/>
  <c r="V523" i="8"/>
  <c r="V524" i="8"/>
  <c r="V525" i="8"/>
  <c r="V526" i="8"/>
  <c r="V527" i="8"/>
  <c r="V528" i="8"/>
  <c r="V529" i="8"/>
  <c r="V530" i="8"/>
  <c r="V531" i="8"/>
  <c r="V532" i="8"/>
  <c r="V533" i="8"/>
  <c r="V534" i="8"/>
  <c r="V535" i="8"/>
  <c r="V536" i="8"/>
  <c r="V537" i="8"/>
  <c r="V538" i="8"/>
  <c r="V539" i="8"/>
  <c r="V540" i="8"/>
  <c r="V541" i="8"/>
  <c r="V542" i="8"/>
  <c r="V543" i="8"/>
  <c r="V544" i="8"/>
  <c r="V545" i="8"/>
  <c r="V546" i="8"/>
  <c r="V547" i="8"/>
  <c r="V548" i="8"/>
  <c r="V549" i="8"/>
  <c r="V550" i="8"/>
  <c r="V551" i="8"/>
  <c r="V552" i="8"/>
  <c r="V553" i="8"/>
  <c r="V554" i="8"/>
  <c r="V555" i="8"/>
  <c r="V556" i="8"/>
  <c r="V557" i="8"/>
  <c r="V558" i="8"/>
  <c r="V559" i="8"/>
  <c r="V560" i="8"/>
  <c r="V561" i="8"/>
  <c r="V562" i="8"/>
  <c r="V563" i="8"/>
  <c r="V564" i="8"/>
  <c r="V565" i="8"/>
  <c r="V566" i="8"/>
  <c r="V567" i="8"/>
  <c r="V568" i="8"/>
  <c r="V569" i="8"/>
  <c r="V570" i="8"/>
  <c r="V571" i="8"/>
  <c r="V572" i="8"/>
  <c r="V573" i="8"/>
  <c r="V574" i="8"/>
  <c r="V575" i="8"/>
  <c r="V576" i="8"/>
  <c r="V577" i="8"/>
  <c r="V578" i="8"/>
  <c r="V579" i="8"/>
  <c r="V580" i="8"/>
  <c r="V581" i="8"/>
  <c r="V582" i="8"/>
  <c r="V583" i="8"/>
  <c r="V584" i="8"/>
  <c r="V585" i="8"/>
  <c r="V586" i="8"/>
  <c r="V587" i="8"/>
  <c r="V588" i="8"/>
  <c r="V589" i="8"/>
  <c r="V590" i="8"/>
  <c r="V591" i="8"/>
  <c r="V592" i="8"/>
  <c r="V593" i="8"/>
  <c r="V594" i="8"/>
  <c r="V595" i="8"/>
  <c r="V596" i="8"/>
  <c r="V597" i="8"/>
  <c r="V598" i="8"/>
  <c r="V599" i="8"/>
  <c r="V600" i="8"/>
  <c r="V601" i="8"/>
  <c r="V602" i="8"/>
  <c r="V603" i="8"/>
  <c r="V604" i="8"/>
  <c r="V605" i="8"/>
  <c r="V606" i="8"/>
  <c r="V607" i="8"/>
  <c r="V608" i="8"/>
  <c r="V609" i="8"/>
  <c r="V610" i="8"/>
  <c r="V611" i="8"/>
  <c r="V612" i="8"/>
  <c r="V613" i="8"/>
  <c r="V614" i="8"/>
  <c r="V615" i="8"/>
  <c r="V616" i="8"/>
  <c r="V617" i="8"/>
  <c r="V618" i="8"/>
  <c r="V619" i="8"/>
  <c r="V620" i="8"/>
  <c r="V621" i="8"/>
  <c r="V622" i="8"/>
  <c r="V623" i="8"/>
  <c r="V624" i="8"/>
  <c r="V625" i="8"/>
  <c r="V626" i="8"/>
  <c r="V627" i="8"/>
  <c r="V628" i="8"/>
  <c r="V629" i="8"/>
  <c r="V630" i="8"/>
  <c r="V631" i="8"/>
  <c r="V632" i="8"/>
  <c r="V633" i="8"/>
  <c r="V634" i="8"/>
  <c r="V635" i="8"/>
  <c r="V636" i="8"/>
  <c r="V637" i="8"/>
  <c r="V638" i="8"/>
  <c r="V639" i="8"/>
  <c r="V640" i="8"/>
  <c r="V641" i="8"/>
  <c r="V642" i="8"/>
  <c r="V643" i="8"/>
  <c r="V644" i="8"/>
  <c r="V645" i="8"/>
  <c r="V646" i="8"/>
  <c r="V647" i="8"/>
  <c r="V648" i="8"/>
  <c r="V649" i="8"/>
  <c r="V650" i="8"/>
  <c r="V651" i="8"/>
  <c r="V652" i="8"/>
  <c r="V653" i="8"/>
  <c r="V654" i="8"/>
  <c r="V655" i="8"/>
  <c r="V656" i="8"/>
  <c r="V657" i="8"/>
  <c r="V658" i="8"/>
  <c r="V659" i="8"/>
  <c r="V660" i="8"/>
  <c r="V661" i="8"/>
  <c r="V662" i="8"/>
  <c r="V663" i="8"/>
  <c r="V664" i="8"/>
  <c r="V665" i="8"/>
  <c r="V666" i="8"/>
  <c r="V667" i="8"/>
  <c r="V668" i="8"/>
  <c r="V669" i="8"/>
  <c r="V670" i="8"/>
  <c r="V671" i="8"/>
  <c r="V672" i="8"/>
  <c r="V673" i="8"/>
  <c r="V674" i="8"/>
  <c r="V675" i="8"/>
  <c r="V676" i="8"/>
  <c r="V677" i="8"/>
  <c r="V678" i="8"/>
  <c r="V679" i="8"/>
  <c r="V680" i="8"/>
  <c r="V681" i="8"/>
  <c r="V682" i="8"/>
  <c r="V683" i="8"/>
  <c r="V684" i="8"/>
  <c r="V685" i="8"/>
  <c r="V686" i="8"/>
  <c r="V687" i="8"/>
  <c r="V688" i="8"/>
  <c r="V689" i="8"/>
  <c r="V690" i="8"/>
  <c r="V691" i="8"/>
  <c r="V692" i="8"/>
  <c r="V693" i="8"/>
  <c r="V694" i="8"/>
  <c r="V695" i="8"/>
  <c r="V696" i="8"/>
  <c r="V697" i="8"/>
  <c r="V698" i="8"/>
  <c r="V699" i="8"/>
  <c r="V700" i="8"/>
  <c r="V701" i="8"/>
  <c r="V702" i="8"/>
  <c r="V703" i="8"/>
  <c r="V704" i="8"/>
  <c r="V705" i="8"/>
  <c r="V706" i="8"/>
  <c r="V707" i="8"/>
  <c r="V708" i="8"/>
  <c r="V709" i="8"/>
  <c r="V710" i="8"/>
  <c r="V711" i="8"/>
  <c r="V712" i="8"/>
  <c r="V713" i="8"/>
  <c r="V714" i="8"/>
  <c r="V715" i="8"/>
  <c r="V716" i="8"/>
  <c r="V717" i="8"/>
  <c r="V718" i="8"/>
  <c r="V719" i="8"/>
  <c r="V720" i="8"/>
  <c r="V721" i="8"/>
  <c r="V722" i="8"/>
  <c r="V723" i="8"/>
  <c r="V724" i="8"/>
  <c r="V725" i="8"/>
  <c r="V726" i="8"/>
  <c r="V727" i="8"/>
  <c r="V728" i="8"/>
  <c r="V729" i="8"/>
  <c r="V730" i="8"/>
  <c r="V731" i="8"/>
  <c r="V732" i="8"/>
  <c r="V733" i="8"/>
  <c r="V734" i="8"/>
  <c r="V735" i="8"/>
  <c r="V736" i="8"/>
  <c r="V737" i="8"/>
  <c r="V738" i="8"/>
  <c r="V739" i="8"/>
  <c r="V740" i="8"/>
  <c r="V741" i="8"/>
  <c r="V742" i="8"/>
  <c r="V743" i="8"/>
  <c r="V744" i="8"/>
  <c r="V745" i="8"/>
  <c r="V746" i="8"/>
  <c r="V747" i="8"/>
  <c r="V748" i="8"/>
  <c r="V749" i="8"/>
  <c r="V750" i="8"/>
  <c r="V751" i="8"/>
  <c r="V752" i="8"/>
  <c r="V753" i="8"/>
  <c r="V754" i="8"/>
  <c r="V755" i="8"/>
  <c r="V756" i="8"/>
  <c r="V757" i="8"/>
  <c r="V758" i="8"/>
  <c r="V759" i="8"/>
  <c r="V760" i="8"/>
  <c r="V761" i="8"/>
  <c r="V762" i="8"/>
  <c r="V763" i="8"/>
  <c r="V764" i="8"/>
  <c r="V765" i="8"/>
  <c r="V766" i="8"/>
  <c r="V767" i="8"/>
  <c r="V768" i="8"/>
  <c r="V769" i="8"/>
  <c r="V770" i="8"/>
  <c r="V771" i="8"/>
  <c r="V772" i="8"/>
  <c r="V773" i="8"/>
  <c r="V774" i="8"/>
  <c r="V775" i="8"/>
  <c r="V776" i="8"/>
  <c r="V777" i="8"/>
  <c r="V778" i="8"/>
  <c r="V779" i="8"/>
  <c r="V780" i="8"/>
  <c r="V781" i="8"/>
  <c r="V782" i="8"/>
  <c r="V783" i="8"/>
  <c r="V784" i="8"/>
  <c r="V785" i="8"/>
  <c r="V786" i="8"/>
  <c r="V787" i="8"/>
  <c r="V788" i="8"/>
  <c r="V789" i="8"/>
  <c r="V790" i="8"/>
  <c r="V791" i="8"/>
  <c r="V792" i="8"/>
  <c r="V793" i="8"/>
  <c r="V794" i="8"/>
  <c r="V795" i="8"/>
  <c r="V796" i="8"/>
  <c r="V797" i="8"/>
  <c r="V798" i="8"/>
  <c r="V799" i="8"/>
  <c r="V800" i="8"/>
  <c r="V801" i="8"/>
  <c r="V802" i="8"/>
  <c r="V803" i="8"/>
  <c r="V804" i="8"/>
  <c r="V805" i="8"/>
  <c r="V806" i="8"/>
  <c r="V807" i="8"/>
  <c r="V808" i="8"/>
  <c r="V809" i="8"/>
  <c r="V810" i="8"/>
  <c r="V811" i="8"/>
  <c r="V812" i="8"/>
  <c r="V813" i="8"/>
  <c r="V814" i="8"/>
  <c r="V815" i="8"/>
  <c r="V816" i="8"/>
  <c r="V817" i="8"/>
  <c r="V818" i="8"/>
  <c r="V819" i="8"/>
  <c r="V820" i="8"/>
  <c r="V821" i="8"/>
  <c r="V822" i="8"/>
  <c r="V823" i="8"/>
  <c r="V824" i="8"/>
  <c r="V825" i="8"/>
  <c r="V826" i="8"/>
  <c r="V827" i="8"/>
  <c r="V828" i="8"/>
  <c r="V829" i="8"/>
  <c r="V830" i="8"/>
  <c r="V831" i="8"/>
  <c r="V832" i="8"/>
  <c r="V833" i="8"/>
  <c r="V834" i="8"/>
  <c r="V835" i="8"/>
  <c r="V836" i="8"/>
  <c r="V837" i="8"/>
  <c r="V838" i="8"/>
  <c r="V839" i="8"/>
  <c r="V840" i="8"/>
  <c r="V841" i="8"/>
  <c r="V842" i="8"/>
  <c r="V843" i="8"/>
  <c r="V844" i="8"/>
  <c r="V845" i="8"/>
  <c r="V846" i="8"/>
  <c r="V847" i="8"/>
  <c r="V848" i="8"/>
  <c r="V849" i="8"/>
  <c r="V850" i="8"/>
  <c r="V851" i="8"/>
  <c r="V852" i="8"/>
  <c r="V853" i="8"/>
  <c r="V854" i="8"/>
  <c r="V855" i="8"/>
  <c r="V856" i="8"/>
  <c r="V857" i="8"/>
  <c r="V858" i="8"/>
  <c r="V859" i="8"/>
  <c r="V860" i="8"/>
  <c r="V861" i="8"/>
  <c r="V862" i="8"/>
  <c r="V863" i="8"/>
  <c r="V864" i="8"/>
  <c r="V865" i="8"/>
  <c r="V866" i="8"/>
  <c r="V867" i="8"/>
  <c r="V868" i="8"/>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1002" i="8"/>
  <c r="V1003" i="8"/>
  <c r="V1004" i="8"/>
  <c r="V1005" i="8"/>
  <c r="V1006" i="8"/>
  <c r="V1007" i="8"/>
  <c r="V1008" i="8"/>
  <c r="V1009" i="8"/>
  <c r="V1010" i="8"/>
  <c r="V1011" i="8"/>
  <c r="V1012" i="8"/>
  <c r="V1013" i="8"/>
  <c r="V1014" i="8"/>
  <c r="V1015" i="8"/>
  <c r="V1016" i="8"/>
  <c r="V1017" i="8"/>
  <c r="V1018" i="8"/>
  <c r="V1019" i="8"/>
  <c r="V1020" i="8"/>
  <c r="V1021" i="8"/>
  <c r="V1022" i="8"/>
  <c r="V1023" i="8"/>
  <c r="V1024" i="8"/>
  <c r="V1025" i="8"/>
  <c r="V1026" i="8"/>
  <c r="V1027" i="8"/>
  <c r="V1028" i="8"/>
  <c r="V1029" i="8"/>
  <c r="V1030" i="8"/>
  <c r="V1031" i="8"/>
  <c r="V1032" i="8"/>
  <c r="V1033" i="8"/>
  <c r="V1034" i="8"/>
  <c r="V1035" i="8"/>
  <c r="V1036" i="8"/>
  <c r="V1037" i="8"/>
  <c r="V1038" i="8"/>
  <c r="V1039" i="8"/>
  <c r="V1040" i="8"/>
  <c r="V1041" i="8"/>
  <c r="V1042" i="8"/>
  <c r="V1043" i="8"/>
  <c r="V1044" i="8"/>
  <c r="V1045" i="8"/>
  <c r="V1046" i="8"/>
  <c r="V1047" i="8"/>
  <c r="V1048" i="8"/>
  <c r="V1049" i="8"/>
  <c r="V1050" i="8"/>
  <c r="V1051" i="8"/>
  <c r="V1052" i="8"/>
  <c r="V1053" i="8"/>
  <c r="V1054" i="8"/>
  <c r="V1055" i="8"/>
  <c r="V1056" i="8"/>
  <c r="V1057" i="8"/>
  <c r="V1058" i="8"/>
  <c r="V1059" i="8"/>
  <c r="V1060" i="8"/>
  <c r="V1061" i="8"/>
  <c r="V1062" i="8"/>
  <c r="V1063" i="8"/>
  <c r="V1064" i="8"/>
  <c r="V1065" i="8"/>
  <c r="V1066" i="8"/>
  <c r="V1067" i="8"/>
  <c r="V1068" i="8"/>
  <c r="V1069" i="8"/>
  <c r="V1070" i="8"/>
  <c r="V1071" i="8"/>
  <c r="V1072" i="8"/>
  <c r="V1073" i="8"/>
  <c r="V1074" i="8"/>
  <c r="V1075" i="8"/>
  <c r="V1076" i="8"/>
  <c r="V1077" i="8"/>
  <c r="V1078" i="8"/>
  <c r="V1079" i="8"/>
  <c r="V1080" i="8"/>
  <c r="V1081" i="8"/>
  <c r="V1082" i="8"/>
  <c r="V1083" i="8"/>
  <c r="V1084" i="8"/>
  <c r="V1085" i="8"/>
  <c r="V1086" i="8"/>
  <c r="V1087" i="8"/>
  <c r="V1088" i="8"/>
  <c r="V1089" i="8"/>
  <c r="V1090" i="8"/>
  <c r="V1091" i="8"/>
  <c r="V1092" i="8"/>
  <c r="V1093" i="8"/>
  <c r="V1094" i="8"/>
  <c r="V1095" i="8"/>
  <c r="V1096" i="8"/>
  <c r="V1097" i="8"/>
  <c r="V1098" i="8"/>
  <c r="V1099" i="8"/>
  <c r="V1100" i="8"/>
  <c r="V1101" i="8"/>
  <c r="V1102" i="8"/>
  <c r="V1103" i="8"/>
  <c r="V1104" i="8"/>
  <c r="V1105" i="8"/>
  <c r="V1106" i="8"/>
  <c r="V1107" i="8"/>
  <c r="V1108" i="8"/>
  <c r="V1109" i="8"/>
  <c r="V1110" i="8"/>
  <c r="V1111" i="8"/>
  <c r="V1112" i="8"/>
  <c r="V1113" i="8"/>
  <c r="V1114" i="8"/>
  <c r="V1115" i="8"/>
  <c r="V1116" i="8"/>
  <c r="V1117" i="8"/>
  <c r="V1118" i="8"/>
  <c r="V1119" i="8"/>
  <c r="V1120" i="8"/>
  <c r="V1121" i="8"/>
  <c r="V1122" i="8"/>
  <c r="V1123" i="8"/>
  <c r="V1124" i="8"/>
  <c r="V1125" i="8"/>
  <c r="V1126" i="8"/>
  <c r="V1127" i="8"/>
  <c r="V1128" i="8"/>
  <c r="V1129" i="8"/>
  <c r="V1130" i="8"/>
  <c r="V1131" i="8"/>
  <c r="V1132" i="8"/>
  <c r="V1133" i="8"/>
  <c r="V1134" i="8"/>
  <c r="V1135" i="8"/>
  <c r="V1136" i="8"/>
  <c r="V1137" i="8"/>
  <c r="V1138" i="8"/>
  <c r="V1139" i="8"/>
  <c r="V1140" i="8"/>
  <c r="V1141" i="8"/>
  <c r="V1142" i="8"/>
  <c r="V1143" i="8"/>
  <c r="V1144" i="8"/>
  <c r="V1145" i="8"/>
  <c r="V1146" i="8"/>
  <c r="V1147" i="8"/>
  <c r="V1148" i="8"/>
  <c r="V1149" i="8"/>
  <c r="V1150" i="8"/>
  <c r="V1151" i="8"/>
  <c r="V1152" i="8"/>
  <c r="V1153" i="8"/>
  <c r="V1154" i="8"/>
  <c r="V1155" i="8"/>
  <c r="V1156" i="8"/>
  <c r="V1157" i="8"/>
  <c r="V1158" i="8"/>
  <c r="V1159" i="8"/>
  <c r="V1160" i="8"/>
  <c r="V1161" i="8"/>
  <c r="V1162" i="8"/>
  <c r="V1163" i="8"/>
  <c r="V1164" i="8"/>
  <c r="V1165" i="8"/>
  <c r="V1166" i="8"/>
  <c r="V1167" i="8"/>
  <c r="V1168" i="8"/>
  <c r="V1169" i="8"/>
  <c r="V1170" i="8"/>
  <c r="V1171" i="8"/>
  <c r="V1172" i="8"/>
  <c r="V1173" i="8"/>
  <c r="V1174" i="8"/>
  <c r="V1175" i="8"/>
  <c r="V1176" i="8"/>
  <c r="V1177" i="8"/>
  <c r="V1178" i="8"/>
  <c r="V1179" i="8"/>
  <c r="V1180" i="8"/>
  <c r="V1181" i="8"/>
  <c r="V1182" i="8"/>
  <c r="V1183" i="8"/>
  <c r="V1184" i="8"/>
  <c r="V1185" i="8"/>
  <c r="V1186" i="8"/>
  <c r="V1187" i="8"/>
  <c r="V1188" i="8"/>
  <c r="V1189" i="8"/>
  <c r="V1190" i="8"/>
  <c r="V1191" i="8"/>
  <c r="V1192" i="8"/>
  <c r="V1193" i="8"/>
  <c r="V1194" i="8"/>
  <c r="V1195" i="8"/>
  <c r="V1196" i="8"/>
  <c r="V1197" i="8"/>
  <c r="V1198" i="8"/>
  <c r="V1199" i="8"/>
  <c r="V1200" i="8"/>
  <c r="V1201" i="8"/>
  <c r="V1202" i="8"/>
  <c r="V1203" i="8"/>
  <c r="V1204" i="8"/>
  <c r="V1205" i="8"/>
  <c r="V1206" i="8"/>
  <c r="V1207" i="8"/>
  <c r="V1208" i="8"/>
  <c r="V1209" i="8"/>
  <c r="V1210" i="8"/>
  <c r="V1211" i="8"/>
  <c r="V1212" i="8"/>
  <c r="V1213" i="8"/>
  <c r="V1214" i="8"/>
  <c r="V1215" i="8"/>
  <c r="V1216" i="8"/>
  <c r="V1217" i="8"/>
  <c r="V1218" i="8"/>
  <c r="V1219" i="8"/>
  <c r="V1220" i="8"/>
  <c r="V1221" i="8"/>
  <c r="V1222" i="8"/>
  <c r="V1223" i="8"/>
  <c r="V1224" i="8"/>
  <c r="V1225" i="8"/>
  <c r="V1226" i="8"/>
  <c r="V1227" i="8"/>
  <c r="V1228" i="8"/>
  <c r="V1229" i="8"/>
  <c r="V1230" i="8"/>
  <c r="V1231" i="8"/>
  <c r="V1232" i="8"/>
  <c r="V1233" i="8"/>
  <c r="V1234" i="8"/>
  <c r="V1235" i="8"/>
  <c r="V1236" i="8"/>
  <c r="V1237" i="8"/>
  <c r="V1238" i="8"/>
  <c r="V1239" i="8"/>
  <c r="V1240" i="8"/>
  <c r="V1241" i="8"/>
  <c r="V1242" i="8"/>
  <c r="V1243" i="8"/>
  <c r="V1244" i="8"/>
  <c r="V1245" i="8"/>
  <c r="V1246" i="8"/>
  <c r="V1247" i="8"/>
  <c r="V1248" i="8"/>
  <c r="V1249" i="8"/>
  <c r="V1250" i="8"/>
  <c r="V1251" i="8"/>
  <c r="V1252" i="8"/>
  <c r="V1253" i="8"/>
  <c r="V1254" i="8"/>
  <c r="V1255" i="8"/>
  <c r="V1256" i="8"/>
  <c r="V1257" i="8"/>
  <c r="V1258" i="8"/>
  <c r="V1259" i="8"/>
  <c r="V1260" i="8"/>
  <c r="V1261" i="8"/>
  <c r="V1262" i="8"/>
  <c r="V1263" i="8"/>
  <c r="V1264" i="8"/>
  <c r="V1265" i="8"/>
  <c r="V1266" i="8"/>
  <c r="V1267" i="8"/>
  <c r="V1268" i="8"/>
  <c r="V1269" i="8"/>
  <c r="V1270" i="8"/>
  <c r="V1271" i="8"/>
  <c r="V1272" i="8"/>
  <c r="V1273" i="8"/>
  <c r="V1274" i="8"/>
  <c r="V1275" i="8"/>
  <c r="V1276" i="8"/>
  <c r="V1277" i="8"/>
  <c r="V1278" i="8"/>
  <c r="V1279" i="8"/>
  <c r="V1280" i="8"/>
  <c r="V1281" i="8"/>
  <c r="V1282" i="8"/>
  <c r="V1283" i="8"/>
  <c r="V1284" i="8"/>
  <c r="V1285" i="8"/>
  <c r="V1286" i="8"/>
  <c r="V1287" i="8"/>
  <c r="V1288" i="8"/>
  <c r="V1289" i="8"/>
  <c r="V1290" i="8"/>
  <c r="V1291" i="8"/>
  <c r="V1292" i="8"/>
  <c r="V1293" i="8"/>
  <c r="V1294" i="8"/>
  <c r="V1295" i="8"/>
  <c r="V1296" i="8"/>
  <c r="V1297" i="8"/>
  <c r="V1298" i="8"/>
  <c r="V1299" i="8"/>
  <c r="V1300" i="8"/>
  <c r="V1301" i="8"/>
  <c r="V1302" i="8"/>
  <c r="V1303" i="8"/>
  <c r="V1304" i="8"/>
  <c r="V1305" i="8"/>
  <c r="V1306" i="8"/>
  <c r="V1307" i="8"/>
  <c r="V1308" i="8"/>
  <c r="V1309" i="8"/>
  <c r="V1310" i="8"/>
  <c r="V1311" i="8"/>
  <c r="V1312" i="8"/>
  <c r="V1313" i="8"/>
  <c r="V1314" i="8"/>
  <c r="V1315" i="8"/>
  <c r="V1316" i="8"/>
  <c r="V1317" i="8"/>
  <c r="V1318" i="8"/>
  <c r="V1319" i="8"/>
  <c r="V1320" i="8"/>
  <c r="V1321" i="8"/>
  <c r="V1322" i="8"/>
  <c r="V1323" i="8"/>
  <c r="V1324" i="8"/>
  <c r="V1325" i="8"/>
  <c r="V1326" i="8"/>
  <c r="V1327" i="8"/>
  <c r="V1328" i="8"/>
  <c r="V1329" i="8"/>
  <c r="V1330" i="8"/>
  <c r="V1331" i="8"/>
  <c r="V1332" i="8"/>
  <c r="V1333" i="8"/>
  <c r="V1334" i="8"/>
  <c r="V1335" i="8"/>
  <c r="V1336" i="8"/>
  <c r="V1337" i="8"/>
  <c r="V1338" i="8"/>
  <c r="V1339" i="8"/>
  <c r="V1340" i="8"/>
  <c r="V1341" i="8"/>
  <c r="V1342" i="8"/>
  <c r="V1343" i="8"/>
  <c r="V1344" i="8"/>
  <c r="V1345" i="8"/>
  <c r="V1346" i="8"/>
  <c r="V1347" i="8"/>
  <c r="V1348" i="8"/>
  <c r="V1349" i="8"/>
  <c r="V1350" i="8"/>
  <c r="V1351" i="8"/>
  <c r="V1352" i="8"/>
  <c r="V1353" i="8"/>
  <c r="V1354" i="8"/>
  <c r="V1355" i="8"/>
  <c r="V1356" i="8"/>
  <c r="V1357" i="8"/>
  <c r="V1358" i="8"/>
  <c r="V1359" i="8"/>
  <c r="V1360" i="8"/>
  <c r="V1361" i="8"/>
  <c r="V1362" i="8"/>
  <c r="V1363" i="8"/>
  <c r="V1364" i="8"/>
  <c r="V1365" i="8"/>
  <c r="V1366" i="8"/>
  <c r="V1367" i="8"/>
  <c r="V1368" i="8"/>
  <c r="V1369" i="8"/>
  <c r="V1370" i="8"/>
  <c r="V1371" i="8"/>
  <c r="V1372" i="8"/>
  <c r="V1373" i="8"/>
  <c r="V1374" i="8"/>
  <c r="V1375" i="8"/>
  <c r="V1376" i="8"/>
  <c r="V1377" i="8"/>
  <c r="V1378" i="8"/>
  <c r="V1379" i="8"/>
  <c r="V1380" i="8"/>
  <c r="V1381" i="8"/>
  <c r="V1382" i="8"/>
  <c r="V1383" i="8"/>
  <c r="V1384" i="8"/>
  <c r="V1385" i="8"/>
  <c r="V1386" i="8"/>
  <c r="V1387" i="8"/>
  <c r="V1388" i="8"/>
  <c r="V1389" i="8"/>
  <c r="V1390" i="8"/>
  <c r="V1391" i="8"/>
  <c r="V1392" i="8"/>
  <c r="V1393" i="8"/>
  <c r="V1394" i="8"/>
  <c r="V1395" i="8"/>
  <c r="V1396" i="8"/>
  <c r="V1397" i="8"/>
  <c r="V1398" i="8"/>
  <c r="V1399" i="8"/>
  <c r="V1400" i="8"/>
  <c r="V1401" i="8"/>
  <c r="V1402" i="8"/>
  <c r="V1403" i="8"/>
  <c r="V1404" i="8"/>
  <c r="V1405" i="8"/>
  <c r="V1406" i="8"/>
  <c r="V1407" i="8"/>
  <c r="V1408" i="8"/>
  <c r="V1409" i="8"/>
  <c r="V1410" i="8"/>
  <c r="V1411" i="8"/>
  <c r="V1412" i="8"/>
  <c r="V1413" i="8"/>
  <c r="V1414" i="8"/>
  <c r="V1415" i="8"/>
  <c r="V1416" i="8"/>
  <c r="V1417" i="8"/>
  <c r="V1418" i="8"/>
  <c r="V1419" i="8"/>
  <c r="V1420" i="8"/>
  <c r="V1421" i="8"/>
  <c r="V1422" i="8"/>
  <c r="V1423" i="8"/>
  <c r="V1424" i="8"/>
  <c r="V1425" i="8"/>
  <c r="V1426" i="8"/>
  <c r="V1427" i="8"/>
  <c r="V1428" i="8"/>
  <c r="V1429" i="8"/>
  <c r="V1430" i="8"/>
  <c r="V1431" i="8"/>
  <c r="V1432" i="8"/>
  <c r="V1433" i="8"/>
  <c r="V1434" i="8"/>
  <c r="V1435" i="8"/>
  <c r="V1436" i="8"/>
  <c r="V1437" i="8"/>
  <c r="V1438" i="8"/>
  <c r="V1439" i="8"/>
  <c r="V1440" i="8"/>
  <c r="V1441" i="8"/>
  <c r="V1442" i="8"/>
  <c r="V1443" i="8"/>
  <c r="V1444" i="8"/>
  <c r="V1445" i="8"/>
  <c r="V1446" i="8"/>
  <c r="V1447" i="8"/>
  <c r="V1448" i="8"/>
  <c r="V1449" i="8"/>
  <c r="V1450" i="8"/>
  <c r="V1451" i="8"/>
  <c r="V1452" i="8"/>
  <c r="V1453" i="8"/>
  <c r="V1454" i="8"/>
  <c r="V1455" i="8"/>
  <c r="V1456" i="8"/>
  <c r="V1457" i="8"/>
  <c r="V1458" i="8"/>
  <c r="V1459" i="8"/>
  <c r="V1460" i="8"/>
  <c r="V1461" i="8"/>
  <c r="V1462" i="8"/>
  <c r="V1463" i="8"/>
  <c r="V1464" i="8"/>
  <c r="V1465" i="8"/>
  <c r="V1466" i="8"/>
  <c r="V1467" i="8"/>
  <c r="V1468" i="8"/>
  <c r="V1469" i="8"/>
  <c r="V1470" i="8"/>
  <c r="V1471" i="8"/>
  <c r="V1472" i="8"/>
  <c r="V1473" i="8"/>
  <c r="V1474" i="8"/>
  <c r="V1475" i="8"/>
  <c r="V1476" i="8"/>
  <c r="V1477" i="8"/>
  <c r="V1478" i="8"/>
  <c r="V1479" i="8"/>
  <c r="V1480" i="8"/>
  <c r="V1481" i="8"/>
  <c r="V1482" i="8"/>
  <c r="V1483" i="8"/>
  <c r="V1484" i="8"/>
  <c r="V1485" i="8"/>
  <c r="V1486" i="8"/>
  <c r="V1487" i="8"/>
  <c r="V1488" i="8"/>
  <c r="V1489" i="8"/>
  <c r="V1490" i="8"/>
  <c r="V1491" i="8"/>
  <c r="V1492" i="8"/>
  <c r="V1493" i="8"/>
  <c r="V1494" i="8"/>
  <c r="V1495" i="8"/>
  <c r="V1496" i="8"/>
  <c r="V1497" i="8"/>
  <c r="V1498" i="8"/>
  <c r="V1499" i="8"/>
  <c r="V1500" i="8"/>
  <c r="V1501" i="8"/>
  <c r="V1502" i="8"/>
  <c r="V1503" i="8"/>
  <c r="V1504" i="8"/>
  <c r="V1505" i="8"/>
  <c r="V1506" i="8"/>
  <c r="V1507" i="8"/>
  <c r="V1508" i="8"/>
  <c r="V1509" i="8"/>
  <c r="V1510" i="8"/>
  <c r="V1511" i="8"/>
  <c r="V1512" i="8"/>
  <c r="V1513" i="8"/>
  <c r="V1514" i="8"/>
  <c r="V1515" i="8"/>
  <c r="V1516" i="8"/>
  <c r="V1517" i="8"/>
  <c r="V1518" i="8"/>
  <c r="V1519" i="8"/>
  <c r="V1520" i="8"/>
  <c r="V1521" i="8"/>
  <c r="V1522" i="8"/>
  <c r="V1523" i="8"/>
  <c r="V1524" i="8"/>
  <c r="V1525" i="8"/>
  <c r="V1526" i="8"/>
  <c r="V1527" i="8"/>
  <c r="V1528" i="8"/>
  <c r="V1529" i="8"/>
  <c r="V1530" i="8"/>
  <c r="V1531" i="8"/>
  <c r="V1532" i="8"/>
  <c r="V1533" i="8"/>
  <c r="V1534" i="8"/>
  <c r="V1535" i="8"/>
  <c r="V1536" i="8"/>
  <c r="V1537" i="8"/>
  <c r="V1538" i="8"/>
  <c r="V1539" i="8"/>
  <c r="V1540" i="8"/>
  <c r="V1541" i="8"/>
  <c r="V1542" i="8"/>
  <c r="V1543" i="8"/>
  <c r="V1544" i="8"/>
  <c r="V1545" i="8"/>
  <c r="V1546" i="8"/>
  <c r="V1547" i="8"/>
  <c r="V1548" i="8"/>
  <c r="V1549" i="8"/>
  <c r="V1550" i="8"/>
  <c r="V1551" i="8"/>
  <c r="V1552" i="8"/>
  <c r="V1553" i="8"/>
  <c r="V1554" i="8"/>
  <c r="V1555" i="8"/>
  <c r="V1556" i="8"/>
  <c r="V1557" i="8"/>
  <c r="V1558" i="8"/>
  <c r="V1559" i="8"/>
  <c r="V1560" i="8"/>
  <c r="V1561" i="8"/>
  <c r="V1562" i="8"/>
  <c r="V1563" i="8"/>
  <c r="V1564" i="8"/>
  <c r="V1565" i="8"/>
  <c r="V1566" i="8"/>
  <c r="V1567" i="8"/>
  <c r="V1568" i="8"/>
  <c r="V1569" i="8"/>
  <c r="V1570" i="8"/>
  <c r="V1571" i="8"/>
  <c r="V1572" i="8"/>
  <c r="V1573" i="8"/>
  <c r="V1574" i="8"/>
  <c r="V1575" i="8"/>
  <c r="V1576" i="8"/>
  <c r="V1577" i="8"/>
  <c r="V1578" i="8"/>
  <c r="V1579" i="8"/>
  <c r="V1580" i="8"/>
  <c r="V1581" i="8"/>
  <c r="V1582" i="8"/>
  <c r="V1583" i="8"/>
  <c r="V1584" i="8"/>
  <c r="V1585" i="8"/>
  <c r="V1586" i="8"/>
  <c r="V1587" i="8"/>
  <c r="V1588" i="8"/>
  <c r="V1589" i="8"/>
  <c r="V1590" i="8"/>
  <c r="V1591" i="8"/>
  <c r="V1592" i="8"/>
  <c r="V1593" i="8"/>
  <c r="V1594" i="8"/>
  <c r="V1595" i="8"/>
  <c r="V1596" i="8"/>
  <c r="V1597" i="8"/>
  <c r="V1598" i="8"/>
  <c r="V1599" i="8"/>
  <c r="V1600" i="8"/>
  <c r="V1601" i="8"/>
  <c r="V1602" i="8"/>
  <c r="V1603" i="8"/>
  <c r="V1604" i="8"/>
  <c r="V1605" i="8"/>
  <c r="V1606" i="8"/>
  <c r="V1607" i="8"/>
  <c r="V1608" i="8"/>
  <c r="V1609" i="8"/>
  <c r="V1610" i="8"/>
  <c r="V1611" i="8"/>
  <c r="V1612" i="8"/>
  <c r="V1613" i="8"/>
  <c r="V1614" i="8"/>
  <c r="V1615" i="8"/>
  <c r="V1616" i="8"/>
  <c r="V1617" i="8"/>
  <c r="V1618" i="8"/>
  <c r="V1619" i="8"/>
  <c r="V1620" i="8"/>
  <c r="V1621" i="8"/>
  <c r="V1622" i="8"/>
  <c r="V1623" i="8"/>
  <c r="V1624" i="8"/>
  <c r="V1625" i="8"/>
  <c r="V1626" i="8"/>
  <c r="V1627" i="8"/>
  <c r="V1628" i="8"/>
  <c r="V1629" i="8"/>
  <c r="V1630" i="8"/>
  <c r="V1631" i="8"/>
  <c r="V1632" i="8"/>
  <c r="V1633" i="8"/>
  <c r="V1634" i="8"/>
  <c r="V1635" i="8"/>
  <c r="V1636" i="8"/>
  <c r="V1637" i="8"/>
  <c r="V1638" i="8"/>
  <c r="V1639" i="8"/>
  <c r="V1640" i="8"/>
  <c r="V1641" i="8"/>
  <c r="V1642" i="8"/>
  <c r="V1643" i="8"/>
  <c r="V1644" i="8"/>
  <c r="V1645" i="8"/>
  <c r="V1646" i="8"/>
  <c r="V1647" i="8"/>
  <c r="V1648" i="8"/>
  <c r="V1649" i="8"/>
  <c r="V1650" i="8"/>
  <c r="V1651" i="8"/>
  <c r="V1652" i="8"/>
  <c r="V1653" i="8"/>
  <c r="V1654" i="8"/>
  <c r="V1655" i="8"/>
  <c r="V1656" i="8"/>
  <c r="V1657" i="8"/>
  <c r="V1658" i="8"/>
  <c r="V1659" i="8"/>
  <c r="V1660" i="8"/>
  <c r="V1661" i="8"/>
  <c r="V1662" i="8"/>
  <c r="V1663" i="8"/>
  <c r="V1664" i="8"/>
  <c r="V1665" i="8"/>
  <c r="V1666" i="8"/>
  <c r="V1667" i="8"/>
  <c r="V1668" i="8"/>
  <c r="V1669" i="8"/>
  <c r="V1670" i="8"/>
  <c r="V1671" i="8"/>
  <c r="V1672" i="8"/>
  <c r="V1673" i="8"/>
  <c r="V1674" i="8"/>
  <c r="V1675" i="8"/>
  <c r="V1676" i="8"/>
  <c r="V1677" i="8"/>
  <c r="V1678" i="8"/>
  <c r="V1679" i="8"/>
  <c r="V1680" i="8"/>
  <c r="V1681" i="8"/>
  <c r="V1682" i="8"/>
  <c r="V1683" i="8"/>
  <c r="V1684" i="8"/>
  <c r="V1685" i="8"/>
  <c r="V1686" i="8"/>
  <c r="V1687" i="8"/>
  <c r="V1688" i="8"/>
  <c r="V1689" i="8"/>
  <c r="V1690" i="8"/>
  <c r="V1691" i="8"/>
  <c r="V1692" i="8"/>
  <c r="V1693" i="8"/>
  <c r="V1694" i="8"/>
  <c r="V1695" i="8"/>
  <c r="V1696" i="8"/>
  <c r="V1697" i="8"/>
  <c r="V1698" i="8"/>
  <c r="V1699" i="8"/>
  <c r="V1700" i="8"/>
  <c r="V1701" i="8"/>
  <c r="V1702" i="8"/>
  <c r="V1703" i="8"/>
  <c r="V1704" i="8"/>
  <c r="V1705" i="8"/>
  <c r="V1706" i="8"/>
  <c r="V1707" i="8"/>
  <c r="V1708" i="8"/>
  <c r="V1709" i="8"/>
  <c r="V1710" i="8"/>
  <c r="V1711" i="8"/>
  <c r="V1712" i="8"/>
  <c r="V1713" i="8"/>
  <c r="V1714" i="8"/>
  <c r="V1715" i="8"/>
  <c r="V1716" i="8"/>
  <c r="V1717" i="8"/>
  <c r="V1718" i="8"/>
  <c r="V1719" i="8"/>
  <c r="V1720" i="8"/>
  <c r="V1721" i="8"/>
  <c r="V1722" i="8"/>
  <c r="V1723" i="8"/>
  <c r="V1724" i="8"/>
  <c r="V1725" i="8"/>
  <c r="V1726" i="8"/>
  <c r="V1727" i="8"/>
  <c r="V1728" i="8"/>
  <c r="V1729" i="8"/>
  <c r="V1730" i="8"/>
  <c r="V1731" i="8"/>
  <c r="V1732" i="8"/>
  <c r="V1733" i="8"/>
  <c r="V1734" i="8"/>
  <c r="V1735" i="8"/>
  <c r="V1736" i="8"/>
  <c r="V1737" i="8"/>
  <c r="V1738" i="8"/>
  <c r="V1739" i="8"/>
  <c r="V1740" i="8"/>
  <c r="V1741" i="8"/>
  <c r="V1742" i="8"/>
  <c r="V1743" i="8"/>
  <c r="V1744" i="8"/>
  <c r="V1745" i="8"/>
  <c r="V1746" i="8"/>
  <c r="V1747" i="8"/>
  <c r="V1748" i="8"/>
  <c r="V1749" i="8"/>
  <c r="V1750" i="8"/>
  <c r="V1751" i="8"/>
  <c r="V1752" i="8"/>
  <c r="V1753" i="8"/>
  <c r="V1754" i="8"/>
  <c r="V1755" i="8"/>
  <c r="V1756" i="8"/>
  <c r="V1757" i="8"/>
  <c r="V1758" i="8"/>
  <c r="V1759" i="8"/>
  <c r="V1760" i="8"/>
  <c r="V1761" i="8"/>
  <c r="V1762" i="8"/>
  <c r="V1763" i="8"/>
  <c r="V1764" i="8"/>
  <c r="V1765" i="8"/>
  <c r="V1766" i="8"/>
  <c r="V1767" i="8"/>
  <c r="V1768" i="8"/>
  <c r="V1769" i="8"/>
  <c r="V1770" i="8"/>
  <c r="V1771" i="8"/>
  <c r="V1772" i="8"/>
  <c r="V1773" i="8"/>
  <c r="V1774" i="8"/>
  <c r="V1775" i="8"/>
  <c r="V1776" i="8"/>
  <c r="V1777" i="8"/>
  <c r="V1778" i="8"/>
  <c r="V1779" i="8"/>
  <c r="V1780" i="8"/>
  <c r="V1781" i="8"/>
  <c r="V1782" i="8"/>
  <c r="V1783" i="8"/>
  <c r="V1784" i="8"/>
  <c r="V1785" i="8"/>
  <c r="V1786" i="8"/>
  <c r="V1787" i="8"/>
  <c r="V1788" i="8"/>
  <c r="V1789" i="8"/>
  <c r="V1790" i="8"/>
  <c r="V1791" i="8"/>
  <c r="V1792" i="8"/>
  <c r="V1793" i="8"/>
  <c r="V1794" i="8"/>
  <c r="V1795" i="8"/>
  <c r="V1796" i="8"/>
  <c r="V1797" i="8"/>
  <c r="V1798" i="8"/>
  <c r="V1799" i="8"/>
  <c r="V1800" i="8"/>
  <c r="V1801" i="8"/>
  <c r="V1802" i="8"/>
  <c r="V1803" i="8"/>
  <c r="V1804" i="8"/>
  <c r="V1805" i="8"/>
  <c r="V1806" i="8"/>
  <c r="V1807" i="8"/>
  <c r="V1808" i="8"/>
  <c r="V1809" i="8"/>
  <c r="V1810" i="8"/>
  <c r="V1811" i="8"/>
  <c r="V1812" i="8"/>
  <c r="V1813" i="8"/>
  <c r="V1814" i="8"/>
  <c r="V1815" i="8"/>
  <c r="V1816" i="8"/>
  <c r="V1817" i="8"/>
  <c r="V1818" i="8"/>
  <c r="V1819" i="8"/>
  <c r="V1820" i="8"/>
  <c r="V1821" i="8"/>
  <c r="V1822" i="8"/>
  <c r="V1823" i="8"/>
  <c r="V1824" i="8"/>
  <c r="V1825" i="8"/>
  <c r="V1826" i="8"/>
  <c r="V1827" i="8"/>
  <c r="V1828" i="8"/>
  <c r="V1829" i="8"/>
  <c r="V1830" i="8"/>
  <c r="V1831" i="8"/>
  <c r="V1832" i="8"/>
  <c r="V1833" i="8"/>
  <c r="V1834" i="8"/>
  <c r="V1835" i="8"/>
  <c r="V1836" i="8"/>
  <c r="V1837" i="8"/>
  <c r="V1838" i="8"/>
  <c r="V1839" i="8"/>
  <c r="V1840" i="8"/>
  <c r="V1841" i="8"/>
  <c r="V1842" i="8"/>
  <c r="V1843" i="8"/>
  <c r="V1844" i="8"/>
  <c r="V1845" i="8"/>
  <c r="V1846" i="8"/>
  <c r="V1847" i="8"/>
  <c r="V1848" i="8"/>
  <c r="V1849" i="8"/>
  <c r="V1850" i="8"/>
  <c r="V1851" i="8"/>
  <c r="V1852" i="8"/>
  <c r="V1853" i="8"/>
  <c r="V1854" i="8"/>
  <c r="V1855" i="8"/>
  <c r="V1856" i="8"/>
  <c r="V1857" i="8"/>
  <c r="V1858" i="8"/>
  <c r="V1859" i="8"/>
  <c r="V1860" i="8"/>
  <c r="V1861" i="8"/>
  <c r="V1862" i="8"/>
  <c r="V1863" i="8"/>
  <c r="V1864" i="8"/>
  <c r="V1865" i="8"/>
  <c r="V1866" i="8"/>
  <c r="V1867" i="8"/>
  <c r="V1868" i="8"/>
  <c r="V1869" i="8"/>
  <c r="V1870" i="8"/>
  <c r="V1871" i="8"/>
  <c r="V1872" i="8"/>
  <c r="V1873" i="8"/>
  <c r="V1874" i="8"/>
  <c r="V1875" i="8"/>
  <c r="V1876" i="8"/>
  <c r="V1877" i="8"/>
  <c r="V1878" i="8"/>
  <c r="V1879" i="8"/>
  <c r="V1880" i="8"/>
  <c r="V1881" i="8"/>
  <c r="V1882" i="8"/>
  <c r="V1883" i="8"/>
  <c r="V1884" i="8"/>
  <c r="V1885" i="8"/>
  <c r="V1886" i="8"/>
  <c r="V1887" i="8"/>
  <c r="V1888" i="8"/>
  <c r="V1889" i="8"/>
  <c r="V1890" i="8"/>
  <c r="V1891" i="8"/>
  <c r="V1892" i="8"/>
  <c r="V1893" i="8"/>
  <c r="V1894" i="8"/>
  <c r="V1895" i="8"/>
  <c r="V1896" i="8"/>
  <c r="V1897" i="8"/>
  <c r="V1898" i="8"/>
  <c r="V1899" i="8"/>
  <c r="V1900" i="8"/>
  <c r="V1901" i="8"/>
  <c r="V1902" i="8"/>
  <c r="V1903" i="8"/>
  <c r="V1904" i="8"/>
  <c r="V1905" i="8"/>
  <c r="V1906" i="8"/>
  <c r="V1907" i="8"/>
  <c r="V1908" i="8"/>
  <c r="V1909" i="8"/>
  <c r="V1910" i="8"/>
  <c r="V1911" i="8"/>
  <c r="V1912" i="8"/>
  <c r="V1913" i="8"/>
  <c r="V1914" i="8"/>
  <c r="V1915" i="8"/>
  <c r="V1916" i="8"/>
  <c r="V1917" i="8"/>
  <c r="V1918" i="8"/>
  <c r="V1919" i="8"/>
  <c r="V1920" i="8"/>
  <c r="V1921" i="8"/>
  <c r="V1922" i="8"/>
  <c r="V1923" i="8"/>
  <c r="V1924" i="8"/>
  <c r="V1925" i="8"/>
  <c r="V1926" i="8"/>
  <c r="V1927" i="8"/>
  <c r="V1928" i="8"/>
  <c r="V1929" i="8"/>
  <c r="V1930" i="8"/>
  <c r="V1931" i="8"/>
  <c r="V1932" i="8"/>
  <c r="V1933" i="8"/>
  <c r="V1934" i="8"/>
  <c r="V1935" i="8"/>
  <c r="V1936" i="8"/>
  <c r="V1937" i="8"/>
  <c r="V1938" i="8"/>
  <c r="V1939" i="8"/>
  <c r="V1940" i="8"/>
  <c r="V1941" i="8"/>
  <c r="V1942" i="8"/>
  <c r="V1943" i="8"/>
  <c r="V1944" i="8"/>
  <c r="V1945" i="8"/>
  <c r="V1946" i="8"/>
  <c r="V1947" i="8"/>
  <c r="V1948" i="8"/>
  <c r="V1949" i="8"/>
  <c r="V1950" i="8"/>
  <c r="V1951" i="8"/>
  <c r="V1952" i="8"/>
  <c r="V1953" i="8"/>
  <c r="V1954" i="8"/>
  <c r="V1955" i="8"/>
  <c r="V1956" i="8"/>
  <c r="V1957" i="8"/>
  <c r="V1958" i="8"/>
  <c r="V1959" i="8"/>
  <c r="V1960" i="8"/>
  <c r="V1961" i="8"/>
  <c r="V1962" i="8"/>
  <c r="V1963" i="8"/>
  <c r="V1964" i="8"/>
  <c r="V1965" i="8"/>
  <c r="V1966" i="8"/>
  <c r="V1967" i="8"/>
  <c r="V1968" i="8"/>
  <c r="V1969" i="8"/>
  <c r="V1970" i="8"/>
  <c r="V1971" i="8"/>
  <c r="V1972" i="8"/>
  <c r="V1973" i="8"/>
  <c r="V1974" i="8"/>
  <c r="V1975" i="8"/>
  <c r="V1976" i="8"/>
  <c r="V1977" i="8"/>
  <c r="V1978" i="8"/>
  <c r="V1979" i="8"/>
  <c r="V1980" i="8"/>
  <c r="V1981" i="8"/>
  <c r="V1982" i="8"/>
  <c r="V1983" i="8"/>
  <c r="V1984" i="8"/>
  <c r="V1985" i="8"/>
  <c r="V1986" i="8"/>
  <c r="V1987" i="8"/>
  <c r="V1988" i="8"/>
  <c r="V1989" i="8"/>
  <c r="V1990" i="8"/>
  <c r="V1991" i="8"/>
  <c r="V1992" i="8"/>
  <c r="V1993" i="8"/>
  <c r="V1994" i="8"/>
  <c r="V1995" i="8"/>
  <c r="V1996" i="8"/>
  <c r="V1997" i="8"/>
  <c r="V1998" i="8"/>
  <c r="V1999" i="8"/>
  <c r="V2000" i="8"/>
  <c r="V2001" i="8"/>
  <c r="U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1012" i="8"/>
  <c r="U1013" i="8"/>
  <c r="U1014" i="8"/>
  <c r="U1015" i="8"/>
  <c r="U1016" i="8"/>
  <c r="U1017" i="8"/>
  <c r="U1018" i="8"/>
  <c r="U1019" i="8"/>
  <c r="U1020" i="8"/>
  <c r="U1021" i="8"/>
  <c r="U1022" i="8"/>
  <c r="U1023" i="8"/>
  <c r="U1024" i="8"/>
  <c r="U1025" i="8"/>
  <c r="U1026" i="8"/>
  <c r="U1027" i="8"/>
  <c r="U1028" i="8"/>
  <c r="U1029" i="8"/>
  <c r="U1030" i="8"/>
  <c r="U1031" i="8"/>
  <c r="U1032" i="8"/>
  <c r="U1033" i="8"/>
  <c r="U1034" i="8"/>
  <c r="U1035" i="8"/>
  <c r="U1036" i="8"/>
  <c r="U1037" i="8"/>
  <c r="U1038" i="8"/>
  <c r="U1039" i="8"/>
  <c r="U1040" i="8"/>
  <c r="U1041" i="8"/>
  <c r="U1042" i="8"/>
  <c r="U1043" i="8"/>
  <c r="U1044" i="8"/>
  <c r="U1045" i="8"/>
  <c r="U1046" i="8"/>
  <c r="U1047" i="8"/>
  <c r="U1048" i="8"/>
  <c r="U1049" i="8"/>
  <c r="U1050" i="8"/>
  <c r="U1051" i="8"/>
  <c r="U1052" i="8"/>
  <c r="U1053" i="8"/>
  <c r="U1054" i="8"/>
  <c r="U1055" i="8"/>
  <c r="U1056" i="8"/>
  <c r="U1057" i="8"/>
  <c r="U1058" i="8"/>
  <c r="U1059" i="8"/>
  <c r="U1060" i="8"/>
  <c r="U1061" i="8"/>
  <c r="U1062" i="8"/>
  <c r="U1063" i="8"/>
  <c r="U1064" i="8"/>
  <c r="U1065" i="8"/>
  <c r="U1066" i="8"/>
  <c r="U1067" i="8"/>
  <c r="U1068" i="8"/>
  <c r="U1069" i="8"/>
  <c r="U1070" i="8"/>
  <c r="U1071" i="8"/>
  <c r="U1072" i="8"/>
  <c r="U1073" i="8"/>
  <c r="U1074" i="8"/>
  <c r="U1075" i="8"/>
  <c r="U1076" i="8"/>
  <c r="U1077" i="8"/>
  <c r="U1078" i="8"/>
  <c r="U1079" i="8"/>
  <c r="U1080" i="8"/>
  <c r="U1081" i="8"/>
  <c r="U1082" i="8"/>
  <c r="U1083" i="8"/>
  <c r="U1084" i="8"/>
  <c r="U1085" i="8"/>
  <c r="U1086" i="8"/>
  <c r="U1087" i="8"/>
  <c r="U1088" i="8"/>
  <c r="U1089" i="8"/>
  <c r="U1090" i="8"/>
  <c r="U1091" i="8"/>
  <c r="U1092" i="8"/>
  <c r="U1093" i="8"/>
  <c r="U1094" i="8"/>
  <c r="U1095" i="8"/>
  <c r="U1096" i="8"/>
  <c r="U1097" i="8"/>
  <c r="U1098" i="8"/>
  <c r="U1099" i="8"/>
  <c r="U1100" i="8"/>
  <c r="U1101" i="8"/>
  <c r="U1102" i="8"/>
  <c r="U1103" i="8"/>
  <c r="U1104" i="8"/>
  <c r="U1105" i="8"/>
  <c r="U1106" i="8"/>
  <c r="U1107" i="8"/>
  <c r="U1108" i="8"/>
  <c r="U1109" i="8"/>
  <c r="U1110" i="8"/>
  <c r="U1111" i="8"/>
  <c r="U1112" i="8"/>
  <c r="U1113" i="8"/>
  <c r="U1114" i="8"/>
  <c r="U1115" i="8"/>
  <c r="U1116" i="8"/>
  <c r="U1117" i="8"/>
  <c r="U1118" i="8"/>
  <c r="U1119" i="8"/>
  <c r="U1120" i="8"/>
  <c r="U1121" i="8"/>
  <c r="U1122" i="8"/>
  <c r="U1123" i="8"/>
  <c r="U1124" i="8"/>
  <c r="U1125" i="8"/>
  <c r="U1126" i="8"/>
  <c r="U1127" i="8"/>
  <c r="U1128" i="8"/>
  <c r="U1129" i="8"/>
  <c r="U1130" i="8"/>
  <c r="U1131" i="8"/>
  <c r="U1132" i="8"/>
  <c r="U1133" i="8"/>
  <c r="U1134" i="8"/>
  <c r="U1135" i="8"/>
  <c r="U1136" i="8"/>
  <c r="U1137" i="8"/>
  <c r="U1138" i="8"/>
  <c r="U1139" i="8"/>
  <c r="U1140" i="8"/>
  <c r="U1141" i="8"/>
  <c r="U1142" i="8"/>
  <c r="U1143" i="8"/>
  <c r="U1144" i="8"/>
  <c r="U1145" i="8"/>
  <c r="U1146" i="8"/>
  <c r="U1147" i="8"/>
  <c r="U1148" i="8"/>
  <c r="U1149" i="8"/>
  <c r="U1150" i="8"/>
  <c r="U1151" i="8"/>
  <c r="U1152" i="8"/>
  <c r="U1153" i="8"/>
  <c r="U1154" i="8"/>
  <c r="U1155" i="8"/>
  <c r="U1156" i="8"/>
  <c r="U1157" i="8"/>
  <c r="U1158" i="8"/>
  <c r="U1159" i="8"/>
  <c r="U1160" i="8"/>
  <c r="U1161" i="8"/>
  <c r="U1162" i="8"/>
  <c r="U1163" i="8"/>
  <c r="U1164" i="8"/>
  <c r="U1165" i="8"/>
  <c r="U1166" i="8"/>
  <c r="U1167" i="8"/>
  <c r="U1168" i="8"/>
  <c r="U1169" i="8"/>
  <c r="U1170" i="8"/>
  <c r="U1171" i="8"/>
  <c r="U1172" i="8"/>
  <c r="U1173" i="8"/>
  <c r="U1174" i="8"/>
  <c r="U1175" i="8"/>
  <c r="U1176" i="8"/>
  <c r="U1177" i="8"/>
  <c r="U1178" i="8"/>
  <c r="U1179" i="8"/>
  <c r="U1180" i="8"/>
  <c r="U1181" i="8"/>
  <c r="U1182" i="8"/>
  <c r="U1183" i="8"/>
  <c r="U1184" i="8"/>
  <c r="U1185" i="8"/>
  <c r="U1186" i="8"/>
  <c r="U1187" i="8"/>
  <c r="U1188" i="8"/>
  <c r="U1189" i="8"/>
  <c r="U1190" i="8"/>
  <c r="U1191" i="8"/>
  <c r="U1192" i="8"/>
  <c r="U1193" i="8"/>
  <c r="U1194" i="8"/>
  <c r="U1195" i="8"/>
  <c r="U1196" i="8"/>
  <c r="U1197" i="8"/>
  <c r="U1198" i="8"/>
  <c r="U1199" i="8"/>
  <c r="U1200" i="8"/>
  <c r="U1201" i="8"/>
  <c r="U1202" i="8"/>
  <c r="U1203" i="8"/>
  <c r="U1204" i="8"/>
  <c r="U1205" i="8"/>
  <c r="U1206" i="8"/>
  <c r="U1207" i="8"/>
  <c r="U1208" i="8"/>
  <c r="U1209" i="8"/>
  <c r="U1210" i="8"/>
  <c r="U1211" i="8"/>
  <c r="U1212" i="8"/>
  <c r="U1213" i="8"/>
  <c r="U1214" i="8"/>
  <c r="U1215" i="8"/>
  <c r="U1216" i="8"/>
  <c r="U1217" i="8"/>
  <c r="U1218" i="8"/>
  <c r="U1219" i="8"/>
  <c r="U1220" i="8"/>
  <c r="U1221" i="8"/>
  <c r="U1222" i="8"/>
  <c r="U1223" i="8"/>
  <c r="U1224" i="8"/>
  <c r="U1225" i="8"/>
  <c r="U1226" i="8"/>
  <c r="U1227" i="8"/>
  <c r="U1228" i="8"/>
  <c r="U1229" i="8"/>
  <c r="U1230" i="8"/>
  <c r="U1231" i="8"/>
  <c r="U1232" i="8"/>
  <c r="U1233" i="8"/>
  <c r="U1234" i="8"/>
  <c r="U1235" i="8"/>
  <c r="U1236" i="8"/>
  <c r="U1237" i="8"/>
  <c r="U1238" i="8"/>
  <c r="U1239" i="8"/>
  <c r="U1240" i="8"/>
  <c r="U1241" i="8"/>
  <c r="U1242" i="8"/>
  <c r="U1243" i="8"/>
  <c r="U1244" i="8"/>
  <c r="U1245" i="8"/>
  <c r="U1246" i="8"/>
  <c r="U1247" i="8"/>
  <c r="U1248" i="8"/>
  <c r="U1249" i="8"/>
  <c r="U1250" i="8"/>
  <c r="U1251" i="8"/>
  <c r="U1252" i="8"/>
  <c r="U1253" i="8"/>
  <c r="U1254" i="8"/>
  <c r="U1255" i="8"/>
  <c r="U1256" i="8"/>
  <c r="U1257" i="8"/>
  <c r="U1258" i="8"/>
  <c r="U1259" i="8"/>
  <c r="U1260" i="8"/>
  <c r="U1261" i="8"/>
  <c r="U1262" i="8"/>
  <c r="U1263" i="8"/>
  <c r="U1264" i="8"/>
  <c r="U1265" i="8"/>
  <c r="U1266" i="8"/>
  <c r="U1267" i="8"/>
  <c r="U1268" i="8"/>
  <c r="U1269" i="8"/>
  <c r="U1270" i="8"/>
  <c r="U1271" i="8"/>
  <c r="U1272" i="8"/>
  <c r="U1273" i="8"/>
  <c r="U1274" i="8"/>
  <c r="U1275" i="8"/>
  <c r="U1276" i="8"/>
  <c r="U1277" i="8"/>
  <c r="U1278" i="8"/>
  <c r="U1279" i="8"/>
  <c r="U1280" i="8"/>
  <c r="U1281" i="8"/>
  <c r="U1282" i="8"/>
  <c r="U1283" i="8"/>
  <c r="U1284" i="8"/>
  <c r="U1285" i="8"/>
  <c r="U1286" i="8"/>
  <c r="U1287" i="8"/>
  <c r="U1288" i="8"/>
  <c r="U1289" i="8"/>
  <c r="U1290" i="8"/>
  <c r="U1291" i="8"/>
  <c r="U1292" i="8"/>
  <c r="U1293" i="8"/>
  <c r="U1294" i="8"/>
  <c r="U1295" i="8"/>
  <c r="U1296" i="8"/>
  <c r="U1297" i="8"/>
  <c r="U1298" i="8"/>
  <c r="U1299" i="8"/>
  <c r="U1300" i="8"/>
  <c r="U1301" i="8"/>
  <c r="U1302" i="8"/>
  <c r="U1303" i="8"/>
  <c r="U1304" i="8"/>
  <c r="U1305" i="8"/>
  <c r="U1306" i="8"/>
  <c r="U1307" i="8"/>
  <c r="U1308" i="8"/>
  <c r="U1309" i="8"/>
  <c r="U1310" i="8"/>
  <c r="U1311" i="8"/>
  <c r="U1312" i="8"/>
  <c r="U1313" i="8"/>
  <c r="U1314" i="8"/>
  <c r="U1315" i="8"/>
  <c r="U1316" i="8"/>
  <c r="U1317" i="8"/>
  <c r="U1318" i="8"/>
  <c r="U1319" i="8"/>
  <c r="U1320" i="8"/>
  <c r="U1321" i="8"/>
  <c r="U1322" i="8"/>
  <c r="U1323" i="8"/>
  <c r="U1324" i="8"/>
  <c r="U1325" i="8"/>
  <c r="U1326" i="8"/>
  <c r="U1327" i="8"/>
  <c r="U1328" i="8"/>
  <c r="U1329" i="8"/>
  <c r="U1330" i="8"/>
  <c r="U1331" i="8"/>
  <c r="U1332" i="8"/>
  <c r="U1333" i="8"/>
  <c r="U1334" i="8"/>
  <c r="U1335" i="8"/>
  <c r="U1336" i="8"/>
  <c r="U1337" i="8"/>
  <c r="U1338" i="8"/>
  <c r="U1339" i="8"/>
  <c r="U1340" i="8"/>
  <c r="U1341" i="8"/>
  <c r="U1342" i="8"/>
  <c r="U1343" i="8"/>
  <c r="U1344" i="8"/>
  <c r="U1345" i="8"/>
  <c r="U1346" i="8"/>
  <c r="U1347" i="8"/>
  <c r="U1348" i="8"/>
  <c r="U1349" i="8"/>
  <c r="U1350" i="8"/>
  <c r="U1351" i="8"/>
  <c r="U1352" i="8"/>
  <c r="U1353" i="8"/>
  <c r="U1354" i="8"/>
  <c r="U1355" i="8"/>
  <c r="U1356" i="8"/>
  <c r="U1357" i="8"/>
  <c r="U1358" i="8"/>
  <c r="U1359" i="8"/>
  <c r="U1360" i="8"/>
  <c r="U1361" i="8"/>
  <c r="U1362" i="8"/>
  <c r="U1363" i="8"/>
  <c r="U1364" i="8"/>
  <c r="U1365" i="8"/>
  <c r="U1366" i="8"/>
  <c r="U1367" i="8"/>
  <c r="U1368" i="8"/>
  <c r="U1369" i="8"/>
  <c r="U1370" i="8"/>
  <c r="U1371" i="8"/>
  <c r="U1372" i="8"/>
  <c r="U1373" i="8"/>
  <c r="U1374" i="8"/>
  <c r="U1375" i="8"/>
  <c r="U1376" i="8"/>
  <c r="U1377" i="8"/>
  <c r="U1378" i="8"/>
  <c r="U1379" i="8"/>
  <c r="U1380" i="8"/>
  <c r="U1381" i="8"/>
  <c r="U1382" i="8"/>
  <c r="U1383" i="8"/>
  <c r="U1384" i="8"/>
  <c r="U1385" i="8"/>
  <c r="U1386" i="8"/>
  <c r="U1387" i="8"/>
  <c r="U1388" i="8"/>
  <c r="U1389" i="8"/>
  <c r="U1390" i="8"/>
  <c r="U1391" i="8"/>
  <c r="U1392" i="8"/>
  <c r="U1393" i="8"/>
  <c r="U1394" i="8"/>
  <c r="U1395" i="8"/>
  <c r="U1396" i="8"/>
  <c r="U1397" i="8"/>
  <c r="U1398" i="8"/>
  <c r="U1399" i="8"/>
  <c r="U1400" i="8"/>
  <c r="U1401" i="8"/>
  <c r="U1402" i="8"/>
  <c r="U1403" i="8"/>
  <c r="U1404" i="8"/>
  <c r="U1405" i="8"/>
  <c r="U1406" i="8"/>
  <c r="U1407" i="8"/>
  <c r="U1408" i="8"/>
  <c r="U1409" i="8"/>
  <c r="U1410" i="8"/>
  <c r="U1411" i="8"/>
  <c r="U1412" i="8"/>
  <c r="U1413" i="8"/>
  <c r="U1414" i="8"/>
  <c r="U1415" i="8"/>
  <c r="U1416" i="8"/>
  <c r="U1417" i="8"/>
  <c r="U1418" i="8"/>
  <c r="U1419" i="8"/>
  <c r="U1420" i="8"/>
  <c r="U1421" i="8"/>
  <c r="U1422" i="8"/>
  <c r="U1423" i="8"/>
  <c r="U1424" i="8"/>
  <c r="U1425" i="8"/>
  <c r="U1426" i="8"/>
  <c r="U1427" i="8"/>
  <c r="U1428" i="8"/>
  <c r="U1429" i="8"/>
  <c r="U1430" i="8"/>
  <c r="U1431" i="8"/>
  <c r="U1432" i="8"/>
  <c r="U1433" i="8"/>
  <c r="U1434" i="8"/>
  <c r="U1435" i="8"/>
  <c r="U1436" i="8"/>
  <c r="U1437" i="8"/>
  <c r="U1438" i="8"/>
  <c r="U1439" i="8"/>
  <c r="U1440" i="8"/>
  <c r="U1441" i="8"/>
  <c r="U1442" i="8"/>
  <c r="U1443" i="8"/>
  <c r="U1444" i="8"/>
  <c r="U1445" i="8"/>
  <c r="U1446" i="8"/>
  <c r="U1447" i="8"/>
  <c r="U1448" i="8"/>
  <c r="U1449" i="8"/>
  <c r="U1450" i="8"/>
  <c r="U1451" i="8"/>
  <c r="U1452" i="8"/>
  <c r="U1453" i="8"/>
  <c r="U1454" i="8"/>
  <c r="U1455" i="8"/>
  <c r="U1456" i="8"/>
  <c r="U1457" i="8"/>
  <c r="U1458" i="8"/>
  <c r="U1459" i="8"/>
  <c r="U1460" i="8"/>
  <c r="U1461" i="8"/>
  <c r="U1462" i="8"/>
  <c r="U1463" i="8"/>
  <c r="U1464" i="8"/>
  <c r="U1465" i="8"/>
  <c r="U1466" i="8"/>
  <c r="U1467" i="8"/>
  <c r="U1468" i="8"/>
  <c r="U1469" i="8"/>
  <c r="U1470" i="8"/>
  <c r="U1471" i="8"/>
  <c r="U1472" i="8"/>
  <c r="U1473" i="8"/>
  <c r="U1474" i="8"/>
  <c r="U1475" i="8"/>
  <c r="U1476" i="8"/>
  <c r="U1477" i="8"/>
  <c r="U1478" i="8"/>
  <c r="U1479" i="8"/>
  <c r="U1480" i="8"/>
  <c r="U1481" i="8"/>
  <c r="U1482" i="8"/>
  <c r="U1483" i="8"/>
  <c r="U1484" i="8"/>
  <c r="U1485" i="8"/>
  <c r="U1486" i="8"/>
  <c r="U1487" i="8"/>
  <c r="U1488" i="8"/>
  <c r="U1489" i="8"/>
  <c r="U1490" i="8"/>
  <c r="U1491" i="8"/>
  <c r="U1492" i="8"/>
  <c r="U1493" i="8"/>
  <c r="U1494" i="8"/>
  <c r="U1495" i="8"/>
  <c r="U1496" i="8"/>
  <c r="U1497" i="8"/>
  <c r="U1498" i="8"/>
  <c r="U1499" i="8"/>
  <c r="U1500" i="8"/>
  <c r="U1501" i="8"/>
  <c r="U1502" i="8"/>
  <c r="U1503" i="8"/>
  <c r="U1504" i="8"/>
  <c r="U1505" i="8"/>
  <c r="U1506" i="8"/>
  <c r="U1507" i="8"/>
  <c r="U1508" i="8"/>
  <c r="U1509" i="8"/>
  <c r="U1510" i="8"/>
  <c r="U1511" i="8"/>
  <c r="U1512" i="8"/>
  <c r="U1513" i="8"/>
  <c r="U1514" i="8"/>
  <c r="U1515" i="8"/>
  <c r="U1516" i="8"/>
  <c r="U1517" i="8"/>
  <c r="U1518" i="8"/>
  <c r="U1519" i="8"/>
  <c r="U1520" i="8"/>
  <c r="U1521" i="8"/>
  <c r="U1522" i="8"/>
  <c r="U1523" i="8"/>
  <c r="U1524" i="8"/>
  <c r="U1525" i="8"/>
  <c r="U1526" i="8"/>
  <c r="U1527" i="8"/>
  <c r="U1528" i="8"/>
  <c r="U1529" i="8"/>
  <c r="U1530" i="8"/>
  <c r="U1531" i="8"/>
  <c r="U1532" i="8"/>
  <c r="U1533" i="8"/>
  <c r="U1534" i="8"/>
  <c r="U1535" i="8"/>
  <c r="U1536" i="8"/>
  <c r="U1537" i="8"/>
  <c r="U1538" i="8"/>
  <c r="U1539" i="8"/>
  <c r="U1540" i="8"/>
  <c r="U1541" i="8"/>
  <c r="U1542" i="8"/>
  <c r="U1543" i="8"/>
  <c r="U1544" i="8"/>
  <c r="U1545" i="8"/>
  <c r="U1546" i="8"/>
  <c r="U1547" i="8"/>
  <c r="U1548" i="8"/>
  <c r="U1549" i="8"/>
  <c r="U1550" i="8"/>
  <c r="U1551" i="8"/>
  <c r="U1552" i="8"/>
  <c r="U1553" i="8"/>
  <c r="U1554" i="8"/>
  <c r="U1555" i="8"/>
  <c r="U1556" i="8"/>
  <c r="U1557" i="8"/>
  <c r="U1558" i="8"/>
  <c r="U1559" i="8"/>
  <c r="U1560" i="8"/>
  <c r="U1561" i="8"/>
  <c r="U1562" i="8"/>
  <c r="U1563" i="8"/>
  <c r="U1564" i="8"/>
  <c r="U1565" i="8"/>
  <c r="U1566" i="8"/>
  <c r="U1567" i="8"/>
  <c r="U1568" i="8"/>
  <c r="U1569" i="8"/>
  <c r="U1570" i="8"/>
  <c r="U1571" i="8"/>
  <c r="U1572" i="8"/>
  <c r="U1573" i="8"/>
  <c r="U1574" i="8"/>
  <c r="U1575" i="8"/>
  <c r="U1576" i="8"/>
  <c r="U1577" i="8"/>
  <c r="U1578" i="8"/>
  <c r="U1579" i="8"/>
  <c r="U1580" i="8"/>
  <c r="U1581" i="8"/>
  <c r="U1582" i="8"/>
  <c r="U1583" i="8"/>
  <c r="U1584" i="8"/>
  <c r="U1585" i="8"/>
  <c r="U1586" i="8"/>
  <c r="U1587" i="8"/>
  <c r="U1588" i="8"/>
  <c r="U1589" i="8"/>
  <c r="U1590" i="8"/>
  <c r="U1591" i="8"/>
  <c r="U1592" i="8"/>
  <c r="U1593" i="8"/>
  <c r="U1594" i="8"/>
  <c r="U1595" i="8"/>
  <c r="U1596" i="8"/>
  <c r="U1597" i="8"/>
  <c r="U1598" i="8"/>
  <c r="U1599" i="8"/>
  <c r="U1600" i="8"/>
  <c r="U1601" i="8"/>
  <c r="U1602" i="8"/>
  <c r="U1603" i="8"/>
  <c r="U1604" i="8"/>
  <c r="U1605" i="8"/>
  <c r="U1606" i="8"/>
  <c r="U1607" i="8"/>
  <c r="U1608" i="8"/>
  <c r="U1609" i="8"/>
  <c r="U1610" i="8"/>
  <c r="U1611" i="8"/>
  <c r="U1612" i="8"/>
  <c r="U1613" i="8"/>
  <c r="U1614" i="8"/>
  <c r="U1615" i="8"/>
  <c r="U1616" i="8"/>
  <c r="U1617" i="8"/>
  <c r="U1618" i="8"/>
  <c r="U1619" i="8"/>
  <c r="U1620" i="8"/>
  <c r="U1621" i="8"/>
  <c r="U1622" i="8"/>
  <c r="U1623" i="8"/>
  <c r="U1624" i="8"/>
  <c r="U1625" i="8"/>
  <c r="U1626" i="8"/>
  <c r="U1627" i="8"/>
  <c r="U1628" i="8"/>
  <c r="U1629" i="8"/>
  <c r="U1630" i="8"/>
  <c r="U1631" i="8"/>
  <c r="U1632" i="8"/>
  <c r="U1633" i="8"/>
  <c r="U1634" i="8"/>
  <c r="U1635" i="8"/>
  <c r="U1636" i="8"/>
  <c r="U1637" i="8"/>
  <c r="U1638" i="8"/>
  <c r="U1639" i="8"/>
  <c r="U1640" i="8"/>
  <c r="U1641" i="8"/>
  <c r="U1642" i="8"/>
  <c r="U1643" i="8"/>
  <c r="U1644" i="8"/>
  <c r="U1645" i="8"/>
  <c r="U1646" i="8"/>
  <c r="U1647" i="8"/>
  <c r="U1648" i="8"/>
  <c r="U1649" i="8"/>
  <c r="U1650" i="8"/>
  <c r="U1651" i="8"/>
  <c r="U1652" i="8"/>
  <c r="U1653" i="8"/>
  <c r="U1654" i="8"/>
  <c r="U1655" i="8"/>
  <c r="U1656" i="8"/>
  <c r="U1657" i="8"/>
  <c r="U1658" i="8"/>
  <c r="U1659" i="8"/>
  <c r="U1660" i="8"/>
  <c r="U1661" i="8"/>
  <c r="U1662" i="8"/>
  <c r="U1663" i="8"/>
  <c r="U1664" i="8"/>
  <c r="U1665" i="8"/>
  <c r="U1666" i="8"/>
  <c r="U1667" i="8"/>
  <c r="U1668" i="8"/>
  <c r="U1669" i="8"/>
  <c r="U1670" i="8"/>
  <c r="U1671" i="8"/>
  <c r="U1672" i="8"/>
  <c r="U1673" i="8"/>
  <c r="U1674" i="8"/>
  <c r="U1675" i="8"/>
  <c r="U1676" i="8"/>
  <c r="U1677" i="8"/>
  <c r="U1678" i="8"/>
  <c r="U1679" i="8"/>
  <c r="U1680" i="8"/>
  <c r="U1681" i="8"/>
  <c r="U1682" i="8"/>
  <c r="U1683" i="8"/>
  <c r="U1684" i="8"/>
  <c r="U1685" i="8"/>
  <c r="U1686" i="8"/>
  <c r="U1687" i="8"/>
  <c r="U1688" i="8"/>
  <c r="U1689" i="8"/>
  <c r="U1690" i="8"/>
  <c r="U1691" i="8"/>
  <c r="U1692" i="8"/>
  <c r="U1693" i="8"/>
  <c r="U1694" i="8"/>
  <c r="U1695" i="8"/>
  <c r="U1696" i="8"/>
  <c r="U1697" i="8"/>
  <c r="U1698" i="8"/>
  <c r="U1699" i="8"/>
  <c r="U1700" i="8"/>
  <c r="U1701" i="8"/>
  <c r="U1702" i="8"/>
  <c r="U1703" i="8"/>
  <c r="U1704" i="8"/>
  <c r="U1705" i="8"/>
  <c r="U1706" i="8"/>
  <c r="U1707" i="8"/>
  <c r="U1708" i="8"/>
  <c r="U1709" i="8"/>
  <c r="U1710" i="8"/>
  <c r="U1711" i="8"/>
  <c r="U1712" i="8"/>
  <c r="U1713" i="8"/>
  <c r="U1714" i="8"/>
  <c r="U1715" i="8"/>
  <c r="U1716" i="8"/>
  <c r="U1717" i="8"/>
  <c r="U1718" i="8"/>
  <c r="U1719" i="8"/>
  <c r="U1720" i="8"/>
  <c r="U1721" i="8"/>
  <c r="U1722" i="8"/>
  <c r="U1723" i="8"/>
  <c r="U1724" i="8"/>
  <c r="U1725" i="8"/>
  <c r="U1726" i="8"/>
  <c r="U1727" i="8"/>
  <c r="U1728" i="8"/>
  <c r="U1729" i="8"/>
  <c r="U1730" i="8"/>
  <c r="U1731" i="8"/>
  <c r="U1732" i="8"/>
  <c r="U1733" i="8"/>
  <c r="U1734" i="8"/>
  <c r="U1735" i="8"/>
  <c r="U1736" i="8"/>
  <c r="U1737" i="8"/>
  <c r="U1738" i="8"/>
  <c r="U1739" i="8"/>
  <c r="U1740" i="8"/>
  <c r="U1741" i="8"/>
  <c r="U1742" i="8"/>
  <c r="U1743" i="8"/>
  <c r="U1744" i="8"/>
  <c r="U1745" i="8"/>
  <c r="U1746" i="8"/>
  <c r="U1747" i="8"/>
  <c r="U1748" i="8"/>
  <c r="U1749" i="8"/>
  <c r="U1750" i="8"/>
  <c r="U1751" i="8"/>
  <c r="U1752" i="8"/>
  <c r="U1753" i="8"/>
  <c r="U1754" i="8"/>
  <c r="U1755" i="8"/>
  <c r="U1756" i="8"/>
  <c r="U1757" i="8"/>
  <c r="U1758" i="8"/>
  <c r="U1759" i="8"/>
  <c r="U1760" i="8"/>
  <c r="U1761" i="8"/>
  <c r="U1762" i="8"/>
  <c r="U1763" i="8"/>
  <c r="U1764" i="8"/>
  <c r="U1765" i="8"/>
  <c r="U1766" i="8"/>
  <c r="U1767" i="8"/>
  <c r="U1768" i="8"/>
  <c r="U1769" i="8"/>
  <c r="U1770" i="8"/>
  <c r="U1771" i="8"/>
  <c r="U1772" i="8"/>
  <c r="U1773" i="8"/>
  <c r="U1774" i="8"/>
  <c r="U1775" i="8"/>
  <c r="U1776" i="8"/>
  <c r="U1777" i="8"/>
  <c r="U1778" i="8"/>
  <c r="U1779" i="8"/>
  <c r="U1780" i="8"/>
  <c r="U1781" i="8"/>
  <c r="U1782" i="8"/>
  <c r="U1783" i="8"/>
  <c r="U1784" i="8"/>
  <c r="U1785" i="8"/>
  <c r="U1786" i="8"/>
  <c r="U1787" i="8"/>
  <c r="U1788" i="8"/>
  <c r="U1789" i="8"/>
  <c r="U1790" i="8"/>
  <c r="U1791" i="8"/>
  <c r="U1792" i="8"/>
  <c r="U1793" i="8"/>
  <c r="U1794" i="8"/>
  <c r="U1795" i="8"/>
  <c r="U1796" i="8"/>
  <c r="U1797" i="8"/>
  <c r="U1798" i="8"/>
  <c r="U1799" i="8"/>
  <c r="U1800" i="8"/>
  <c r="U1801" i="8"/>
  <c r="U1802" i="8"/>
  <c r="U1803" i="8"/>
  <c r="U1804" i="8"/>
  <c r="U1805" i="8"/>
  <c r="U1806" i="8"/>
  <c r="U1807" i="8"/>
  <c r="U1808" i="8"/>
  <c r="U1809" i="8"/>
  <c r="U1810" i="8"/>
  <c r="U1811" i="8"/>
  <c r="U1812" i="8"/>
  <c r="U1813" i="8"/>
  <c r="U1814" i="8"/>
  <c r="U1815" i="8"/>
  <c r="U1816" i="8"/>
  <c r="U1817" i="8"/>
  <c r="U1818" i="8"/>
  <c r="U1819" i="8"/>
  <c r="U1820" i="8"/>
  <c r="U1821" i="8"/>
  <c r="U1822" i="8"/>
  <c r="U1823" i="8"/>
  <c r="U1824" i="8"/>
  <c r="U1825" i="8"/>
  <c r="U1826" i="8"/>
  <c r="U1827" i="8"/>
  <c r="U1828" i="8"/>
  <c r="U1829" i="8"/>
  <c r="U1830" i="8"/>
  <c r="U1831" i="8"/>
  <c r="U1832" i="8"/>
  <c r="U1833" i="8"/>
  <c r="U1834" i="8"/>
  <c r="U1835" i="8"/>
  <c r="U1836" i="8"/>
  <c r="U1837" i="8"/>
  <c r="U1838" i="8"/>
  <c r="U1839" i="8"/>
  <c r="U1840" i="8"/>
  <c r="U1841" i="8"/>
  <c r="U1842" i="8"/>
  <c r="U1843" i="8"/>
  <c r="U1844" i="8"/>
  <c r="U1845" i="8"/>
  <c r="U1846" i="8"/>
  <c r="U1847" i="8"/>
  <c r="U1848" i="8"/>
  <c r="U1849" i="8"/>
  <c r="U1850" i="8"/>
  <c r="U1851" i="8"/>
  <c r="U1852" i="8"/>
  <c r="U1853" i="8"/>
  <c r="U1854" i="8"/>
  <c r="U1855" i="8"/>
  <c r="U1856" i="8"/>
  <c r="U1857" i="8"/>
  <c r="U1858" i="8"/>
  <c r="U1859" i="8"/>
  <c r="U1860" i="8"/>
  <c r="U1861" i="8"/>
  <c r="U1862" i="8"/>
  <c r="U1863" i="8"/>
  <c r="U1864" i="8"/>
  <c r="U1865" i="8"/>
  <c r="U1866" i="8"/>
  <c r="U1867" i="8"/>
  <c r="U1868" i="8"/>
  <c r="U1869" i="8"/>
  <c r="U1870" i="8"/>
  <c r="U1871" i="8"/>
  <c r="U1872" i="8"/>
  <c r="U1873" i="8"/>
  <c r="U1874" i="8"/>
  <c r="U1875" i="8"/>
  <c r="U1876" i="8"/>
  <c r="U1877" i="8"/>
  <c r="U1878" i="8"/>
  <c r="U1879" i="8"/>
  <c r="U1880" i="8"/>
  <c r="U1881" i="8"/>
  <c r="U1882" i="8"/>
  <c r="U1883" i="8"/>
  <c r="U1884" i="8"/>
  <c r="U1885" i="8"/>
  <c r="U1886" i="8"/>
  <c r="U1887" i="8"/>
  <c r="U1888" i="8"/>
  <c r="U1889" i="8"/>
  <c r="U1890" i="8"/>
  <c r="U1891" i="8"/>
  <c r="U1892" i="8"/>
  <c r="U1893" i="8"/>
  <c r="U1894" i="8"/>
  <c r="U1895" i="8"/>
  <c r="U1896" i="8"/>
  <c r="U1897" i="8"/>
  <c r="U1898" i="8"/>
  <c r="U1899" i="8"/>
  <c r="U1900" i="8"/>
  <c r="U1901" i="8"/>
  <c r="U1902" i="8"/>
  <c r="U1903" i="8"/>
  <c r="U1904" i="8"/>
  <c r="U1905" i="8"/>
  <c r="U1906" i="8"/>
  <c r="U1907" i="8"/>
  <c r="U1908" i="8"/>
  <c r="U1909" i="8"/>
  <c r="U1910" i="8"/>
  <c r="U1911" i="8"/>
  <c r="U1912" i="8"/>
  <c r="U1913" i="8"/>
  <c r="U1914" i="8"/>
  <c r="U1915" i="8"/>
  <c r="U1916" i="8"/>
  <c r="U1917" i="8"/>
  <c r="U1918" i="8"/>
  <c r="U1919" i="8"/>
  <c r="U1920" i="8"/>
  <c r="U1921" i="8"/>
  <c r="U1922" i="8"/>
  <c r="U1923" i="8"/>
  <c r="U1924" i="8"/>
  <c r="U1925" i="8"/>
  <c r="U1926" i="8"/>
  <c r="U1927" i="8"/>
  <c r="U1928" i="8"/>
  <c r="U1929" i="8"/>
  <c r="U1930" i="8"/>
  <c r="U1931" i="8"/>
  <c r="U1932" i="8"/>
  <c r="U1933" i="8"/>
  <c r="U1934" i="8"/>
  <c r="U1935" i="8"/>
  <c r="U1936" i="8"/>
  <c r="U1937" i="8"/>
  <c r="U1938" i="8"/>
  <c r="U1939" i="8"/>
  <c r="U1940" i="8"/>
  <c r="U1941" i="8"/>
  <c r="U1942" i="8"/>
  <c r="U1943" i="8"/>
  <c r="U1944" i="8"/>
  <c r="U1945" i="8"/>
  <c r="U1946" i="8"/>
  <c r="U1947" i="8"/>
  <c r="U1948" i="8"/>
  <c r="U1949" i="8"/>
  <c r="U1950" i="8"/>
  <c r="U1951" i="8"/>
  <c r="U1952" i="8"/>
  <c r="U1953" i="8"/>
  <c r="U1954" i="8"/>
  <c r="U1955" i="8"/>
  <c r="U1956" i="8"/>
  <c r="U1957" i="8"/>
  <c r="U1958" i="8"/>
  <c r="U1959" i="8"/>
  <c r="U1960" i="8"/>
  <c r="U1961" i="8"/>
  <c r="U1962" i="8"/>
  <c r="U1963" i="8"/>
  <c r="U1964" i="8"/>
  <c r="U1965" i="8"/>
  <c r="U1966" i="8"/>
  <c r="U1967" i="8"/>
  <c r="U1968" i="8"/>
  <c r="U1969" i="8"/>
  <c r="U1970" i="8"/>
  <c r="U1971" i="8"/>
  <c r="U1972" i="8"/>
  <c r="U1973" i="8"/>
  <c r="U1974" i="8"/>
  <c r="U1975" i="8"/>
  <c r="U1976" i="8"/>
  <c r="U1977" i="8"/>
  <c r="U1978" i="8"/>
  <c r="U1979" i="8"/>
  <c r="U1980" i="8"/>
  <c r="U1981" i="8"/>
  <c r="U1982" i="8"/>
  <c r="U1983" i="8"/>
  <c r="U1984" i="8"/>
  <c r="U1985" i="8"/>
  <c r="U1986" i="8"/>
  <c r="U1987" i="8"/>
  <c r="U1988" i="8"/>
  <c r="U1989" i="8"/>
  <c r="U1990" i="8"/>
  <c r="U1991" i="8"/>
  <c r="U1992" i="8"/>
  <c r="U1993" i="8"/>
  <c r="U1994" i="8"/>
  <c r="U1995" i="8"/>
  <c r="U1996" i="8"/>
  <c r="U1997" i="8"/>
  <c r="U1998" i="8"/>
  <c r="U1999" i="8"/>
  <c r="U2000" i="8"/>
  <c r="U2001"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T2001"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R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C22" i="7"/>
  <c r="K20" i="5" l="1"/>
  <c r="C102" i="5" l="1"/>
  <c r="B102"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G103" i="5" l="1"/>
  <c r="H102" i="5"/>
  <c r="G10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F0724F-D065-41B0-825D-DDDA592E997D}"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88A72EA9-4180-4859-A02A-3E5643F707C7}" keepAlive="1" name="Query - Table4" description="Connection to the 'Table4' query in the workbook." type="5" refreshedVersion="6" background="1" saveData="1">
    <dbPr connection="Provider=Microsoft.Mashup.OleDb.1;Data Source=$Workbook$;Location=Table4;Extended Properties=&quot;&quot;" command="SELECT * FROM [Table4]"/>
  </connection>
  <connection id="3" xr16:uid="{869CEA1B-FEAC-40E6-A452-7E70E755CEA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C4BEBC9-8864-456E-9E92-5EA8177DE7DE}" name="WorksheetConnection_Ecommerce_Sales_Dataset_updated.xlsx!Table1" type="102" refreshedVersion="6" minRefreshableVersion="5">
    <extLst>
      <ext xmlns:x15="http://schemas.microsoft.com/office/spreadsheetml/2010/11/main" uri="{DE250136-89BD-433C-8126-D09CA5730AF9}">
        <x15:connection id="Table1" autoDelete="1">
          <x15:rangePr sourceName="_xlcn.WorksheetConnection_Ecommerce_Sales_Dataset_updated.xlsxTable11"/>
        </x15:connection>
      </ext>
    </extLst>
  </connection>
  <connection id="5" xr16:uid="{BE1BD3F2-80D0-4F47-B4F0-2475376D2EBA}" name="WorksheetConnection_Ecommerce_Sales_Dataset_updated.xlsx!Table3" type="102" refreshedVersion="6" minRefreshableVersion="5">
    <extLst>
      <ext xmlns:x15="http://schemas.microsoft.com/office/spreadsheetml/2010/11/main" uri="{DE250136-89BD-433C-8126-D09CA5730AF9}">
        <x15:connection id="Table3" autoDelete="1">
          <x15:rangePr sourceName="_xlcn.WorksheetConnection_Ecommerce_Sales_Dataset_updated.xlsxTable31"/>
        </x15:connection>
      </ext>
    </extLst>
  </connection>
  <connection id="6" xr16:uid="{A725A5F7-0E15-4355-A125-48AB482A680E}" name="WorksheetConnection_Ecommerce_Sales_Dataset_updated.xlsx!Table4" type="102" refreshedVersion="6" minRefreshableVersion="5">
    <extLst>
      <ext xmlns:x15="http://schemas.microsoft.com/office/spreadsheetml/2010/11/main" uri="{DE250136-89BD-433C-8126-D09CA5730AF9}">
        <x15:connection id="Table4" autoDelete="1">
          <x15:rangePr sourceName="_xlcn.WorksheetConnection_Ecommerce_Sales_Dataset_updated.xlsxTable41"/>
        </x15:connection>
      </ext>
    </extLst>
  </connection>
  <connection id="7" xr16:uid="{591A909C-23A2-40D0-8A7C-C9E7FAA8F5EC}" name="WorksheetConnection_Ecommerce_Sales_Dataset_updated.xlsx!Table6" type="102" refreshedVersion="6" minRefreshableVersion="5">
    <extLst>
      <ext xmlns:x15="http://schemas.microsoft.com/office/spreadsheetml/2010/11/main" uri="{DE250136-89BD-433C-8126-D09CA5730AF9}">
        <x15:connection id="Table6" autoDelete="1">
          <x15:rangePr sourceName="_xlcn.WorksheetConnection_Ecommerce_Sales_Dataset_updated.xlsxTable6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Table3].[Region].&amp;[North]}"/>
    <s v="{[Table3].[Region].&amp;[East]}"/>
    <s v="{[Table6].[Age].&amp;[55]}"/>
    <s v="{[Table4].[Customer_ID].[All]}"/>
    <s v="{[Table4].[Product_ID].[All]}"/>
    <s v="{[Table4].[Store_ID].[All]}"/>
    <s v="{[Table4].[Sales_ID].[All]}"/>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<sst xmlns="http://schemas.openxmlformats.org/spreadsheetml/2006/main" count="28454" uniqueCount="4046">
  <si>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</si>
  <si>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</si>
  <si>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</si>
  <si>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</si>
  <si>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</si>
  <si>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</si>
  <si>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</si>
  <si>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</si>
  <si>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</si>
  <si>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</si>
  <si>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</si>
  <si>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</si>
  <si>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</si>
  <si>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</si>
  <si>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</si>
  <si>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</si>
  <si>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</si>
  <si>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</si>
  <si>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</si>
  <si>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</si>
  <si>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</si>
  <si>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</si>
  <si>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</si>
  <si>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</si>
  <si>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</si>
  <si>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</si>
  <si>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</si>
  <si>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</si>
  <si>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</si>
  <si>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</si>
  <si>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</si>
  <si>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</si>
  <si>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</si>
  <si>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</si>
  <si>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</si>
  <si>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</si>
  <si>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</si>
  <si>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</si>
  <si>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</si>
  <si>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</si>
  <si>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</si>
  <si>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</si>
  <si>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</si>
  <si>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</si>
  <si>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</si>
  <si>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</si>
  <si>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</si>
  <si>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</si>
  <si>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</si>
  <si>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</si>
  <si>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</si>
  <si>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</si>
  <si>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</si>
  <si>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</si>
  <si>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</si>
  <si>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</si>
  <si>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</si>
  <si>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</si>
  <si>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</si>
  <si>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</si>
  <si>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</si>
  <si>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</si>
  <si>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</si>
  <si>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</si>
  <si>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</si>
  <si>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</si>
  <si>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</si>
  <si>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</si>
  <si>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</si>
  <si>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</si>
  <si>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</si>
  <si>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</si>
  <si>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</si>
  <si>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</si>
  <si>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</si>
  <si>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</si>
  <si>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</si>
  <si>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</si>
  <si>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</si>
  <si>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</si>
  <si>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</si>
  <si>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</si>
  <si>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</si>
  <si>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</si>
  <si>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</si>
  <si>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</si>
  <si>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</si>
  <si>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</si>
  <si>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</si>
  <si>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</si>
  <si>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</si>
  <si>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</si>
  <si>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</si>
  <si>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</si>
  <si>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</si>
  <si>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</si>
  <si>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</si>
  <si>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</si>
  <si>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</si>
  <si>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</si>
  <si>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</si>
  <si>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</si>
  <si>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</si>
  <si>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</si>
  <si>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</si>
  <si>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</si>
  <si>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</si>
  <si>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</si>
  <si>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</si>
  <si>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</si>
  <si>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</si>
  <si>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</si>
  <si>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</si>
  <si>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</si>
  <si>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</si>
  <si>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</si>
  <si>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</si>
  <si>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</si>
  <si>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</si>
  <si>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</si>
  <si>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</si>
  <si>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</si>
  <si>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</si>
  <si>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</si>
  <si>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</si>
  <si>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</si>
  <si>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</si>
  <si>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</si>
  <si>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</si>
  <si>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</si>
  <si>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</si>
  <si>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</si>
  <si>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</si>
  <si>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</si>
  <si>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</si>
  <si>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</si>
  <si>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</si>
  <si>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</si>
  <si>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</si>
  <si>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</si>
  <si>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</si>
  <si>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</si>
  <si>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</si>
  <si>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</si>
  <si>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</si>
  <si>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</si>
  <si>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</si>
  <si>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</si>
  <si>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</si>
  <si>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</si>
  <si>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</si>
  <si>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</si>
  <si>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</si>
  <si>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</si>
  <si>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</si>
  <si>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</si>
  <si>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</si>
  <si>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</si>
  <si>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</si>
  <si>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</si>
  <si>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</si>
  <si>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</si>
  <si>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</si>
  <si>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</si>
  <si>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</si>
  <si>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</si>
  <si>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</si>
  <si>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</si>
  <si>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</si>
  <si>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</si>
  <si>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</si>
  <si>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</si>
  <si>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</si>
  <si>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</si>
  <si>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</si>
  <si>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</si>
  <si>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</si>
  <si>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</si>
  <si>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</si>
  <si>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</si>
  <si>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</si>
  <si>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</si>
  <si>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</si>
  <si>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</si>
  <si>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</si>
  <si>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</si>
  <si>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</si>
  <si>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</si>
  <si>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</si>
  <si>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</si>
  <si>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</si>
  <si>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</si>
  <si>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</si>
  <si>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</si>
  <si>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</si>
  <si>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</si>
  <si>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</si>
  <si>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</si>
  <si>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</si>
  <si>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</si>
  <si>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</si>
  <si>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</si>
  <si>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</si>
  <si>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</si>
  <si>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</si>
  <si>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</si>
  <si>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</si>
  <si>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</si>
  <si>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</si>
  <si>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</si>
  <si>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</si>
  <si>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</si>
  <si>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</si>
  <si>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</si>
  <si>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</si>
  <si>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</si>
  <si>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</si>
  <si>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</si>
  <si>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</si>
  <si>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</si>
  <si>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</si>
  <si>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</si>
  <si>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</si>
  <si>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</si>
  <si>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</si>
  <si>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</si>
  <si>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</si>
  <si>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</si>
  <si>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</si>
  <si>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</si>
  <si>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</si>
  <si>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</si>
  <si>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</si>
  <si>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</si>
  <si>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</si>
  <si>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</si>
  <si>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</si>
  <si>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</si>
  <si>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</si>
  <si>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</si>
  <si>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</si>
  <si>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</si>
  <si>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</si>
  <si>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</si>
  <si>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</si>
  <si>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</si>
  <si>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</si>
  <si>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</si>
  <si>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</si>
  <si>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</si>
  <si>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</si>
  <si>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</si>
  <si>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</si>
  <si>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</si>
  <si>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</si>
  <si>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</si>
  <si>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</si>
  <si>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</si>
  <si>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</si>
  <si>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</si>
  <si>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</si>
  <si>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</si>
  <si>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</si>
  <si>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</si>
  <si>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</si>
  <si>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</si>
  <si>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</si>
  <si>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</si>
  <si>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</si>
  <si>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</si>
  <si>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</si>
  <si>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</si>
  <si>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</si>
  <si>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</si>
  <si>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</si>
  <si>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</si>
  <si>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</si>
  <si>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</si>
  <si>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</si>
  <si>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</si>
  <si>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</si>
  <si>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</si>
  <si>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</si>
  <si>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</si>
  <si>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</si>
  <si>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</si>
  <si>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</si>
  <si>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</si>
  <si>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</si>
  <si>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</si>
  <si>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</si>
  <si>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</si>
  <si>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</si>
  <si>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</si>
  <si>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</si>
  <si>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</si>
  <si>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</si>
  <si>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</si>
  <si>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</si>
  <si>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</si>
  <si>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</si>
  <si>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</si>
  <si>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</si>
  <si>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</si>
  <si>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</si>
  <si>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</si>
  <si>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</si>
  <si>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</si>
  <si>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</si>
  <si>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</si>
  <si>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</si>
  <si>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</si>
  <si>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</si>
  <si>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</si>
  <si>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</si>
  <si>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</si>
  <si>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</si>
  <si>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</si>
  <si>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</si>
  <si>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</si>
  <si>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</si>
  <si>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</si>
  <si>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</si>
  <si>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</si>
  <si>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</si>
  <si>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</si>
  <si>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</si>
  <si>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</si>
  <si>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</si>
  <si>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</si>
  <si>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</si>
  <si>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</si>
  <si>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</si>
  <si>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</si>
  <si>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</si>
  <si>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</si>
  <si>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</si>
  <si>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</si>
  <si>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</si>
  <si>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</si>
  <si>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</si>
  <si>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</si>
  <si>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</si>
  <si>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</si>
  <si>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</si>
  <si>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</si>
  <si>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</si>
  <si>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</si>
  <si>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</si>
  <si>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</si>
  <si>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</si>
  <si>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</si>
  <si>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</si>
  <si>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</si>
  <si>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</si>
  <si>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</si>
  <si>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</si>
  <si>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</si>
  <si>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</si>
  <si>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</si>
  <si>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</si>
  <si>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</si>
  <si>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</si>
  <si>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</si>
  <si>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</si>
  <si>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</si>
  <si>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</si>
  <si>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</si>
  <si>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</si>
  <si>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</si>
  <si>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</si>
  <si>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</si>
  <si>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</si>
  <si>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</si>
  <si>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</si>
  <si>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</si>
  <si>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</si>
  <si>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</si>
  <si>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</si>
  <si>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</si>
  <si>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</si>
  <si>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</si>
  <si>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</si>
  <si>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</si>
  <si>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</si>
  <si>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</si>
  <si>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</si>
  <si>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</si>
  <si>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</si>
  <si>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</si>
  <si>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</si>
  <si>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</si>
  <si>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</si>
  <si>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</si>
  <si>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</si>
  <si>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</si>
  <si>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</si>
  <si>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</si>
  <si>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</si>
  <si>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</si>
  <si>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</si>
  <si>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</si>
  <si>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</si>
  <si>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</si>
  <si>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</si>
  <si>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</si>
  <si>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</si>
  <si>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</si>
  <si>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</si>
  <si>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</si>
  <si>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</si>
  <si>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</si>
  <si>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</si>
  <si>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</si>
  <si>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</si>
  <si>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</si>
  <si>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</si>
  <si>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</si>
  <si>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</si>
  <si>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</si>
  <si>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</si>
  <si>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</si>
  <si>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</si>
  <si>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</si>
  <si>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</si>
  <si>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</si>
  <si>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</si>
  <si>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</si>
  <si>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</si>
  <si>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</si>
  <si>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</si>
  <si>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</si>
  <si>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</si>
  <si>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</si>
  <si>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</si>
  <si>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</si>
  <si>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</si>
  <si>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</si>
  <si>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</si>
  <si>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</si>
  <si>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</si>
  <si>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</si>
  <si>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</si>
  <si>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</si>
  <si>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</si>
  <si>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</si>
  <si>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</si>
  <si>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</si>
  <si>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</si>
  <si>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</si>
  <si>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</si>
  <si>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</si>
  <si>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</si>
  <si>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</si>
  <si>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</si>
  <si>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</si>
  <si>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</si>
  <si>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</si>
  <si>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</si>
  <si>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</si>
  <si>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</si>
  <si>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</si>
  <si>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</si>
  <si>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</si>
  <si>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</si>
  <si>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</si>
  <si>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</si>
  <si>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</si>
  <si>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</si>
  <si>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</si>
  <si>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</si>
  <si>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</si>
  <si>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</si>
  <si>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</si>
  <si>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</si>
  <si>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</si>
  <si>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</si>
  <si>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</si>
  <si>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</si>
  <si>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</si>
  <si>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</si>
  <si>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</si>
  <si>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</si>
  <si>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</si>
  <si>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</si>
  <si>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</si>
  <si>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</si>
  <si>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</si>
  <si>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</si>
  <si>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</si>
  <si>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</si>
  <si>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</si>
  <si>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</si>
  <si>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</si>
  <si>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</si>
  <si>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</si>
  <si>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</si>
  <si>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</si>
  <si>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</si>
  <si>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</si>
  <si>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</si>
  <si>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</si>
  <si>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</si>
  <si>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</si>
  <si>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</si>
  <si>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</si>
  <si>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</si>
  <si>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</si>
  <si>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</si>
  <si>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</si>
  <si>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</si>
  <si>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</si>
  <si>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</si>
  <si>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</si>
  <si>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</si>
  <si>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</si>
  <si>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</si>
  <si>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</si>
  <si>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</si>
  <si>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</si>
  <si>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</si>
  <si>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</si>
  <si>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</si>
  <si>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</si>
  <si>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</si>
  <si>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</si>
  <si>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</si>
  <si>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</si>
  <si>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</si>
  <si>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</si>
  <si>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</si>
  <si>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</si>
  <si>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</si>
  <si>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</si>
  <si>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</si>
  <si>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</si>
  <si>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</si>
  <si>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</si>
  <si>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</si>
  <si>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</si>
  <si>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</si>
  <si>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</si>
  <si>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</si>
  <si>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</si>
  <si>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</si>
  <si>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</si>
  <si>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</si>
  <si>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</si>
  <si>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</si>
  <si>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</si>
  <si>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</si>
  <si>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</si>
  <si>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</si>
  <si>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</si>
  <si>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</si>
  <si>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</si>
  <si>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</si>
  <si>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</si>
  <si>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</si>
  <si>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</si>
  <si>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</si>
  <si>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</si>
  <si>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</si>
  <si>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</si>
  <si>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</si>
  <si>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</si>
  <si>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</si>
  <si>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</si>
  <si>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</si>
  <si>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</si>
  <si>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</si>
  <si>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</si>
  <si>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</si>
  <si>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</si>
  <si>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</si>
  <si>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</si>
  <si>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</si>
  <si>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</si>
  <si>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</si>
  <si>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</si>
  <si>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</si>
  <si>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</si>
  <si>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</si>
  <si>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</si>
  <si>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</si>
  <si>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</si>
  <si>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</si>
  <si>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</si>
  <si>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</si>
  <si>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</si>
  <si>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</si>
  <si>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</si>
  <si>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</si>
  <si>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</si>
  <si>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</si>
  <si>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</si>
  <si>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</si>
  <si>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</si>
  <si>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</si>
  <si>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</si>
  <si>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</si>
  <si>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</si>
  <si>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</si>
  <si>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</si>
  <si>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</si>
  <si>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</si>
  <si>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</si>
  <si>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</si>
  <si>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</si>
  <si>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</si>
  <si>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</si>
  <si>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</si>
  <si>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</si>
  <si>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</si>
  <si>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</si>
  <si>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</si>
  <si>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</si>
  <si>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</si>
  <si>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</si>
  <si>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</si>
  <si>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</si>
  <si>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</si>
  <si>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</si>
  <si>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</si>
  <si>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</si>
  <si>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</si>
  <si>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</si>
  <si>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</si>
  <si>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</si>
  <si>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</si>
  <si>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</si>
  <si>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</si>
  <si>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</si>
  <si>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</si>
  <si>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</si>
  <si>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</si>
  <si>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</si>
  <si>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</si>
  <si>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</si>
  <si>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</si>
  <si>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</si>
  <si>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</si>
  <si>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</si>
  <si>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</si>
  <si>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</si>
  <si>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</si>
  <si>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</si>
  <si>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</si>
  <si>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</si>
  <si>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</si>
  <si>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</si>
  <si>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</si>
  <si>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</si>
  <si>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</si>
  <si>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</si>
  <si>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</si>
  <si>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</si>
  <si>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</si>
  <si>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</si>
  <si>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</si>
  <si>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</si>
  <si>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</si>
  <si>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</si>
  <si>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</si>
  <si>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</si>
  <si>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</si>
  <si>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</si>
  <si>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</si>
  <si>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</si>
  <si>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</si>
  <si>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</si>
  <si>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</si>
  <si>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</si>
  <si>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</si>
  <si>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</si>
  <si>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</si>
  <si>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</si>
  <si>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</si>
  <si>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</si>
  <si>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</si>
  <si>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</si>
  <si>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</si>
  <si>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</si>
  <si>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</si>
  <si>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</si>
  <si>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</si>
  <si>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</si>
  <si>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</si>
  <si>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</si>
  <si>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</si>
  <si>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</si>
  <si>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</si>
  <si>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</si>
  <si>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</si>
  <si>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</si>
  <si>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</si>
  <si>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</si>
  <si>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</si>
  <si>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</si>
  <si>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</si>
  <si>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</si>
  <si>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</si>
  <si>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</si>
  <si>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</si>
  <si>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</si>
  <si>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</si>
  <si>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</si>
  <si>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</si>
  <si>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</si>
  <si>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</si>
  <si>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</si>
  <si>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</si>
  <si>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</si>
  <si>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</si>
  <si>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</si>
  <si>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</si>
  <si>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</si>
  <si>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</si>
  <si>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</si>
  <si>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</si>
  <si>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</si>
  <si>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</si>
  <si>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</si>
  <si>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</si>
  <si>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</si>
  <si>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</si>
  <si>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</si>
  <si>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</si>
  <si>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</si>
  <si>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</si>
  <si>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</si>
  <si>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</si>
  <si>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</si>
  <si>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</si>
  <si>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</si>
  <si>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</si>
  <si>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</si>
  <si>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</si>
  <si>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</si>
  <si>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</si>
  <si>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</si>
  <si>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</si>
  <si>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</si>
  <si>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</si>
  <si>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</si>
  <si>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</si>
  <si>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</si>
  <si>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</si>
  <si>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</si>
  <si>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</si>
  <si>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</si>
  <si>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</si>
  <si>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</si>
  <si>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</si>
  <si>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</si>
  <si>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</si>
  <si>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</si>
  <si>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</si>
  <si>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</si>
  <si>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</si>
  <si>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</si>
  <si>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</si>
  <si>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</si>
  <si>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</si>
  <si>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</si>
  <si>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</si>
  <si>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</si>
  <si>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</si>
  <si>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</si>
  <si>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</si>
  <si>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</si>
  <si>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</si>
  <si>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</si>
  <si>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</si>
  <si>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</si>
  <si>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</si>
  <si>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</si>
  <si>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</si>
  <si>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</si>
  <si>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</si>
  <si>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</si>
  <si>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</si>
  <si>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</si>
  <si>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</si>
  <si>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</si>
  <si>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</si>
  <si>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</si>
  <si>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</si>
  <si>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</si>
  <si>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</si>
  <si>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</si>
  <si>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</si>
  <si>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</si>
  <si>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</si>
  <si>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</si>
  <si>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</si>
  <si>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</si>
  <si>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</si>
  <si>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</si>
  <si>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</si>
  <si>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</si>
  <si>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</si>
  <si>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</si>
  <si>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</si>
  <si>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</si>
  <si>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</si>
  <si>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</si>
  <si>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</si>
  <si>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</si>
  <si>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</si>
  <si>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</si>
  <si>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</si>
  <si>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</si>
  <si>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</si>
  <si>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</si>
  <si>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</si>
  <si>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</si>
  <si>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</si>
  <si>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</si>
  <si>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</si>
  <si>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</si>
  <si>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</si>
  <si>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</si>
  <si>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</si>
  <si>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</si>
  <si>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</si>
  <si>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</si>
  <si>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</si>
  <si>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</si>
  <si>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</si>
  <si>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</si>
  <si>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</si>
  <si>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</si>
  <si>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</si>
  <si>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</si>
  <si>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</si>
  <si>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</si>
  <si>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</si>
  <si>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</si>
  <si>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</si>
  <si>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</si>
  <si>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</si>
  <si>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</si>
  <si>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</si>
  <si>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</si>
  <si>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</si>
  <si>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</si>
  <si>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</si>
  <si>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</si>
  <si>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</si>
  <si>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</si>
  <si>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</si>
  <si>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</si>
  <si>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</si>
  <si>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</si>
  <si>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</si>
  <si>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</si>
  <si>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</si>
  <si>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</si>
  <si>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</si>
  <si>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</si>
  <si>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</si>
  <si>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</si>
  <si>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</si>
  <si>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</si>
  <si>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</si>
  <si>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</si>
  <si>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</si>
  <si>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</si>
  <si>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</si>
  <si>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</si>
  <si>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</si>
  <si>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</si>
  <si>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</si>
  <si>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</si>
  <si>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</si>
  <si>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</si>
  <si>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</si>
  <si>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</si>
  <si>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</si>
  <si>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</si>
  <si>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</si>
  <si>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</si>
  <si>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</si>
  <si>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</si>
  <si>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</si>
  <si>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</si>
  <si>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</si>
  <si>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</si>
  <si>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</si>
  <si>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</si>
  <si>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</si>
  <si>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</si>
  <si>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</si>
  <si>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</si>
  <si>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</si>
  <si>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</si>
  <si>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</si>
  <si>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</si>
  <si>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</si>
  <si>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</si>
  <si>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</si>
  <si>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</si>
  <si>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</si>
  <si>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</si>
  <si>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</si>
  <si>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</si>
  <si>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</si>
  <si>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</si>
  <si>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</si>
  <si>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</si>
  <si>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</si>
  <si>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</si>
  <si>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</si>
  <si>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</si>
  <si>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</si>
  <si>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</si>
  <si>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</si>
  <si>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</si>
  <si>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</si>
  <si>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</si>
  <si>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</si>
  <si>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</si>
  <si>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</si>
  <si>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</si>
  <si>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</si>
  <si>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</si>
  <si>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</si>
  <si>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</si>
  <si>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</si>
  <si>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</si>
  <si>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</si>
  <si>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</si>
  <si>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</si>
  <si>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</si>
  <si>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</si>
  <si>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</si>
  <si>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</si>
  <si>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</si>
  <si>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</si>
  <si>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</si>
  <si>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</si>
  <si>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</si>
  <si>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</si>
  <si>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</si>
  <si>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</si>
  <si>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</si>
  <si>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</si>
  <si>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</si>
  <si>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</si>
  <si>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</si>
  <si>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</si>
  <si>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</si>
  <si>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</si>
  <si>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</si>
  <si>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</si>
  <si>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</si>
  <si>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</si>
  <si>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</si>
  <si>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</si>
  <si>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</si>
  <si>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</si>
  <si>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</si>
  <si>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</si>
  <si>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</si>
  <si>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</si>
  <si>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</si>
  <si>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</si>
  <si>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</si>
  <si>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</si>
  <si>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</si>
  <si>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</si>
  <si>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</si>
  <si>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</si>
  <si>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</si>
  <si>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</si>
  <si>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</si>
  <si>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</si>
  <si>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</si>
  <si>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</si>
  <si>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</si>
  <si>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</si>
  <si>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</si>
  <si>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</si>
  <si>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</si>
  <si>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</si>
  <si>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</si>
  <si>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</si>
  <si>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</si>
  <si>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</si>
  <si>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</si>
  <si>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</si>
  <si>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</si>
  <si>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</si>
  <si>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</si>
  <si>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</si>
  <si>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</si>
  <si>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</si>
  <si>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</si>
  <si>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</si>
  <si>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</si>
  <si>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</si>
  <si>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</si>
  <si>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</si>
  <si>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</si>
  <si>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</si>
  <si>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</si>
  <si>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</si>
  <si>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</si>
  <si>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</si>
  <si>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</si>
  <si>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</si>
  <si>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</si>
  <si>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</si>
  <si>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</si>
  <si>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</si>
  <si>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</si>
  <si>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</si>
  <si>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</si>
  <si>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</si>
  <si>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</si>
  <si>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</si>
  <si>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</si>
  <si>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</si>
  <si>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</si>
  <si>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</si>
  <si>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</si>
  <si>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</si>
  <si>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</si>
  <si>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</si>
  <si>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</si>
  <si>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</si>
  <si>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</si>
  <si>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</si>
  <si>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</si>
  <si>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</si>
  <si>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</si>
  <si>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</si>
  <si>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</si>
  <si>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</si>
  <si>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</si>
  <si>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</si>
  <si>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</si>
  <si>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</si>
  <si>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</si>
  <si>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</si>
  <si>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</si>
  <si>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</si>
  <si>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</si>
  <si>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</si>
  <si>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</si>
  <si>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</si>
  <si>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</si>
  <si>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</si>
  <si>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</si>
  <si>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</si>
  <si>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</si>
  <si>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</si>
  <si>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</si>
  <si>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</si>
  <si>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</si>
  <si>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</si>
  <si>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</si>
  <si>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</si>
  <si>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</si>
  <si>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</si>
  <si>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</si>
  <si>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</si>
  <si>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</si>
  <si>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</si>
  <si>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</si>
  <si>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</si>
  <si>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</si>
  <si>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</si>
  <si>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</si>
  <si>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</si>
  <si>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</si>
  <si>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</si>
  <si>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</si>
  <si>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</si>
  <si>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</si>
  <si>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</si>
  <si>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</si>
  <si>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</si>
  <si>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</si>
  <si>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</si>
  <si>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</si>
  <si>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</si>
  <si>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</si>
  <si>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</si>
  <si>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</si>
  <si>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</si>
  <si>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</si>
  <si>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</si>
  <si>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</si>
  <si>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</si>
  <si>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</si>
  <si>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</si>
  <si>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</si>
  <si>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</si>
  <si>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</si>
  <si>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</si>
  <si>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</si>
  <si>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</si>
  <si>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</si>
  <si>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</si>
  <si>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</si>
  <si>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</si>
  <si>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</si>
  <si>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</si>
  <si>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</si>
  <si>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</si>
  <si>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</si>
  <si>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</si>
  <si>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</si>
  <si>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</si>
  <si>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</si>
  <si>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</si>
  <si>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</si>
  <si>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</si>
  <si>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</si>
  <si>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</si>
  <si>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</si>
  <si>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</si>
  <si>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</si>
  <si>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</si>
  <si>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</si>
  <si>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</si>
  <si>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</si>
  <si>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</si>
  <si>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</si>
  <si>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</si>
  <si>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</si>
  <si>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</si>
  <si>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</si>
  <si>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</si>
  <si>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</si>
  <si>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</si>
  <si>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</si>
  <si>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</si>
  <si>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</si>
  <si>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</si>
  <si>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</si>
  <si>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</si>
  <si>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</si>
  <si>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</si>
  <si>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</si>
  <si>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</si>
  <si>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</si>
  <si>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</si>
  <si>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</si>
  <si>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</si>
  <si>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</si>
  <si>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</si>
  <si>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</si>
  <si>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</si>
  <si>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</si>
  <si>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</si>
  <si>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</si>
  <si>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</si>
  <si>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</si>
  <si>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</si>
  <si>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</si>
  <si>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</si>
  <si>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</si>
  <si>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</si>
  <si>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</si>
  <si>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</si>
  <si>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</si>
  <si>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</si>
  <si>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</si>
  <si>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</si>
  <si>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</si>
  <si>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</si>
  <si>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</si>
  <si>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</si>
  <si>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</si>
  <si>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</si>
  <si>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</si>
  <si>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</si>
  <si>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</si>
  <si>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</si>
  <si>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</si>
  <si>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</si>
  <si>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</si>
  <si>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</si>
  <si>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</si>
  <si>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</si>
  <si>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</si>
  <si>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</si>
  <si>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</si>
  <si>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</si>
  <si>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</si>
  <si>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</si>
  <si>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</si>
  <si>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</si>
  <si>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</si>
  <si>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</si>
  <si>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</si>
  <si>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</si>
  <si>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</si>
  <si>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</si>
  <si>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</si>
  <si>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</si>
  <si>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</si>
  <si>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</si>
  <si>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</si>
  <si>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</si>
  <si>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</si>
  <si>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</si>
  <si>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</si>
  <si>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</si>
  <si>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</si>
  <si>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</si>
  <si>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</si>
  <si>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</si>
  <si>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</si>
  <si>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</si>
  <si>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</si>
  <si>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</si>
  <si>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</si>
  <si>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</si>
  <si>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</si>
  <si>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</si>
  <si>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</si>
  <si>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</si>
  <si>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</si>
  <si>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</si>
  <si>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</si>
  <si>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</si>
  <si>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</si>
  <si>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</si>
  <si>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</si>
  <si>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</si>
  <si>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</si>
  <si>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</si>
  <si>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</si>
  <si>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</si>
  <si>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</si>
  <si>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</si>
  <si>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</si>
  <si>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</si>
  <si>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</si>
  <si>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</si>
  <si>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</si>
  <si>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</si>
  <si>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</si>
  <si>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</si>
  <si>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</si>
  <si>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</si>
  <si>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</si>
  <si>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</si>
  <si>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</si>
  <si>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</si>
  <si>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</si>
  <si>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</si>
  <si>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</si>
  <si>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</si>
  <si>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</si>
  <si>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</si>
  <si>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</si>
  <si>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</si>
  <si>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</si>
  <si>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</si>
  <si>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</si>
  <si>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</si>
  <si>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</si>
  <si>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</si>
  <si>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</si>
  <si>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</si>
  <si>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</si>
  <si>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</si>
  <si>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</si>
  <si>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</si>
  <si>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</si>
  <si>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</si>
  <si>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</si>
  <si>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</si>
  <si>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</si>
  <si>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</si>
  <si>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</si>
  <si>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</si>
  <si>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</si>
  <si>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</si>
  <si>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</si>
  <si>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</si>
  <si>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</si>
  <si>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</si>
  <si>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</si>
  <si>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</si>
  <si>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</si>
  <si>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</si>
  <si>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</si>
  <si>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</si>
  <si>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</si>
  <si>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</si>
  <si>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</si>
  <si>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</si>
  <si>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</si>
  <si>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</si>
  <si>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</si>
  <si>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</si>
  <si>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</si>
  <si>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</si>
  <si>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</si>
  <si>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</si>
  <si>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</si>
  <si>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</si>
  <si>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</si>
  <si>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</si>
  <si>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</si>
  <si>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</si>
  <si>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</si>
  <si>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</si>
  <si>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</si>
  <si>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</si>
  <si>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</si>
  <si>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</si>
  <si>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</si>
  <si>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</si>
  <si>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</si>
  <si>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</si>
  <si>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</si>
  <si>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</si>
  <si>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</si>
  <si>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</si>
  <si>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</si>
  <si>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</si>
  <si>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</si>
  <si>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</si>
  <si>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</si>
  <si>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</si>
  <si>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</si>
  <si>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</si>
  <si>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</si>
  <si>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</si>
  <si>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</si>
  <si>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</si>
  <si>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</si>
  <si>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</si>
  <si>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</si>
  <si>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</si>
  <si>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</si>
  <si>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</si>
  <si>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</si>
  <si>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</si>
  <si>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</si>
  <si>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</si>
  <si>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</si>
  <si>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</si>
  <si>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</si>
  <si>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</si>
  <si>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</si>
  <si>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</si>
  <si>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</si>
  <si>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</si>
  <si>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</si>
  <si>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</si>
  <si>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</si>
  <si>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</si>
  <si>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</si>
  <si>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</si>
  <si>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</si>
  <si>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</si>
  <si>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</si>
  <si>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</si>
  <si>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</si>
  <si>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</si>
  <si>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</si>
  <si>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</si>
  <si>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</si>
  <si>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</si>
  <si>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</si>
  <si>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</si>
  <si>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</si>
  <si>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</si>
  <si>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</si>
  <si>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</si>
  <si>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</si>
  <si>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</si>
  <si>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</si>
  <si>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</si>
  <si>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</si>
  <si>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</si>
  <si>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</si>
  <si>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</si>
  <si>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</si>
  <si>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</si>
  <si>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</si>
  <si>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</si>
  <si>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</si>
  <si>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</si>
  <si>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</si>
  <si>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</si>
  <si>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</si>
  <si>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</si>
  <si>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</si>
  <si>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</si>
  <si>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</si>
  <si>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</si>
  <si>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</si>
  <si>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</si>
  <si>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</si>
  <si>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</si>
  <si>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</si>
  <si>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</si>
  <si>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</si>
  <si>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</si>
  <si>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</si>
  <si>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</si>
  <si>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</si>
  <si>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</si>
  <si>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</si>
  <si>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</si>
  <si>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</si>
  <si>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</si>
  <si>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</si>
  <si>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</si>
  <si>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</si>
  <si>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</si>
  <si>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</si>
  <si>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</si>
  <si>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</si>
  <si>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</si>
  <si>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</si>
  <si>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</si>
  <si>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</si>
  <si>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</si>
  <si>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</si>
  <si>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</si>
  <si>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</si>
  <si>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</si>
  <si>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</si>
  <si>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</si>
  <si>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</si>
  <si>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</si>
  <si>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</si>
  <si>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</si>
  <si>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</si>
  <si>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</si>
  <si>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</si>
  <si>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</si>
  <si>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</si>
  <si>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</si>
  <si>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</si>
  <si>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</si>
  <si>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</si>
  <si>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</si>
  <si>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</si>
  <si>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</si>
  <si>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</si>
  <si>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</si>
  <si>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</si>
  <si>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</si>
  <si>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</si>
  <si>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</si>
  <si>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</si>
  <si>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</si>
  <si>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</si>
  <si>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</si>
  <si>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</si>
  <si>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</si>
  <si>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</si>
  <si>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</si>
  <si>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</si>
  <si>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</si>
  <si>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</si>
  <si>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</si>
  <si>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</si>
  <si>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</si>
  <si>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</si>
  <si>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</si>
  <si>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</si>
  <si>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</si>
  <si>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</si>
  <si>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</si>
  <si>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</si>
  <si>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</si>
  <si>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</si>
  <si>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</si>
  <si>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</si>
  <si>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</si>
  <si>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</si>
  <si>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</si>
  <si>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</si>
  <si>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</si>
  <si>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</si>
  <si>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</si>
  <si>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</si>
  <si>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</si>
  <si>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</si>
  <si>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</si>
  <si>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</si>
  <si>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</si>
  <si>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</si>
  <si>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</si>
  <si>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</si>
  <si>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</si>
  <si>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</si>
  <si>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</si>
  <si>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</si>
  <si>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</si>
  <si>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</si>
  <si>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</si>
  <si>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</si>
  <si>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</si>
  <si>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</si>
  <si>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</si>
  <si>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</si>
  <si>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</si>
  <si>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</si>
  <si>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</si>
  <si>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</si>
  <si>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</si>
  <si>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</si>
  <si>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</si>
  <si>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</si>
  <si>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</si>
  <si>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</si>
  <si>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</si>
  <si>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</si>
  <si>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</si>
  <si>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</si>
  <si>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</si>
  <si>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</si>
  <si>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</si>
  <si>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</si>
  <si>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</si>
  <si>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</si>
  <si>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</si>
  <si>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</si>
  <si>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</si>
  <si>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</si>
  <si>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</si>
  <si>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</si>
  <si>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</si>
  <si>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</si>
  <si>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</si>
  <si>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</si>
  <si>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</si>
  <si>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</si>
  <si>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</si>
  <si>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</si>
  <si>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</si>
  <si>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</si>
  <si>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</si>
  <si>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</si>
  <si>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</si>
  <si>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</si>
  <si>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</si>
  <si>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</si>
  <si>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</si>
  <si>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</si>
  <si>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</si>
  <si>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</si>
  <si>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</si>
  <si>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</si>
  <si>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</si>
  <si>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</si>
  <si>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</si>
  <si>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</si>
  <si>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</si>
  <si>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</si>
  <si>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</si>
  <si>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</si>
  <si>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</si>
  <si>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</si>
  <si>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</si>
  <si>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</si>
  <si>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</si>
  <si>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</si>
  <si>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</si>
  <si>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</si>
  <si>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</si>
  <si>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</si>
  <si>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</si>
  <si>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</si>
  <si>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</si>
  <si>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</si>
  <si>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</si>
  <si>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</si>
  <si>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</si>
  <si>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</si>
  <si>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</si>
  <si>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</si>
  <si>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</si>
  <si>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</si>
  <si>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</si>
  <si>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</si>
  <si>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</si>
  <si>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</si>
  <si>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</si>
  <si>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</si>
  <si>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</si>
  <si>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</si>
  <si>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</si>
  <si>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</si>
  <si>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</si>
  <si>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</si>
  <si>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</si>
  <si>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</si>
  <si>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</si>
  <si>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</si>
  <si>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</si>
  <si>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</si>
  <si>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</si>
  <si>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</si>
  <si>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</si>
  <si>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</si>
  <si>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</si>
  <si>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</si>
  <si>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</si>
  <si>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</si>
  <si>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</si>
  <si>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</si>
  <si>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</si>
  <si>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</si>
  <si>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</si>
  <si>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</si>
  <si>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</si>
  <si>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</si>
  <si>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</si>
  <si>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</si>
  <si>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</si>
  <si>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</si>
  <si>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</si>
  <si>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</si>
  <si>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</si>
  <si>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</si>
  <si>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</si>
  <si>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</si>
  <si>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</si>
  <si>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</si>
  <si>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</si>
  <si>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</si>
  <si>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</si>
  <si>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</si>
  <si>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</si>
  <si>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</si>
  <si>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</si>
  <si>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</si>
  <si>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</si>
  <si>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</si>
  <si>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</si>
  <si>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</si>
  <si>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</si>
  <si>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</si>
  <si>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</si>
  <si>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</si>
  <si>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</si>
  <si>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</si>
  <si>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</si>
  <si>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</si>
  <si>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</si>
  <si>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</si>
  <si>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</si>
  <si>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</si>
  <si>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</si>
  <si>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</si>
  <si>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</si>
  <si>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</si>
  <si>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</si>
  <si>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</si>
  <si>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</si>
  <si>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</si>
  <si>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</si>
  <si>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</si>
  <si>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</si>
  <si>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</si>
  <si>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</si>
  <si>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</si>
  <si>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</si>
  <si>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</si>
  <si>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</si>
  <si>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</si>
  <si>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</si>
  <si>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</si>
  <si>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</si>
  <si>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</si>
  <si>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</si>
  <si>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</si>
  <si>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</si>
  <si>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</si>
  <si>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</si>
  <si>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</si>
  <si>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</si>
  <si>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</si>
  <si>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</si>
  <si>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</si>
  <si>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</si>
  <si>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</si>
  <si>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</si>
  <si>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</si>
  <si>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</si>
  <si>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</si>
  <si>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</si>
  <si>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</si>
  <si>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</si>
  <si>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</si>
  <si>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</si>
  <si>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</si>
  <si>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</si>
  <si>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</si>
  <si>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</si>
  <si>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</si>
  <si>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</si>
  <si>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</si>
  <si>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</si>
  <si>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</si>
  <si>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</si>
  <si>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</si>
  <si>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</si>
  <si>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</si>
  <si>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</si>
  <si>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</si>
  <si>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</si>
  <si>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</si>
  <si>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</si>
  <si>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</si>
  <si>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</si>
  <si>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</si>
  <si>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</si>
  <si>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</si>
  <si>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</si>
  <si>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</si>
  <si>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</si>
  <si>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</si>
  <si>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</si>
  <si>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</si>
  <si>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</si>
  <si>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</si>
  <si>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</si>
  <si>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</si>
  <si>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</si>
  <si>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</si>
  <si>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</si>
  <si>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</si>
  <si>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</si>
  <si>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</si>
  <si>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</si>
  <si>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</si>
  <si>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</si>
  <si>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</si>
  <si>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</si>
  <si>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</si>
  <si>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</si>
  <si>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</si>
  <si>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</si>
  <si>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</si>
  <si>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</si>
  <si>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</si>
  <si>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</si>
  <si>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</si>
  <si>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</si>
  <si>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</si>
  <si>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</si>
  <si>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</si>
  <si>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</si>
  <si>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</si>
  <si>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</si>
  <si>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</si>
  <si>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</si>
  <si>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</si>
  <si>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</si>
  <si>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</si>
  <si>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</si>
  <si>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</si>
  <si>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</si>
  <si>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</si>
  <si>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</si>
  <si>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</si>
  <si>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</si>
  <si>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</si>
  <si>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</si>
  <si>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</si>
  <si>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</si>
  <si>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</si>
  <si>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</si>
  <si>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</si>
  <si>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</si>
  <si>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</si>
  <si>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</si>
  <si>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</si>
  <si>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</si>
  <si>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</si>
  <si>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</si>
  <si>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</si>
  <si>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</si>
  <si>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</si>
  <si>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</si>
  <si>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</si>
  <si>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</si>
  <si>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</si>
  <si>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</si>
  <si>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</si>
  <si>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</si>
  <si>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</si>
  <si>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</si>
  <si>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</si>
  <si>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</si>
  <si>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</si>
  <si>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</si>
  <si>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</si>
  <si>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</si>
  <si>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</si>
  <si>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</si>
  <si>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</si>
  <si>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</si>
  <si>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</si>
  <si>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</si>
  <si>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</si>
  <si>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</si>
  <si>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</si>
  <si>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</si>
  <si>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</si>
  <si>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</si>
  <si>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</si>
  <si>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</si>
  <si>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</si>
  <si>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</si>
  <si>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</si>
  <si>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</si>
  <si>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</si>
  <si>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</si>
  <si>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</si>
  <si>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</si>
  <si>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</si>
  <si>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</si>
  <si>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</si>
  <si>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</si>
  <si>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</si>
  <si>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</si>
  <si>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</si>
  <si>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</si>
  <si>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</si>
  <si>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</si>
  <si>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</si>
  <si>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</si>
  <si>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</si>
  <si>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</si>
  <si>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</si>
  <si>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</si>
  <si>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</si>
  <si>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</si>
  <si>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</si>
  <si>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</si>
  <si>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</si>
  <si>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</si>
  <si>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</si>
  <si>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</si>
  <si>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</si>
  <si>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</si>
  <si>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</si>
  <si>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</si>
  <si>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</si>
  <si>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</si>
  <si>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</si>
  <si>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</si>
  <si>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</si>
  <si>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</si>
  <si>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</si>
  <si>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</si>
  <si>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</si>
  <si>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</si>
  <si>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</si>
  <si>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</si>
  <si>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</si>
  <si>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</si>
  <si>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</si>
  <si>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</si>
  <si>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</si>
  <si>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</si>
  <si>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</si>
  <si>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</si>
  <si>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</si>
  <si>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</si>
  <si>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</si>
  <si>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</si>
  <si>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</si>
  <si>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</si>
  <si>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</si>
  <si>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</si>
  <si>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</si>
  <si>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</si>
  <si>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</si>
  <si>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</si>
  <si>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</si>
  <si>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</si>
  <si>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</si>
  <si>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</si>
  <si>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</si>
  <si>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</si>
  <si>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</si>
  <si>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</si>
  <si>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</si>
  <si>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</si>
  <si>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</si>
  <si>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</si>
  <si>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</si>
  <si>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</si>
  <si>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</si>
  <si>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</si>
  <si>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</si>
  <si>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</si>
  <si>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</si>
  <si>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</si>
  <si>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</si>
  <si>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</si>
  <si>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</si>
  <si>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</si>
  <si>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</si>
  <si>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</si>
  <si>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</si>
  <si>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</si>
  <si>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</si>
  <si>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</si>
  <si>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</si>
  <si>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</si>
  <si>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</si>
  <si>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</si>
  <si>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</si>
  <si>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</si>
  <si>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</si>
  <si>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</si>
  <si>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</si>
  <si>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</si>
  <si>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</si>
  <si>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</si>
  <si>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</si>
  <si>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</si>
  <si>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</si>
  <si>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</si>
  <si>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</si>
  <si>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</si>
  <si>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</si>
  <si>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</si>
  <si>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</si>
  <si>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</si>
  <si>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</si>
  <si>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</si>
  <si>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</si>
  <si>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</si>
  <si>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</si>
  <si>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</si>
  <si>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</si>
  <si>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</si>
  <si>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</si>
  <si>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</si>
  <si>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</si>
  <si>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</si>
  <si>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</si>
  <si>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</si>
  <si>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</si>
  <si>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</si>
  <si>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</si>
  <si>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</si>
  <si>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</si>
  <si>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</si>
  <si>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</si>
  <si>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</si>
  <si>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</si>
  <si>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</si>
  <si>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</si>
  <si>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</si>
  <si>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</si>
  <si>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</si>
  <si>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</si>
  <si>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</si>
  <si>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</si>
  <si>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</si>
  <si>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</si>
  <si>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</si>
  <si>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</si>
  <si>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</si>
  <si>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</si>
  <si>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</si>
  <si>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</si>
  <si>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</si>
  <si>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</si>
  <si>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</si>
  <si>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</si>
  <si>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</si>
  <si>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</si>
  <si>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</si>
  <si>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</si>
  <si>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</si>
  <si>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</si>
  <si>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</si>
  <si>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</si>
  <si>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</si>
  <si>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</si>
  <si>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</si>
  <si>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</si>
  <si>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</si>
  <si>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</si>
  <si>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</si>
  <si>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</si>
  <si>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</si>
  <si>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</si>
  <si>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</si>
  <si>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</si>
  <si>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</si>
  <si>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</si>
  <si>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</si>
  <si>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</si>
  <si>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</si>
  <si>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</si>
  <si>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</si>
  <si>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</si>
  <si>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</si>
  <si>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</si>
  <si>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</si>
  <si>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</si>
  <si>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</si>
  <si>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</si>
  <si>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</si>
  <si>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</si>
  <si>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</si>
  <si>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</si>
  <si>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</si>
  <si>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</si>
  <si>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</si>
  <si>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</si>
  <si>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</si>
  <si>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</si>
  <si>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</si>
  <si>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</si>
  <si>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</si>
  <si>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</si>
  <si>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</si>
  <si>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</si>
  <si>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</si>
  <si>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</si>
  <si>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</si>
  <si>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</si>
  <si>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</si>
  <si>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</si>
  <si>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</si>
  <si>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</si>
  <si>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</si>
  <si>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</si>
  <si>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</si>
  <si>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</si>
  <si>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</si>
  <si>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</si>
  <si>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</si>
  <si>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</si>
  <si>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</si>
  <si>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</si>
  <si>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</si>
  <si>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</si>
  <si>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</si>
  <si>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</si>
  <si>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</si>
  <si>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</si>
  <si>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</si>
  <si>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</si>
  <si>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</si>
  <si>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</si>
  <si>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</si>
  <si>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</si>
  <si>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</si>
  <si>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</si>
  <si>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</si>
  <si>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</si>
  <si>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</si>
  <si>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</si>
  <si>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</si>
  <si>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</si>
  <si>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</si>
  <si>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</si>
  <si>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</si>
  <si>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</si>
  <si>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</si>
  <si>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</si>
  <si>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</si>
  <si>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</si>
  <si>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</si>
  <si>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</si>
  <si>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</si>
  <si>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</si>
  <si>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</si>
  <si>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</si>
  <si>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</si>
  <si>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</si>
  <si>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</si>
  <si>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</si>
  <si>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</si>
  <si>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</si>
  <si>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</si>
  <si>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</si>
  <si>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</si>
  <si>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</si>
  <si>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</si>
  <si>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</si>
  <si>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</si>
  <si>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</si>
  <si>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</si>
  <si>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</si>
  <si>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</si>
  <si>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</si>
  <si>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</si>
  <si>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</si>
  <si>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</si>
  <si>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</si>
  <si>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</si>
  <si>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</si>
  <si>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</si>
  <si>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</si>
  <si>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</si>
  <si>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</si>
  <si>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</si>
  <si>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</si>
  <si>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</si>
  <si>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</si>
  <si>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</si>
  <si>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</si>
  <si>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</si>
  <si>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</si>
  <si>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</si>
  <si>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</si>
  <si>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</si>
  <si>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</si>
  <si>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</si>
  <si>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</si>
  <si>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</si>
  <si>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</si>
  <si>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</si>
  <si>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</si>
  <si>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</si>
  <si>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</si>
  <si>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</si>
  <si>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</si>
  <si>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</si>
  <si>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</si>
  <si>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</si>
  <si>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</si>
  <si>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</si>
  <si>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</si>
  <si>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</si>
  <si>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</si>
  <si>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</si>
  <si>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</si>
  <si>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</si>
  <si>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</si>
  <si>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</si>
  <si>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</si>
  <si>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</si>
  <si>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</si>
  <si>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</si>
  <si>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</si>
  <si>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</si>
  <si>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</si>
  <si>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</si>
  <si>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</si>
  <si>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</si>
  <si>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</si>
  <si>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</si>
  <si>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</si>
  <si>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</si>
  <si>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</si>
  <si>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</si>
  <si>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</si>
  <si>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</si>
  <si>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</si>
  <si>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</si>
  <si>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</si>
  <si>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</si>
  <si>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</si>
  <si>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</si>
  <si>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</si>
  <si>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</si>
  <si>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</si>
  <si>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</si>
  <si>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</si>
  <si>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</si>
  <si>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</si>
  <si>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</si>
  <si>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</si>
  <si>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</si>
  <si>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</si>
  <si>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</si>
  <si>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</si>
  <si>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</si>
  <si>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</si>
  <si>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</si>
  <si>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</si>
  <si>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</si>
  <si>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</si>
  <si>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</si>
  <si>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</si>
  <si>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</si>
  <si>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</si>
  <si>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</si>
  <si>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</si>
  <si>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</si>
  <si>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</si>
  <si>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</si>
  <si>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</si>
  <si>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</si>
  <si>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</si>
  <si>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</si>
  <si>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</si>
  <si>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</si>
  <si>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</si>
  <si>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</si>
  <si>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</si>
  <si>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</si>
  <si>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</si>
  <si>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</si>
  <si>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</si>
  <si>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</si>
  <si>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</si>
  <si>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</si>
  <si>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</si>
  <si>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</si>
  <si>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</si>
  <si>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</si>
  <si>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</si>
  <si>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</si>
  <si>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</si>
  <si>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</si>
  <si>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</si>
  <si>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</si>
  <si>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</si>
  <si>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</si>
  <si>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</si>
  <si>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</si>
  <si>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</si>
  <si>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</si>
  <si>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</si>
  <si>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</si>
  <si>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</si>
  <si>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</si>
  <si>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</si>
  <si>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</si>
  <si>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</si>
  <si>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</si>
  <si>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</si>
  <si>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</si>
  <si>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</si>
  <si>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</si>
  <si>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</si>
  <si>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</si>
  <si>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</si>
  <si>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</si>
  <si>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</si>
  <si>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</si>
  <si>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</si>
  <si>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</si>
  <si>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</si>
  <si>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</si>
  <si>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</si>
  <si>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</si>
  <si>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</si>
  <si>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</si>
  <si>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</si>
  <si>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</si>
  <si>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</si>
  <si>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</si>
  <si>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</si>
  <si>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</si>
  <si>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</si>
  <si>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</si>
  <si>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</si>
  <si>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</si>
  <si>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</si>
  <si>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</si>
  <si>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</si>
  <si>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</si>
  <si>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</si>
  <si>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</si>
  <si>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</si>
  <si>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</si>
  <si>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</si>
  <si>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</si>
  <si>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</si>
  <si>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</si>
  <si>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</si>
  <si>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</si>
  <si>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</si>
  <si>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</si>
  <si>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</si>
  <si>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</si>
  <si>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</si>
  <si>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</si>
  <si>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</si>
  <si>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</si>
  <si>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</si>
  <si>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</si>
  <si>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</si>
  <si>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</si>
  <si>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</si>
  <si>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</si>
  <si>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</si>
  <si>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</si>
  <si>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</si>
  <si>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</si>
  <si>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</si>
  <si>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</si>
  <si>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</si>
  <si>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</si>
  <si>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</si>
  <si>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</si>
  <si>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</si>
  <si>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</si>
  <si>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</si>
  <si>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</si>
  <si>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</si>
  <si>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</si>
  <si>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</si>
  <si>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</si>
  <si>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</si>
  <si>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</si>
  <si>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</si>
  <si>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</si>
  <si>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</si>
  <si>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</si>
  <si>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</si>
  <si>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</si>
  <si>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</si>
  <si>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</si>
  <si>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</si>
  <si>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</si>
  <si>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</si>
  <si>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</si>
  <si>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</si>
  <si>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</si>
  <si>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</si>
  <si>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</si>
  <si>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</si>
  <si>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</si>
  <si>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</si>
  <si>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</si>
  <si>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</si>
  <si>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</si>
  <si>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</si>
  <si>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</si>
  <si>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</si>
  <si>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</si>
  <si>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</si>
  <si>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</si>
  <si>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</si>
  <si>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</si>
  <si>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</si>
  <si>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</si>
  <si>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</si>
  <si>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</si>
  <si>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</si>
  <si>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</si>
  <si>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</si>
  <si>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</si>
  <si>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</si>
  <si>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</si>
  <si>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</si>
  <si>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</si>
  <si>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</si>
  <si>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</si>
  <si>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</si>
  <si>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</si>
  <si>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</si>
  <si>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</si>
  <si>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</si>
  <si>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</si>
  <si>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</si>
  <si>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</si>
  <si>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</si>
  <si>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</si>
  <si>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</si>
  <si>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</si>
  <si>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</si>
  <si>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</si>
  <si>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</si>
  <si>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</si>
  <si>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</si>
  <si>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</si>
  <si>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</si>
  <si>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</si>
  <si>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</si>
  <si>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</si>
  <si>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</si>
  <si>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</si>
  <si>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</si>
  <si>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</si>
  <si>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</si>
  <si>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</si>
  <si>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</si>
  <si>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</si>
  <si>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</si>
  <si>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</si>
  <si>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</si>
  <si>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</si>
  <si>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</si>
  <si>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</si>
  <si>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</si>
  <si>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</si>
  <si>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</si>
  <si>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</si>
  <si>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</si>
  <si>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</si>
  <si>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</si>
  <si>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</si>
  <si>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</si>
  <si>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</si>
  <si>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</si>
  <si>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</si>
  <si>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</si>
  <si>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</si>
  <si>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</si>
  <si>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</si>
  <si>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</si>
  <si>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</si>
  <si>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</si>
  <si>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</si>
  <si>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</si>
  <si>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</si>
  <si>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</si>
  <si>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</si>
  <si>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</si>
  <si>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</si>
  <si>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</si>
  <si>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</si>
  <si>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</si>
  <si>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</si>
  <si>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</si>
  <si>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</si>
  <si>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</si>
  <si>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</si>
  <si>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</si>
  <si>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</si>
  <si>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</si>
  <si>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</si>
  <si>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</si>
  <si>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</si>
  <si>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</si>
  <si>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</si>
  <si>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</si>
  <si>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</si>
  <si>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</si>
  <si>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</si>
  <si>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</si>
  <si>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</si>
  <si>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</si>
  <si>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</si>
  <si>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</si>
  <si>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</si>
  <si>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</si>
  <si>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</si>
  <si>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</si>
  <si>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</si>
  <si>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</si>
  <si>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</si>
  <si>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</si>
  <si>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</si>
  <si>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</si>
  <si>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</si>
  <si>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</si>
  <si>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</si>
  <si>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</si>
  <si>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</si>
  <si>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</si>
  <si>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</si>
  <si>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</si>
  <si>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</si>
  <si>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</si>
  <si>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</si>
  <si>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</si>
  <si>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</si>
  <si>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</si>
  <si>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</si>
  <si>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</si>
  <si>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</si>
  <si>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</si>
  <si>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</si>
  <si>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</si>
  <si>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</si>
  <si>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</si>
  <si>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</si>
  <si>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</si>
  <si>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</si>
  <si>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</si>
  <si>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</si>
  <si>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</si>
  <si>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</si>
  <si>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</si>
  <si>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</si>
  <si>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</si>
  <si>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</si>
  <si>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</si>
  <si>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</si>
  <si>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</si>
  <si>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</si>
  <si>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</si>
  <si>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</si>
  <si>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</si>
  <si>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</si>
  <si>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</si>
  <si>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</si>
  <si>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</si>
  <si>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</si>
  <si>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</si>
  <si>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</si>
  <si>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</si>
  <si>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</si>
  <si>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</si>
  <si>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</si>
  <si>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</si>
  <si>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</si>
  <si>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</si>
  <si>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</si>
  <si>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</si>
  <si>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</si>
  <si>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</si>
  <si>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</si>
  <si>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</si>
  <si>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</si>
  <si>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</si>
  <si>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</si>
  <si>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</si>
  <si>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</si>
  <si>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</si>
  <si>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</si>
  <si>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</si>
  <si>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</si>
  <si>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</si>
  <si>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</si>
  <si>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</si>
  <si>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</si>
  <si>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</si>
  <si>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</si>
  <si>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</si>
  <si>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</si>
  <si>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</si>
  <si>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</si>
  <si>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</si>
  <si>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</si>
  <si>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</si>
  <si>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</si>
  <si>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</si>
  <si>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</si>
  <si>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</si>
  <si>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</si>
  <si>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</si>
  <si>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</si>
  <si>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</si>
  <si>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</si>
  <si>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</si>
  <si>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</si>
  <si>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</si>
  <si>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</si>
  <si>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</si>
  <si>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</si>
  <si>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</si>
  <si>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</si>
  <si>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</si>
  <si>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</si>
  <si>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</si>
  <si>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</si>
  <si>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</si>
  <si>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</si>
  <si>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</si>
  <si>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</si>
  <si>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</si>
  <si>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</si>
  <si>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</si>
  <si>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</si>
  <si>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</si>
  <si>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</si>
  <si>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</si>
  <si>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</si>
  <si>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</si>
  <si>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</si>
  <si>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</si>
  <si>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</si>
  <si>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</si>
  <si>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</si>
  <si>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</si>
  <si>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</si>
  <si>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</si>
  <si>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</si>
  <si>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</si>
  <si>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</si>
  <si>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</si>
  <si>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</si>
  <si>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</si>
  <si>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</si>
  <si>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</si>
  <si>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</si>
  <si>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</si>
  <si>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</si>
  <si>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</si>
  <si>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</si>
  <si>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</si>
  <si>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</si>
  <si>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</si>
  <si>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</si>
  <si>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</si>
  <si>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</si>
  <si>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</si>
  <si>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</si>
  <si>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</si>
  <si>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</si>
  <si>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</si>
  <si>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</si>
  <si>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</si>
  <si>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</si>
  <si>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</si>
  <si>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</si>
  <si>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</si>
  <si>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</si>
  <si>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</si>
  <si>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</si>
  <si>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</si>
  <si>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</si>
  <si>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</si>
  <si>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</si>
  <si>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</si>
  <si>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</si>
  <si>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</si>
  <si>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</si>
  <si>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</si>
  <si>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</si>
  <si>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</si>
  <si>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</si>
  <si>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</si>
  <si>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</si>
  <si>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</si>
  <si>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</si>
  <si>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</si>
  <si>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</si>
  <si>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</si>
  <si>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</si>
  <si>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</si>
  <si>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</si>
  <si>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</si>
  <si>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</si>
  <si>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</si>
  <si>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</si>
  <si>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</si>
  <si>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</si>
  <si>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</si>
  <si>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</si>
  <si>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</si>
  <si>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</si>
  <si>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</si>
  <si>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</si>
  <si>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</si>
  <si>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</si>
  <si>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</si>
  <si>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</si>
  <si>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</si>
  <si>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</si>
  <si>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</si>
  <si>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</si>
  <si>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</si>
  <si>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</si>
  <si>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</si>
  <si>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</si>
  <si>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</si>
  <si>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</si>
  <si>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</si>
  <si>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</si>
  <si>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</si>
  <si>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</si>
  <si>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</si>
  <si>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</si>
  <si>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</si>
  <si>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</si>
  <si>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</si>
  <si>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</si>
  <si>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</si>
  <si>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</si>
  <si>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</si>
  <si>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</si>
  <si>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</si>
  <si>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</si>
  <si>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</si>
  <si>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</si>
  <si>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</si>
  <si>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</si>
  <si>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</si>
  <si>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</si>
  <si>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</si>
  <si>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</si>
  <si>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</si>
  <si>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</si>
  <si>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</si>
  <si>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</si>
  <si>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</si>
  <si>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</si>
  <si>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</si>
  <si>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</si>
  <si>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</si>
  <si>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</si>
  <si>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</si>
  <si>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</si>
  <si>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</si>
  <si>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</si>
  <si>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</si>
  <si>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</si>
  <si>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</si>
  <si>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</si>
  <si>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</si>
  <si>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</si>
  <si>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</si>
  <si>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</si>
  <si>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</si>
  <si>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</si>
  <si>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</si>
  <si>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</si>
  <si>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</si>
  <si>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</si>
  <si>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</si>
  <si>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</si>
  <si>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</si>
  <si>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</si>
  <si>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</si>
  <si>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</si>
  <si>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</si>
  <si>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</si>
  <si>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</si>
  <si>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</si>
  <si>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</si>
  <si>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</si>
  <si>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</si>
  <si>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</si>
  <si>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</si>
  <si>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</si>
  <si>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</si>
  <si>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</si>
  <si>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</si>
  <si>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</si>
  <si>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</si>
  <si>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</si>
  <si>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</si>
  <si>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</si>
  <si>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</si>
  <si>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</si>
  <si>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</si>
  <si>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</si>
  <si>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</si>
  <si>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</si>
  <si>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</si>
  <si>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</si>
  <si>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</si>
  <si>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</si>
  <si>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</si>
  <si>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</si>
  <si>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</si>
  <si>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</si>
  <si>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</si>
  <si>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</si>
  <si>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</si>
  <si>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</si>
  <si>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</si>
  <si>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</si>
  <si>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</si>
  <si>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</si>
  <si>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</si>
  <si>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</si>
  <si>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</si>
  <si>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</si>
  <si>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</si>
  <si>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</si>
  <si>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</si>
  <si>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</si>
  <si>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</si>
  <si>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</si>
  <si>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</si>
  <si>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</si>
  <si>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</si>
  <si>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</si>
  <si>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</si>
  <si>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</si>
  <si>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</si>
  <si>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</si>
  <si>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</si>
  <si>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</si>
  <si>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</si>
  <si>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</si>
  <si>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</si>
  <si>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</si>
  <si>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</si>
  <si>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</si>
  <si>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</si>
  <si>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</si>
  <si>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</si>
  <si>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</si>
  <si>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</si>
  <si>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</si>
  <si>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</si>
  <si>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</si>
  <si>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</si>
  <si>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</si>
  <si>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</si>
  <si>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</si>
  <si>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</si>
  <si>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</si>
  <si>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</si>
  <si>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</si>
  <si>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</si>
  <si>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</si>
  <si>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</si>
  <si>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</si>
  <si>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</si>
  <si>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</si>
  <si>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</si>
  <si>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</si>
  <si>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</si>
  <si>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</si>
  <si>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</si>
  <si>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</si>
  <si>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</si>
  <si>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</si>
  <si>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</si>
  <si>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</si>
  <si>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</si>
  <si>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</si>
  <si>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</si>
  <si>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</si>
  <si>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</si>
  <si>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</si>
  <si>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</si>
  <si>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</si>
  <si>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</si>
  <si>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</si>
  <si>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</si>
  <si>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</si>
  <si>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</si>
  <si>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</si>
  <si>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</si>
  <si>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</si>
  <si>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</si>
  <si>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</si>
  <si>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</si>
  <si>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</si>
  <si>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</si>
  <si>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</si>
  <si>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</si>
  <si>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</si>
  <si>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</si>
  <si>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</si>
  <si>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</si>
  <si>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</si>
  <si>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</si>
  <si>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</si>
  <si>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</si>
  <si>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</si>
  <si>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</si>
  <si>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</si>
  <si>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</si>
  <si>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</si>
  <si>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</si>
  <si>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</si>
  <si>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</si>
  <si>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</si>
  <si>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</si>
  <si>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</si>
  <si>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</si>
  <si>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</si>
  <si>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</si>
  <si>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</si>
  <si>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</si>
  <si>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</si>
  <si>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</si>
  <si>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</si>
  <si>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</si>
  <si>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</si>
  <si>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</si>
  <si>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</si>
  <si>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</si>
  <si>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</si>
  <si>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</si>
  <si>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</si>
  <si>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</si>
  <si>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</si>
  <si>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</si>
  <si>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</si>
  <si>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</si>
  <si>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</si>
  <si>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</si>
  <si>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</si>
  <si>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</si>
  <si>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</si>
  <si>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</si>
  <si>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</si>
  <si>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</si>
  <si>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</si>
  <si>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</si>
  <si>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</si>
  <si>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</si>
  <si>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</si>
  <si>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</si>
  <si>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</si>
  <si>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</si>
  <si>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</si>
  <si>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</si>
  <si>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</si>
  <si>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</si>
  <si>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</si>
  <si>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</si>
  <si>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</si>
  <si>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</si>
  <si>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</si>
  <si>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</si>
  <si>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</si>
  <si>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</si>
  <si>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</si>
  <si>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</si>
  <si>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</si>
  <si>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</si>
  <si>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</si>
  <si>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</si>
  <si>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</si>
  <si>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</si>
  <si>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</si>
  <si>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</si>
  <si>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</si>
  <si>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</si>
  <si>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</si>
  <si>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</si>
  <si>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</si>
  <si>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</si>
  <si>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</si>
  <si>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</si>
  <si>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</si>
  <si>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</si>
  <si>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</si>
  <si>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</si>
  <si>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</si>
  <si>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</si>
  <si>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</si>
  <si>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</si>
  <si>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</si>
  <si>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</si>
  <si>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</si>
  <si>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</si>
  <si>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</si>
  <si>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</si>
  <si>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</si>
  <si>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</si>
  <si>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</si>
  <si>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</si>
  <si>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</si>
  <si>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</si>
  <si>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</si>
  <si>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</si>
  <si>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</si>
  <si>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</si>
  <si>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</si>
  <si>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</si>
  <si>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</si>
  <si>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</si>
  <si>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</si>
  <si>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</si>
  <si>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</si>
  <si>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</si>
  <si>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</si>
  <si>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</si>
  <si>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</si>
  <si>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</si>
  <si>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</si>
  <si>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</si>
  <si>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</si>
  <si>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</si>
  <si>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</si>
  <si>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</si>
  <si>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</si>
  <si>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</si>
  <si>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</si>
  <si>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</si>
  <si>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</si>
  <si>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</si>
  <si>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</si>
  <si>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</si>
  <si>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</si>
  <si>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</si>
  <si>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</si>
  <si>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</si>
  <si>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</si>
  <si>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</si>
  <si>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</si>
  <si>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</si>
  <si>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</si>
  <si>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</si>
  <si>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</si>
  <si>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</si>
  <si>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</si>
  <si>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</si>
  <si>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</si>
  <si>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</si>
  <si>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</si>
  <si>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</si>
  <si>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</si>
  <si>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</si>
  <si>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</si>
  <si>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</si>
  <si>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</si>
  <si>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</si>
  <si>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</si>
  <si>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</si>
  <si>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</si>
  <si>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</si>
  <si>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</si>
  <si>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</si>
  <si>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</si>
  <si>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</si>
  <si>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</si>
  <si>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</si>
  <si>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</si>
  <si>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</si>
  <si>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</si>
  <si>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</si>
  <si>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</si>
  <si>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</si>
  <si>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</si>
  <si>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</si>
  <si>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</si>
  <si>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</si>
  <si>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</si>
  <si>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</si>
  <si>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</si>
  <si>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</si>
  <si>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</si>
  <si>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</si>
  <si>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</si>
  <si>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</si>
  <si>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</si>
  <si>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</si>
  <si>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</si>
  <si>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</si>
  <si>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</si>
  <si>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</si>
  <si>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</si>
  <si>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</si>
  <si>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</si>
  <si>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</si>
  <si>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</si>
  <si>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</si>
  <si>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</si>
  <si>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</si>
  <si>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</si>
  <si>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</si>
  <si>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</si>
  <si>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</si>
  <si>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</si>
  <si>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</si>
  <si>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</si>
  <si>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</si>
  <si>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</si>
  <si>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</si>
  <si>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</si>
  <si>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</si>
  <si>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</si>
  <si>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</si>
  <si>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</si>
  <si>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</si>
  <si>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</si>
  <si>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</si>
  <si>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</si>
  <si>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</si>
  <si>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</si>
  <si>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</si>
  <si>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</si>
  <si>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</si>
  <si>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</si>
  <si>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</si>
  <si>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</si>
  <si>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</si>
  <si>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</si>
  <si>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</si>
  <si>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</si>
  <si>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</si>
  <si>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</si>
  <si>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</si>
  <si>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</si>
  <si>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</si>
  <si>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</si>
  <si>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</si>
  <si>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</si>
  <si>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</si>
  <si>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</si>
  <si>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</si>
  <si>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</si>
  <si>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</si>
  <si>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</si>
  <si>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</si>
  <si>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</si>
  <si>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</si>
  <si>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</si>
  <si>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</si>
  <si>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</si>
  <si>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</si>
  <si>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</si>
  <si>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</si>
  <si>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</si>
  <si>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</si>
  <si>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</si>
  <si>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</si>
  <si>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</si>
  <si>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</si>
  <si>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</si>
  <si>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</si>
  <si>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</si>
  <si>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</si>
  <si>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</si>
  <si>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</si>
  <si>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</si>
  <si>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</si>
  <si>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</si>
  <si>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</si>
  <si>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</si>
  <si>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</si>
  <si>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</si>
  <si>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</si>
  <si>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</si>
  <si>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</si>
  <si>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</si>
  <si>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</si>
  <si>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</si>
  <si>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</si>
  <si>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</si>
  <si>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</si>
  <si>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</si>
  <si>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</si>
  <si>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</si>
  <si>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</si>
  <si>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</si>
  <si>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</si>
  <si>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</si>
  <si>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</si>
  <si>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</si>
  <si>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</si>
  <si>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</si>
  <si>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</si>
  <si>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</si>
  <si>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</si>
  <si>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</si>
  <si>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</si>
  <si>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</si>
  <si>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</si>
  <si>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</si>
  <si>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</si>
  <si>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</si>
  <si>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</si>
  <si>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</si>
  <si>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</si>
  <si>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</si>
  <si>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</si>
  <si>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</si>
  <si>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</si>
  <si>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</si>
  <si>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</si>
  <si>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</si>
  <si>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</si>
  <si>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</si>
  <si>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</si>
  <si>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</si>
  <si>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</si>
  <si>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</si>
  <si>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</si>
  <si>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</si>
  <si>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</si>
  <si>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</si>
  <si>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</si>
  <si>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</si>
  <si>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</si>
  <si>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</si>
  <si>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</si>
  <si>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</si>
  <si>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</si>
  <si>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</si>
  <si>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</si>
  <si>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</si>
  <si>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</si>
  <si>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</si>
  <si>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</si>
  <si>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</si>
  <si>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</si>
  <si>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</si>
  <si>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</si>
  <si>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</si>
  <si>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</si>
  <si>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</si>
  <si>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</si>
  <si>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</si>
  <si>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</si>
  <si>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</si>
  <si>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</si>
  <si>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</si>
  <si>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</si>
  <si>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</si>
  <si>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</si>
  <si>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</si>
  <si>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</si>
  <si>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</si>
  <si>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</si>
  <si>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</si>
  <si>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</si>
  <si>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</si>
  <si>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</si>
  <si>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</si>
  <si>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</si>
  <si>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</si>
  <si>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</si>
  <si>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</si>
  <si>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</si>
  <si>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</si>
  <si>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</si>
  <si>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</si>
  <si>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</si>
  <si>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</si>
  <si>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</si>
  <si>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</si>
  <si>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</si>
  <si>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</si>
  <si>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</si>
  <si>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</si>
  <si>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</si>
  <si>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</si>
  <si>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</si>
  <si>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</si>
  <si>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</si>
  <si>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</si>
  <si>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</si>
  <si>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</si>
  <si>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</si>
  <si>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</si>
  <si>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</si>
  <si>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</si>
  <si>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</si>
  <si>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</si>
  <si>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</si>
  <si>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</si>
  <si>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</si>
  <si>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</si>
  <si>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</si>
  <si>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</si>
  <si>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</si>
  <si>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</si>
  <si>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</si>
  <si>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</si>
  <si>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</si>
  <si>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</si>
  <si>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</si>
  <si>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</si>
  <si>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</si>
  <si>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</si>
  <si>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</si>
  <si>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</si>
  <si>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</si>
  <si>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</si>
  <si>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</si>
  <si>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</si>
  <si>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</si>
  <si>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</si>
  <si>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</si>
  <si>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</si>
  <si>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</si>
  <si>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</si>
  <si>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</si>
  <si>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</si>
  <si>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</si>
  <si>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</si>
  <si>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</si>
  <si>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</si>
  <si>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</si>
  <si>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</si>
  <si>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</si>
  <si>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</si>
  <si>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</si>
  <si>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</si>
  <si>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</si>
  <si>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</si>
  <si>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</si>
  <si>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</si>
  <si>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</si>
  <si>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</si>
  <si>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</si>
  <si>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</si>
  <si>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</si>
  <si>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</si>
  <si>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</si>
  <si>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</si>
  <si>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</si>
  <si>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</si>
  <si>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</si>
  <si>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</si>
  <si>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</si>
  <si>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</si>
  <si>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</si>
  <si>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</si>
  <si>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</si>
  <si>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</si>
  <si>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</si>
  <si>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</si>
  <si>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</si>
  <si>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</si>
  <si>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</si>
  <si>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</si>
  <si>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</si>
  <si>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</si>
  <si>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</si>
  <si>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</si>
  <si>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</si>
  <si>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</si>
  <si>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</si>
  <si>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</si>
  <si>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</si>
  <si>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</si>
  <si>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</si>
  <si>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</si>
  <si>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</si>
  <si>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</si>
  <si>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</si>
  <si>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</si>
  <si>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</si>
  <si>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</si>
  <si>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</si>
  <si>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</si>
  <si>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</si>
  <si>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</si>
  <si>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</si>
  <si>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</si>
  <si>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</si>
  <si>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</si>
  <si>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</si>
  <si>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</si>
  <si>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</si>
  <si>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</si>
  <si>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</si>
  <si>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</si>
  <si>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</si>
  <si>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</si>
  <si>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</si>
  <si>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</si>
  <si>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</si>
  <si>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</si>
  <si>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</si>
  <si>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</si>
  <si>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</si>
  <si>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</si>
  <si>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</si>
  <si>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</si>
  <si>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</si>
  <si>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</si>
  <si>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</si>
  <si>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</si>
  <si>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</si>
  <si>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</si>
  <si>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</si>
  <si>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</si>
  <si>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</si>
  <si>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</si>
  <si>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</si>
  <si>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</si>
  <si>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</si>
  <si>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</si>
  <si>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</si>
  <si>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</si>
  <si>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</si>
  <si>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</si>
  <si>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</si>
  <si>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</si>
  <si>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</si>
  <si>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</si>
  <si>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</si>
  <si>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</si>
  <si>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</si>
  <si>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</si>
  <si>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</si>
  <si>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</si>
  <si>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</si>
  <si>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</si>
  <si>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</si>
  <si>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</si>
  <si>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</si>
  <si>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</si>
  <si>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</si>
  <si>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</si>
  <si>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</si>
  <si>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</si>
  <si>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</si>
  <si>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</si>
  <si>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</si>
  <si>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</si>
  <si>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</si>
  <si>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</si>
  <si>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</si>
  <si>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</si>
  <si>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</si>
  <si>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</si>
  <si>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</si>
  <si>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</si>
  <si>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</si>
  <si>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</si>
  <si>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</si>
  <si>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</si>
  <si>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</si>
  <si>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</si>
  <si>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</si>
  <si>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</si>
  <si>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</si>
  <si>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</si>
  <si>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</si>
  <si>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</si>
  <si>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</si>
  <si>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</si>
  <si>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</si>
  <si>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</si>
  <si>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</si>
  <si>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</si>
  <si>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</si>
  <si>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</si>
  <si>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</si>
  <si>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</si>
  <si>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</si>
  <si>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</si>
  <si>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</si>
  <si>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</si>
  <si>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</si>
  <si>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</si>
  <si>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</si>
  <si>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</si>
  <si>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</si>
  <si>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</si>
  <si>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</si>
  <si>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</si>
  <si>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</si>
  <si>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</si>
  <si>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</si>
  <si>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</si>
  <si>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</si>
  <si>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</si>
  <si>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</si>
  <si>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</si>
  <si>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</si>
  <si>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</si>
  <si>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</si>
  <si>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</si>
  <si>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</si>
  <si>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</si>
  <si>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</si>
  <si>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</si>
  <si>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</si>
  <si>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</si>
  <si>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</si>
  <si>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</si>
  <si>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</si>
  <si>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</si>
  <si>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</si>
  <si>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</si>
  <si>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</si>
  <si>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</si>
  <si>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</si>
  <si>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</si>
  <si>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</si>
  <si>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</si>
  <si>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</si>
  <si>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</si>
  <si>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</si>
  <si>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</si>
  <si>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</si>
  <si>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</si>
  <si>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</si>
  <si>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</si>
  <si>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</si>
  <si>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</si>
  <si>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</si>
  <si>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</si>
  <si>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</si>
  <si>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</si>
  <si>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</si>
  <si>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</si>
  <si>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</si>
  <si>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</si>
  <si>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</si>
  <si>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</si>
  <si>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</si>
  <si>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</si>
  <si>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</si>
  <si>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</si>
  <si>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</si>
  <si>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</si>
  <si>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</si>
  <si>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</si>
  <si>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</si>
  <si>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</si>
  <si>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</si>
  <si>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</si>
  <si>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</si>
  <si>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</si>
  <si>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</si>
  <si>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</si>
  <si>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</si>
  <si>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</si>
  <si>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</si>
  <si>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</si>
  <si>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</si>
  <si>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</si>
  <si>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</si>
  <si>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</si>
  <si>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</si>
  <si>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</si>
  <si>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</si>
  <si>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</si>
  <si>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</si>
  <si>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</si>
  <si>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</si>
  <si>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</si>
  <si>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</si>
  <si>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</si>
  <si>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</si>
  <si>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</si>
  <si>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</si>
  <si>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</si>
  <si>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</si>
  <si>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</si>
  <si>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</si>
  <si>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</si>
  <si>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</si>
  <si>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</si>
  <si>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</si>
  <si>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</si>
  <si>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</si>
  <si>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</si>
  <si>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</si>
  <si>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</si>
  <si>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</si>
  <si>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</si>
  <si>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</si>
  <si>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</si>
  <si>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</si>
  <si>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</si>
  <si>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</si>
  <si>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</si>
  <si>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</si>
  <si>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</si>
  <si>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</si>
  <si>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</si>
  <si>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</si>
  <si>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</si>
  <si>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</si>
  <si>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</si>
  <si>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</si>
  <si>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</si>
  <si>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</si>
  <si>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</si>
  <si>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</si>
  <si>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</si>
  <si>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</si>
  <si>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</si>
  <si>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</si>
  <si>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</si>
  <si>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</si>
  <si>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</si>
  <si>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</si>
  <si>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</si>
  <si>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</si>
  <si>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</si>
  <si>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</si>
  <si>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</si>
  <si>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</si>
  <si>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</si>
  <si>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</si>
  <si>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</si>
  <si>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</si>
  <si>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</si>
  <si>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</si>
  <si>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</si>
  <si>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</si>
  <si>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</si>
  <si>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</si>
  <si>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</si>
  <si>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</si>
  <si>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</si>
  <si>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</si>
  <si>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</si>
  <si>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</si>
  <si>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</si>
  <si>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</si>
  <si>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</si>
  <si>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</si>
  <si>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</si>
  <si>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</si>
  <si>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</si>
  <si>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</si>
  <si>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</si>
  <si>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</si>
  <si>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</si>
  <si>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</si>
  <si>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</si>
  <si>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</si>
  <si>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</si>
  <si>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</si>
  <si>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</si>
  <si>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</si>
  <si>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</si>
  <si>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</si>
  <si>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</si>
  <si>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</si>
  <si>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</si>
  <si>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</si>
  <si>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</si>
  <si>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</si>
  <si>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</si>
  <si>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</si>
  <si>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</si>
  <si>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</si>
  <si>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</si>
  <si>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</si>
  <si>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</si>
  <si>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</si>
  <si>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</si>
  <si>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</si>
  <si>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</si>
  <si>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</si>
  <si>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</si>
  <si>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</si>
  <si>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</si>
  <si>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</si>
  <si>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</si>
  <si>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</si>
  <si>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</si>
  <si>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</si>
  <si>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</si>
  <si>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</si>
  <si>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</si>
  <si>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</si>
  <si>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</si>
  <si>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</si>
  <si>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</si>
  <si>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</si>
  <si>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</si>
  <si>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</si>
  <si>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</si>
  <si>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</si>
  <si>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</si>
  <si>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</si>
  <si>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</si>
  <si>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</si>
  <si>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</si>
  <si>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</si>
  <si>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</si>
  <si>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</si>
  <si>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</si>
  <si>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</si>
  <si>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</si>
  <si>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</si>
  <si>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</si>
  <si>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</si>
  <si>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</si>
  <si>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</si>
  <si>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</si>
  <si>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</si>
  <si>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</si>
  <si>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</si>
  <si>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</si>
  <si>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</si>
  <si>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</si>
  <si>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</si>
  <si>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</si>
  <si>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</si>
  <si>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</si>
  <si>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</si>
  <si>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</si>
  <si>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</si>
  <si>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</si>
  <si>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</si>
  <si>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</si>
  <si>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</si>
  <si>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</si>
  <si>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</si>
  <si>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</si>
  <si>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</si>
  <si>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</si>
  <si>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</si>
  <si>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</si>
  <si>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</si>
  <si>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</si>
  <si>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</si>
  <si>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</si>
  <si>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</si>
  <si>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</si>
  <si>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</si>
  <si>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</si>
  <si>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</si>
  <si>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</si>
  <si>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</si>
  <si>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</si>
  <si>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</si>
  <si>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</si>
  <si>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</si>
  <si>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</si>
  <si>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</si>
  <si>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</si>
  <si>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</si>
  <si>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</si>
  <si>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</si>
  <si>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</si>
  <si>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</si>
  <si>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</si>
  <si>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</si>
  <si>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</si>
  <si>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</si>
  <si>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</si>
  <si>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</si>
  <si>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</si>
  <si>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</si>
  <si>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</si>
  <si>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</si>
  <si>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</si>
  <si>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</si>
  <si>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</si>
  <si>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</si>
  <si>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</si>
  <si>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</si>
  <si>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</si>
  <si>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</si>
  <si>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</si>
  <si>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</si>
  <si>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</si>
  <si>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</si>
  <si>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</si>
  <si>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</si>
  <si>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</si>
  <si>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</si>
  <si>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</si>
  <si>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</si>
  <si>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</si>
  <si>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</si>
  <si>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</si>
  <si>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</si>
  <si>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</si>
  <si>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</si>
  <si>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</si>
  <si>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</si>
  <si>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</si>
  <si>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</si>
  <si>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</si>
  <si>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</si>
  <si>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</si>
  <si>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</si>
  <si>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</si>
  <si>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</si>
  <si>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</si>
  <si>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</si>
  <si>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</si>
  <si>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</si>
  <si>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</si>
  <si>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</si>
  <si>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</si>
  <si>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</si>
  <si>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</si>
  <si>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</si>
  <si>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</si>
  <si>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</si>
  <si>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</si>
  <si>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</si>
  <si>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</si>
  <si>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</si>
  <si>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</si>
  <si>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</si>
  <si>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</si>
  <si>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</si>
  <si>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</si>
  <si>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</si>
  <si>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</si>
  <si>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</si>
  <si>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</si>
  <si>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</si>
  <si>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</si>
  <si>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</si>
  <si>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</si>
  <si>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</si>
  <si>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</si>
  <si>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</si>
  <si>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</si>
  <si>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</si>
  <si>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</si>
  <si>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</si>
  <si>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</si>
  <si>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</si>
  <si>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</si>
  <si>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</si>
  <si>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</si>
  <si>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</si>
  <si>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</si>
  <si>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</si>
  <si>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</si>
  <si>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</si>
  <si>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</si>
  <si>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</si>
  <si>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</si>
  <si>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</si>
  <si>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</si>
  <si>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</si>
  <si>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</si>
  <si>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</si>
  <si>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</si>
  <si>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</si>
  <si>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</si>
  <si>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</si>
  <si>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</si>
  <si>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</si>
  <si>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</si>
  <si>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</si>
  <si>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</si>
  <si>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</si>
  <si>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</si>
  <si>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</si>
  <si>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</si>
  <si>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</si>
  <si>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</si>
  <si>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</si>
  <si>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</si>
  <si>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</si>
  <si>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</si>
  <si>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</si>
  <si>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</si>
  <si>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</si>
  <si>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</si>
  <si>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</si>
  <si>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</si>
  <si>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</si>
  <si>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</si>
  <si>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</si>
  <si>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</si>
  <si>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</si>
  <si>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</si>
  <si>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</si>
  <si>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</si>
  <si>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</si>
  <si>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</si>
  <si>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</si>
  <si>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</si>
  <si>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</si>
  <si>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</si>
  <si>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</si>
  <si>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</si>
  <si>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</si>
  <si>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</si>
  <si>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</si>
  <si>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</si>
  <si>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</si>
  <si>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</si>
  <si>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</si>
  <si>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</si>
  <si>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</si>
  <si>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</si>
  <si>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</si>
  <si>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</si>
  <si>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</si>
  <si>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</si>
  <si>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</si>
  <si>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</si>
  <si>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</si>
  <si>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</si>
  <si>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</si>
  <si>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</si>
  <si>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</si>
  <si>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</si>
  <si>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</si>
  <si>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</si>
  <si>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</si>
  <si>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</si>
  <si>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</si>
  <si>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</si>
  <si>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</si>
  <si>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</si>
  <si>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</si>
  <si>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</si>
  <si>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</si>
  <si>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</si>
  <si>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</si>
  <si>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</si>
  <si>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</si>
  <si>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</si>
  <si>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</si>
  <si>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</si>
  <si>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</si>
  <si>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</si>
  <si>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</si>
  <si>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</si>
  <si>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</si>
  <si>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</si>
  <si>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</si>
  <si>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</si>
  <si>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</si>
  <si>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</si>
  <si>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</si>
  <si>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</si>
  <si>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</si>
  <si>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</si>
  <si>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</si>
  <si>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</si>
  <si>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</si>
  <si>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</si>
  <si>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</si>
  <si>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</si>
  <si>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</si>
  <si>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</si>
  <si>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</si>
  <si>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</si>
  <si>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</si>
  <si>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</si>
  <si>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</si>
  <si>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</si>
  <si>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</si>
  <si>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</si>
  <si>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</si>
  <si>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</si>
  <si>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</si>
  <si>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</si>
  <si>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</si>
  <si>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</si>
  <si>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</si>
  <si>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</si>
  <si>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</si>
  <si>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</si>
  <si>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</si>
  <si>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</si>
  <si>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</si>
  <si>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</si>
  <si>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</si>
  <si>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</si>
  <si>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</si>
  <si>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</si>
  <si>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</si>
  <si>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</si>
  <si>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</si>
  <si>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</si>
  <si>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</si>
  <si>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</si>
  <si>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</si>
  <si>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</si>
  <si>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</si>
  <si>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</si>
  <si>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</si>
  <si>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</si>
  <si>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</si>
  <si>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</si>
  <si>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</si>
  <si>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</si>
  <si>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</si>
  <si>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</si>
  <si>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</si>
  <si>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</si>
  <si>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</si>
  <si>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</si>
  <si>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</si>
  <si>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</si>
  <si>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</si>
  <si>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</si>
  <si>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</si>
  <si>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</si>
  <si>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</si>
  <si>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</si>
  <si>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</si>
  <si>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</si>
  <si>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</si>
  <si>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</si>
  <si>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</si>
  <si>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</si>
  <si>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</si>
  <si>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</si>
  <si>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</si>
  <si>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New Cost</t>
  </si>
  <si>
    <t>New Stock</t>
  </si>
  <si>
    <t>Sum</t>
  </si>
  <si>
    <t>Mean</t>
  </si>
  <si>
    <t>Standard Error</t>
  </si>
  <si>
    <t>Median</t>
  </si>
  <si>
    <t>Mode</t>
  </si>
  <si>
    <t>Standard Deviation</t>
  </si>
  <si>
    <t>Sample Variance</t>
  </si>
  <si>
    <t>Kurtosis</t>
  </si>
  <si>
    <t>Skewness</t>
  </si>
  <si>
    <t>Range</t>
  </si>
  <si>
    <t>Minimum</t>
  </si>
  <si>
    <t>Maximum</t>
  </si>
  <si>
    <t>Count</t>
  </si>
  <si>
    <t>vlookup</t>
  </si>
  <si>
    <t>Row Labels</t>
  </si>
  <si>
    <t>Grand Total</t>
  </si>
  <si>
    <t>Sum of New Cost</t>
  </si>
  <si>
    <t>Sum of New Stock</t>
  </si>
  <si>
    <t>Average of New Cost</t>
  </si>
  <si>
    <t>Max of New Stock</t>
  </si>
  <si>
    <t>New City (Replace)</t>
  </si>
  <si>
    <t>Daniel</t>
  </si>
  <si>
    <t>North Nancy</t>
  </si>
  <si>
    <t>Goldberg</t>
  </si>
  <si>
    <t>Sharon</t>
  </si>
  <si>
    <t>Chester</t>
  </si>
  <si>
    <t>Joseph</t>
  </si>
  <si>
    <t>Williamsport</t>
  </si>
  <si>
    <t>Thompson</t>
  </si>
  <si>
    <t>David</t>
  </si>
  <si>
    <t>Johnstad</t>
  </si>
  <si>
    <t>Lake</t>
  </si>
  <si>
    <t>Sabrina</t>
  </si>
  <si>
    <t>Christopher</t>
  </si>
  <si>
    <t>Jenniferstad</t>
  </si>
  <si>
    <t>New Jimmy</t>
  </si>
  <si>
    <t>Benson</t>
  </si>
  <si>
    <t>Vasquez</t>
  </si>
  <si>
    <t>Column Labels</t>
  </si>
  <si>
    <t>Count of City</t>
  </si>
  <si>
    <t>Count of New City (Replace)</t>
  </si>
  <si>
    <t>Count of Store_Name</t>
  </si>
  <si>
    <t>Order_Date (Delimited)</t>
  </si>
  <si>
    <t>New Quantity</t>
  </si>
  <si>
    <t>New Unit Price</t>
  </si>
  <si>
    <t>Unit Cost</t>
  </si>
  <si>
    <t>Store Type</t>
  </si>
  <si>
    <t>Proper Name</t>
  </si>
  <si>
    <t xml:space="preserve">Sheena Bonilla  </t>
  </si>
  <si>
    <t>Paul Fox</t>
  </si>
  <si>
    <t>New Loyalty</t>
  </si>
  <si>
    <t>New Discount</t>
  </si>
  <si>
    <t>Sum of Age</t>
  </si>
  <si>
    <t>Count of Gender</t>
  </si>
  <si>
    <t>Count of State</t>
  </si>
  <si>
    <t>55</t>
  </si>
  <si>
    <t>Sum of New Quantity</t>
  </si>
  <si>
    <t>Count of Country</t>
  </si>
  <si>
    <t xml:space="preserve">                                                                           SALES DASHBOARD</t>
  </si>
  <si>
    <t>All</t>
  </si>
  <si>
    <t>Sum of Stock</t>
  </si>
  <si>
    <t>Sum of Unit Cost</t>
  </si>
  <si>
    <t>Count of Age</t>
  </si>
  <si>
    <t>Distinct Count of Age</t>
  </si>
  <si>
    <t>Average of Age</t>
  </si>
  <si>
    <t>Count of New Discount</t>
  </si>
  <si>
    <t>New Total Amount</t>
  </si>
  <si>
    <t>Count of New Total Amount</t>
  </si>
  <si>
    <t>Count of New Unit Price</t>
  </si>
  <si>
    <t>Summary of capstone Project</t>
  </si>
  <si>
    <t>Replace:</t>
  </si>
  <si>
    <t>Finding missing value</t>
  </si>
  <si>
    <t xml:space="preserve"> and filling it</t>
  </si>
  <si>
    <t>Removing duplicate:</t>
  </si>
  <si>
    <t>Data Analysis using analysis toolpak</t>
  </si>
  <si>
    <t xml:space="preserve">Vlookup Merging table </t>
  </si>
  <si>
    <t>Pivot table and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</si>
</sst>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4009]\ * #,##0.00_ ;_ [$₹-4009]\ * \-#,##0.00_ ;_ [$₹-4009]\ * &quot;-&quot;??_ ;_ @_ "/>
  </numFmts>
  <fonts count="10" x14ac:knownFonts="1">
    <font>
      <sz val="11"/>
      <color theme="1"/>
      <name val="Calibri"/>
      <family val="2"/>
      <scheme val="minor"/>
    </font>
    <font>
      <b/>
      <sz val="11"/>
      <name val="Calibri"/>
      <family val="2"/>
    </font>
    <font>
      <b/>
      <sz val="12"/>
      <name val="Times New Roman"/>
      <family val="1"/>
    </font>
    <font>
      <sz val="12"/>
      <color theme="1"/>
      <name val="Times New Roman"/>
      <family val="1"/>
    </font>
    <font>
      <i/>
      <sz val="11"/>
      <color theme="1"/>
      <name val="Calibri"/>
      <family val="2"/>
      <scheme val="minor"/>
    </font>
    <font>
      <sz val="11"/>
      <color theme="0"/>
      <name val="Times New Roman"/>
      <family val="1"/>
    </font>
    <font>
      <sz val="22"/>
      <color theme="0"/>
      <name val="Times New Roman"/>
      <family val="1"/>
    </font>
    <font>
      <b/>
      <sz val="12"/>
      <color theme="0"/>
      <name val="Times New Roman"/>
      <family val="1"/>
    </font>
    <font>
      <sz val="11"/>
      <color theme="1"/>
      <name val="Times New Roman"/>
      <family val="1"/>
    </font>
    <font>
      <b/>
      <sz val="14"/>
      <color theme="1"/>
      <name val="Times New Roman"/>
      <family val="1"/>
    </font>
  </fonts>
  <fills count="7">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7"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164" fontId="0" fillId="0" borderId="0" xfId="0" applyNumberFormat="1"/>
    <xf numFmtId="0" fontId="2" fillId="0" borderId="2" xfId="0" applyFont="1" applyBorder="1" applyAlignment="1">
      <alignment horizontal="center" vertical="center"/>
    </xf>
    <xf numFmtId="0" fontId="3" fillId="0" borderId="0" xfId="0" applyFont="1" applyAlignment="1">
      <alignment horizontal="center" vertical="center"/>
    </xf>
    <xf numFmtId="0" fontId="0" fillId="0" borderId="0" xfId="0" applyNumberFormat="1"/>
    <xf numFmtId="0" fontId="3" fillId="0" borderId="0" xfId="0" applyNumberFormat="1" applyFont="1" applyAlignment="1">
      <alignment horizontal="center" vertical="center"/>
    </xf>
    <xf numFmtId="165" fontId="2" fillId="0" borderId="2" xfId="0" applyNumberFormat="1" applyFont="1" applyBorder="1" applyAlignment="1">
      <alignment horizontal="center" vertical="center"/>
    </xf>
    <xf numFmtId="165" fontId="3" fillId="0" borderId="0" xfId="0" applyNumberFormat="1" applyFont="1" applyAlignment="1">
      <alignment horizontal="center" vertical="center"/>
    </xf>
    <xf numFmtId="165" fontId="0" fillId="0" borderId="0" xfId="0" applyNumberFormat="1" applyAlignment="1">
      <alignment horizontal="center" vertical="center"/>
    </xf>
    <xf numFmtId="0" fontId="0" fillId="0" borderId="0" xfId="0" applyFill="1" applyBorder="1" applyAlignment="1"/>
    <xf numFmtId="0" fontId="0" fillId="0" borderId="3" xfId="0" applyFill="1" applyBorder="1" applyAlignment="1"/>
    <xf numFmtId="0" fontId="4" fillId="0" borderId="4" xfId="0" applyFont="1" applyFill="1" applyBorder="1" applyAlignment="1">
      <alignment horizontal="center"/>
    </xf>
    <xf numFmtId="0" fontId="0" fillId="0" borderId="0" xfId="0" pivotButton="1"/>
    <xf numFmtId="0" fontId="0" fillId="0" borderId="0" xfId="0" pivotButton="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2" fontId="0" fillId="3" borderId="0" xfId="0" applyNumberFormat="1" applyFill="1" applyAlignment="1">
      <alignment horizontal="center" vertical="center"/>
    </xf>
    <xf numFmtId="0" fontId="0" fillId="0" borderId="0" xfId="0" applyNumberFormat="1" applyAlignment="1">
      <alignment horizontal="center" vertical="center"/>
    </xf>
    <xf numFmtId="14" fontId="3" fillId="0" borderId="0" xfId="0" applyNumberFormat="1" applyFont="1"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Alignment="1">
      <alignment horizontal="left"/>
    </xf>
    <xf numFmtId="0" fontId="3" fillId="0" borderId="0" xfId="0" pivotButton="1" applyFont="1" applyAlignment="1">
      <alignment horizontal="center" vertical="center"/>
    </xf>
    <xf numFmtId="0" fontId="6" fillId="4" borderId="0" xfId="0" applyFont="1" applyFill="1" applyAlignment="1">
      <alignment vertical="center"/>
    </xf>
    <xf numFmtId="0" fontId="8" fillId="0" borderId="0" xfId="0" applyFont="1"/>
    <xf numFmtId="0" fontId="5" fillId="4" borderId="0" xfId="0" applyFont="1" applyFill="1" applyAlignment="1">
      <alignment vertical="center"/>
    </xf>
    <xf numFmtId="0" fontId="8" fillId="5" borderId="0" xfId="0" applyFont="1" applyFill="1"/>
    <xf numFmtId="0" fontId="7" fillId="0" borderId="2" xfId="0" applyFont="1" applyBorder="1" applyAlignment="1">
      <alignment horizontal="center" vertical="center"/>
    </xf>
    <xf numFmtId="0" fontId="9" fillId="0" borderId="0" xfId="0" applyFont="1"/>
    <xf numFmtId="0" fontId="3" fillId="2" borderId="0" xfId="0" applyFont="1" applyFill="1" applyAlignment="1">
      <alignment horizontal="center" vertical="center"/>
    </xf>
    <xf numFmtId="0" fontId="3" fillId="6" borderId="0" xfId="0" applyFont="1" applyFill="1" applyAlignment="1">
      <alignment horizontal="center" vertical="center"/>
    </xf>
  </cellXfs>
  <cellStyles count="1">
    <cellStyle name="Normal" xfId="0" builtinId="0"/>
  </cellStyles>
  <dxfs count="448">
    <dxf>
      <font>
        <name val="Times New Roman"/>
        <family val="1"/>
        <scheme val="none"/>
      </font>
    </dxf>
    <dxf>
      <font>
        <sz val="12"/>
      </fon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numFmt numFmtId="2" formatCode="0.00"/>
    </dxf>
    <dxf>
      <font>
        <name val="Times New Roman"/>
        <family val="1"/>
        <scheme val="none"/>
      </font>
    </dxf>
    <dxf>
      <font>
        <sz val="12"/>
      </fon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numFmt numFmtId="2" formatCode="0.00"/>
    </dxf>
    <dxf>
      <font>
        <name val="Times New Roman"/>
        <family val="1"/>
        <scheme val="none"/>
      </font>
    </dxf>
    <dxf>
      <font>
        <sz val="12"/>
      </fon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numFmt numFmtId="2" formatCode="0.00"/>
    </dxf>
    <dxf>
      <font>
        <b val="0"/>
        <i val="0"/>
        <strike val="0"/>
        <color auto="1"/>
      </font>
      <fill>
        <patternFill>
          <bgColor theme="5" tint="0.59996337778862885"/>
        </patternFill>
      </fill>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Times New Roman"/>
        <family val="1"/>
        <scheme val="none"/>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7" tint="0.79998168889431442"/>
        </patternFill>
      </fill>
    </dxf>
    <dxf>
      <fill>
        <patternFill patternType="solid">
          <bgColor theme="5" tint="0.79998168889431442"/>
        </patternFill>
      </fill>
    </dxf>
    <dxf>
      <numFmt numFmtId="2" formatCode="0.00"/>
    </dxf>
    <dxf>
      <font>
        <name val="Times New Roman"/>
        <family val="1"/>
        <scheme val="none"/>
      </font>
    </dxf>
    <dxf>
      <font>
        <sz val="12"/>
      </font>
    </dxf>
    <dxf>
      <alignment horizontal="center"/>
    </dxf>
    <dxf>
      <alignment vertical="center"/>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border outline="0">
        <top style="thin">
          <color auto="1"/>
        </top>
      </border>
    </dxf>
    <dxf>
      <font>
        <strike val="0"/>
        <outline val="0"/>
        <shadow val="0"/>
        <u val="none"/>
        <vertAlign val="baseline"/>
        <sz val="12"/>
        <name val="Times New Roman"/>
        <family val="1"/>
        <scheme val="none"/>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Times New Roman"/>
        <family val="1"/>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border outline="0">
        <top style="thin">
          <color auto="1"/>
        </top>
      </border>
    </dxf>
    <dxf>
      <font>
        <strike val="0"/>
        <outline val="0"/>
        <shadow val="0"/>
        <u val="none"/>
        <vertAlign val="baseline"/>
        <sz val="12"/>
        <name val="Times New Roman"/>
        <family val="1"/>
        <scheme val="none"/>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Times New Roman"/>
        <family val="1"/>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5" formatCode="_ [$₹-4009]\ * #,##0.00_ ;_ [$₹-4009]\ * \-#,##0.00_ ;_ [$₹-4009]\ * &quot;-&quot;??_ ;_ @_ "/>
      <alignment horizontal="center" vertical="center" textRotation="0" wrapText="0" indent="0" justifyLastLine="0" shrinkToFit="0" readingOrder="0"/>
    </dxf>
    <dxf>
      <font>
        <strike val="0"/>
        <outline val="0"/>
        <shadow val="0"/>
        <u val="none"/>
        <vertAlign val="baseline"/>
        <sz val="12"/>
        <name val="Times New Roman"/>
        <family val="1"/>
        <scheme val="none"/>
      </font>
      <numFmt numFmtId="165" formatCode="_ [$₹-4009]\ * #,##0.00_ ;_ [$₹-4009]\ * \-#,##0.00_ ;_ [$₹-4009]\ * &quot;-&quot;??_ ;_ @_ "/>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0" indent="0" justifyLastLine="0" shrinkToFit="0" readingOrder="0"/>
    </dxf>
    <dxf>
      <border outline="0">
        <top style="thin">
          <color auto="1"/>
        </top>
      </border>
    </dxf>
    <dxf>
      <font>
        <strike val="0"/>
        <outline val="0"/>
        <shadow val="0"/>
        <u val="none"/>
        <vertAlign val="baseline"/>
        <sz val="12"/>
        <name val="Times New Roman"/>
        <family val="1"/>
        <scheme val="none"/>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Times New Roman"/>
        <family val="1"/>
        <scheme val="none"/>
      </font>
      <alignment horizontal="center" vertical="center"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s>
  <tableStyles count="0" defaultTableStyle="TableStyleMedium9" defaultPivotStyle="PivotStyleLight16"/>
  <colors>
    <mruColors>
      <color rgb="FFEFE4F4"/>
      <color rgb="FF7C0666"/>
      <color rgb="FF9C0880"/>
      <color rgb="FFD99EF0"/>
      <color rgb="FF663767"/>
      <color rgb="FFFF66FF"/>
      <color rgb="FF990033"/>
      <color rgb="FFCC66FF"/>
      <color rgb="FF660066"/>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microsoft.com/office/2007/relationships/slicerCache" Target="slicerCaches/slicerCache7.xml"/><Relationship Id="rId21" Type="http://schemas.openxmlformats.org/officeDocument/2006/relationships/pivotCacheDefinition" Target="pivotCache/pivotCacheDefinition10.xml"/><Relationship Id="rId34" Type="http://schemas.microsoft.com/office/2007/relationships/slicerCache" Target="slicerCaches/slicerCache2.xml"/><Relationship Id="rId42" Type="http://schemas.microsoft.com/office/2011/relationships/timelineCache" Target="timelineCaches/timelineCache1.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5.xml"/><Relationship Id="rId40" Type="http://schemas.microsoft.com/office/2007/relationships/slicerCache" Target="slicerCaches/slicerCache8.xml"/><Relationship Id="rId45" Type="http://schemas.openxmlformats.org/officeDocument/2006/relationships/styles" Target="styles.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4" Type="http://schemas.openxmlformats.org/officeDocument/2006/relationships/connections" Target="connections.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3.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1.xml"/><Relationship Id="rId38" Type="http://schemas.microsoft.com/office/2007/relationships/slicerCache" Target="slicerCaches/slicerCache6.xml"/><Relationship Id="rId46" Type="http://schemas.openxmlformats.org/officeDocument/2006/relationships/sharedStrings" Target="sharedStrings.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22.xml"/><Relationship Id="rId54"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4.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(Sharmiladevi.S).xlsx]Cleaned Customer Dim!PivotTable2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Loyalty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4.5062955599734923E-2"/>
              <c:y val="-1.6501650165016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1.5904572564612324E-2"/>
              <c:y val="-0.10561056105610564"/>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8316766070245198E-2"/>
              <c:y val="-3.960396039603957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1.5904572564612324E-2"/>
              <c:y val="-6.9306930693069313E-2"/>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7.4221338634857428E-2"/>
              <c:y val="-1.3201320132013201E-2"/>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p3d/>
        </c:spPr>
        <c:dLbl>
          <c:idx val="0"/>
          <c:layout>
            <c:manualLayout>
              <c:x val="7.9522862823061632E-2"/>
              <c:y val="-2.0020020020020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sp3d/>
        </c:spPr>
        <c:dLbl>
          <c:idx val="0"/>
          <c:layout>
            <c:manualLayout>
              <c:x val="2.3856858846918537E-2"/>
              <c:y val="-6.80680680680680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p3d/>
        </c:spPr>
        <c:dLbl>
          <c:idx val="0"/>
          <c:layout>
            <c:manualLayout>
              <c:x val="0"/>
              <c:y val="-0.10410410410410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p3d/>
        </c:spPr>
        <c:dLbl>
          <c:idx val="0"/>
          <c:layout>
            <c:manualLayout>
              <c:x val="2.3856858846918488E-2"/>
              <c:y val="4.00400400400400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sp3d/>
        </c:spPr>
        <c:dLbl>
          <c:idx val="0"/>
          <c:layout>
            <c:manualLayout>
              <c:x val="5.83167660702451E-2"/>
              <c:y val="3.20320320320320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p3d/>
        </c:spPr>
        <c:dLbl>
          <c:idx val="0"/>
          <c:layout>
            <c:manualLayout>
              <c:x val="-2.6507620941020544E-3"/>
              <c:y val="-6.006006006006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'Cleaned Customer Dim'!$N$2:$N$3</c:f>
              <c:strCache>
                <c:ptCount val="1"/>
                <c:pt idx="0">
                  <c:v>Female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E8C7-4060-B699-570C914042EF}"/>
              </c:ext>
            </c:extLst>
          </c:dPt>
          <c:dPt>
            <c:idx val="1"/>
            <c:invertIfNegative val="0"/>
            <c:bubble3D val="0"/>
            <c:extLst>
              <c:ext xmlns:c16="http://schemas.microsoft.com/office/drawing/2014/chart" uri="{C3380CC4-5D6E-409C-BE32-E72D297353CC}">
                <c16:uniqueId val="{00000004-E8C7-4060-B699-570C914042EF}"/>
              </c:ext>
            </c:extLst>
          </c:dPt>
          <c:dPt>
            <c:idx val="3"/>
            <c:invertIfNegative val="0"/>
            <c:bubble3D val="0"/>
            <c:extLst>
              <c:ext xmlns:c16="http://schemas.microsoft.com/office/drawing/2014/chart" uri="{C3380CC4-5D6E-409C-BE32-E72D297353CC}">
                <c16:uniqueId val="{00000005-E8C7-4060-B699-570C914042EF}"/>
              </c:ext>
            </c:extLst>
          </c:dPt>
          <c:dLbls>
            <c:dLbl>
              <c:idx val="0"/>
              <c:layout>
                <c:manualLayout>
                  <c:x val="0"/>
                  <c:y val="-0.104104104104104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C7-4060-B699-570C914042EF}"/>
                </c:ext>
              </c:extLst>
            </c:dLbl>
            <c:dLbl>
              <c:idx val="1"/>
              <c:layout>
                <c:manualLayout>
                  <c:x val="2.3856858846918537E-2"/>
                  <c:y val="-6.806806806806807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C7-4060-B699-570C914042EF}"/>
                </c:ext>
              </c:extLst>
            </c:dLbl>
            <c:dLbl>
              <c:idx val="3"/>
              <c:layout>
                <c:manualLayout>
                  <c:x val="-2.6507620941020544E-3"/>
                  <c:y val="-6.0060060060060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C7-4060-B699-570C914042E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'Cleaned Customer Dim'!$M$4:$M$8</c:f>
              <c:strCache>
                <c:ptCount val="4"/>
                <c:pt idx="0">
                  <c:v>Bronze</c:v>
                </c:pt>
                <c:pt idx="1">
                  <c:v>Gold</c:v>
                </c:pt>
                <c:pt idx="2">
                  <c:v>Platinum</c:v>
                </c:pt>
                <c:pt idx="3">
                  <c:v>Silver</c:v>
                </c:pt>
              </c:strCache>
            </c:strRef>
          </c:cat>
          <c:val>
            <c:numRef>
              <c:f>'Cleaned Customer Dim'!$N$4:$N$8</c:f>
              <c:numCache>
                <c:formatCode>General</c:formatCode>
                <c:ptCount val="4"/>
                <c:pt idx="0">
                  <c:v>2490</c:v>
                </c:pt>
                <c:pt idx="1">
                  <c:v>2849</c:v>
                </c:pt>
                <c:pt idx="2">
                  <c:v>3542</c:v>
                </c:pt>
                <c:pt idx="3">
                  <c:v>2060</c:v>
                </c:pt>
              </c:numCache>
            </c:numRef>
          </c:val>
          <c:extLst>
            <c:ext xmlns:c16="http://schemas.microsoft.com/office/drawing/2014/chart" uri="{C3380CC4-5D6E-409C-BE32-E72D297353CC}">
              <c16:uniqueId val="{00000000-E8C7-4060-B699-570C914042EF}"/>
            </c:ext>
          </c:extLst>
        </c:ser>
        <c:ser>
          <c:idx val="1"/>
          <c:order val="1"/>
          <c:tx>
            <c:strRef>
              <c:f>'Cleaned Customer Dim'!$O$2:$O$3</c:f>
              <c:strCache>
                <c:ptCount val="1"/>
                <c:pt idx="0">
                  <c:v>Male</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E8C7-4060-B699-570C914042EF}"/>
              </c:ext>
            </c:extLst>
          </c:dPt>
          <c:dPt>
            <c:idx val="2"/>
            <c:invertIfNegative val="0"/>
            <c:bubble3D val="0"/>
            <c:extLst>
              <c:ext xmlns:c16="http://schemas.microsoft.com/office/drawing/2014/chart" uri="{C3380CC4-5D6E-409C-BE32-E72D297353CC}">
                <c16:uniqueId val="{00000007-E8C7-4060-B699-570C914042EF}"/>
              </c:ext>
            </c:extLst>
          </c:dPt>
          <c:dPt>
            <c:idx val="3"/>
            <c:invertIfNegative val="0"/>
            <c:bubble3D val="0"/>
            <c:extLst>
              <c:ext xmlns:c16="http://schemas.microsoft.com/office/drawing/2014/chart" uri="{C3380CC4-5D6E-409C-BE32-E72D297353CC}">
                <c16:uniqueId val="{00000006-E8C7-4060-B699-570C914042EF}"/>
              </c:ext>
            </c:extLst>
          </c:dPt>
          <c:dLbls>
            <c:dLbl>
              <c:idx val="0"/>
              <c:layout>
                <c:manualLayout>
                  <c:x val="2.3856858846918488E-2"/>
                  <c:y val="4.00400400400400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C7-4060-B699-570C914042EF}"/>
                </c:ext>
              </c:extLst>
            </c:dLbl>
            <c:dLbl>
              <c:idx val="2"/>
              <c:layout>
                <c:manualLayout>
                  <c:x val="7.9522862823061632E-2"/>
                  <c:y val="-2.0020020020020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C7-4060-B699-570C914042EF}"/>
                </c:ext>
              </c:extLst>
            </c:dLbl>
            <c:dLbl>
              <c:idx val="3"/>
              <c:layout>
                <c:manualLayout>
                  <c:x val="5.83167660702451E-2"/>
                  <c:y val="3.20320320320320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C7-4060-B699-570C914042E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'Cleaned Customer Dim'!$M$4:$M$8</c:f>
              <c:strCache>
                <c:ptCount val="4"/>
                <c:pt idx="0">
                  <c:v>Bronze</c:v>
                </c:pt>
                <c:pt idx="1">
                  <c:v>Gold</c:v>
                </c:pt>
                <c:pt idx="2">
                  <c:v>Platinum</c:v>
                </c:pt>
                <c:pt idx="3">
                  <c:v>Silver</c:v>
                </c:pt>
              </c:strCache>
            </c:strRef>
          </c:cat>
          <c:val>
            <c:numRef>
              <c:f>'Cleaned Customer Dim'!$O$4:$O$8</c:f>
              <c:numCache>
                <c:formatCode>General</c:formatCode>
                <c:ptCount val="4"/>
                <c:pt idx="0">
                  <c:v>2647</c:v>
                </c:pt>
                <c:pt idx="1">
                  <c:v>2107</c:v>
                </c:pt>
                <c:pt idx="2">
                  <c:v>2879</c:v>
                </c:pt>
                <c:pt idx="3">
                  <c:v>2207</c:v>
                </c:pt>
              </c:numCache>
            </c:numRef>
          </c:val>
          <c:extLst>
            <c:ext xmlns:c16="http://schemas.microsoft.com/office/drawing/2014/chart" uri="{C3380CC4-5D6E-409C-BE32-E72D297353CC}">
              <c16:uniqueId val="{00000001-E8C7-4060-B699-570C914042EF}"/>
            </c:ext>
          </c:extLst>
        </c:ser>
        <c:dLbls>
          <c:showLegendKey val="0"/>
          <c:showVal val="0"/>
          <c:showCatName val="0"/>
          <c:showSerName val="0"/>
          <c:showPercent val="0"/>
          <c:showBubbleSize val="0"/>
        </c:dLbls>
        <c:gapWidth val="150"/>
        <c:shape val="box"/>
        <c:axId val="1454246559"/>
        <c:axId val="2072910943"/>
        <c:axId val="0"/>
      </c:bar3DChart>
      <c:catAx>
        <c:axId val="14542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Loyalty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10943"/>
        <c:crosses val="autoZero"/>
        <c:auto val="1"/>
        <c:lblAlgn val="ctr"/>
        <c:lblOffset val="100"/>
        <c:noMultiLvlLbl val="0"/>
      </c:catAx>
      <c:valAx>
        <c:axId val="207291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4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(Sharmiladevi.S).xlsx]Cleaned Customer Dim!PivotTable3</c:name>
    <c:fmtId val="0"/>
  </c:pivotSource>
  <c:chart>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'Cleaned Customer Dim'!$N$11:$N$12</c:f>
              <c:strCache>
                <c:ptCount val="1"/>
                <c:pt idx="0">
                  <c:v>Bronze</c:v>
                </c:pt>
              </c:strCache>
            </c:strRef>
          </c:tx>
          <c:spPr>
            <a:solidFill>
              <a:schemeClr val="accent1"/>
            </a:solidFill>
            <a:ln>
              <a:noFill/>
            </a:ln>
            <a:effectLst/>
            <a:sp3d/>
          </c:spPr>
          <c:invertIfNegative val="0"/>
          <c:cat>
            <c:strRef>
              <c:f>'Cleaned Customer Dim'!$M$13:$M$15</c:f>
              <c:strCache>
                <c:ptCount val="2"/>
                <c:pt idx="0">
                  <c:v>Female</c:v>
                </c:pt>
                <c:pt idx="1">
                  <c:v>Male</c:v>
                </c:pt>
              </c:strCache>
            </c:strRef>
          </c:cat>
          <c:val>
            <c:numRef>
              <c:f>'Cleaned Customer Dim'!$N$13:$N$15</c:f>
              <c:numCache>
                <c:formatCode>General</c:formatCode>
                <c:ptCount val="2"/>
                <c:pt idx="0">
                  <c:v>60</c:v>
                </c:pt>
                <c:pt idx="1">
                  <c:v>65</c:v>
                </c:pt>
              </c:numCache>
            </c:numRef>
          </c:val>
          <c:extLst>
            <c:ext xmlns:c16="http://schemas.microsoft.com/office/drawing/2014/chart" uri="{C3380CC4-5D6E-409C-BE32-E72D297353CC}">
              <c16:uniqueId val="{00000000-2857-4E96-8E42-CC4D850E16D8}"/>
            </c:ext>
          </c:extLst>
        </c:ser>
        <c:ser>
          <c:idx val="1"/>
          <c:order val="1"/>
          <c:tx>
            <c:strRef>
              <c:f>'Cleaned Customer Dim'!$O$11:$O$12</c:f>
              <c:strCache>
                <c:ptCount val="1"/>
                <c:pt idx="0">
                  <c:v>Gold</c:v>
                </c:pt>
              </c:strCache>
            </c:strRef>
          </c:tx>
          <c:spPr>
            <a:solidFill>
              <a:schemeClr val="accent2"/>
            </a:solidFill>
            <a:ln>
              <a:noFill/>
            </a:ln>
            <a:effectLst/>
            <a:sp3d/>
          </c:spPr>
          <c:invertIfNegative val="0"/>
          <c:cat>
            <c:strRef>
              <c:f>'Cleaned Customer Dim'!$M$13:$M$15</c:f>
              <c:strCache>
                <c:ptCount val="2"/>
                <c:pt idx="0">
                  <c:v>Female</c:v>
                </c:pt>
                <c:pt idx="1">
                  <c:v>Male</c:v>
                </c:pt>
              </c:strCache>
            </c:strRef>
          </c:cat>
          <c:val>
            <c:numRef>
              <c:f>'Cleaned Customer Dim'!$O$13:$O$15</c:f>
              <c:numCache>
                <c:formatCode>General</c:formatCode>
                <c:ptCount val="2"/>
                <c:pt idx="0">
                  <c:v>68</c:v>
                </c:pt>
                <c:pt idx="1">
                  <c:v>54</c:v>
                </c:pt>
              </c:numCache>
            </c:numRef>
          </c:val>
          <c:extLst>
            <c:ext xmlns:c16="http://schemas.microsoft.com/office/drawing/2014/chart" uri="{C3380CC4-5D6E-409C-BE32-E72D297353CC}">
              <c16:uniqueId val="{00000001-2857-4E96-8E42-CC4D850E16D8}"/>
            </c:ext>
          </c:extLst>
        </c:ser>
        <c:ser>
          <c:idx val="2"/>
          <c:order val="2"/>
          <c:tx>
            <c:strRef>
              <c:f>'Cleaned Customer Dim'!$P$11:$P$12</c:f>
              <c:strCache>
                <c:ptCount val="1"/>
                <c:pt idx="0">
                  <c:v>Platinum</c:v>
                </c:pt>
              </c:strCache>
            </c:strRef>
          </c:tx>
          <c:spPr>
            <a:solidFill>
              <a:schemeClr val="accent3"/>
            </a:solidFill>
            <a:ln>
              <a:noFill/>
            </a:ln>
            <a:effectLst/>
            <a:sp3d/>
          </c:spPr>
          <c:invertIfNegative val="0"/>
          <c:cat>
            <c:strRef>
              <c:f>'Cleaned Customer Dim'!$M$13:$M$15</c:f>
              <c:strCache>
                <c:ptCount val="2"/>
                <c:pt idx="0">
                  <c:v>Female</c:v>
                </c:pt>
                <c:pt idx="1">
                  <c:v>Male</c:v>
                </c:pt>
              </c:strCache>
            </c:strRef>
          </c:cat>
          <c:val>
            <c:numRef>
              <c:f>'Cleaned Customer Dim'!$P$13:$P$15</c:f>
              <c:numCache>
                <c:formatCode>General</c:formatCode>
                <c:ptCount val="2"/>
                <c:pt idx="0">
                  <c:v>83</c:v>
                </c:pt>
                <c:pt idx="1">
                  <c:v>66</c:v>
                </c:pt>
              </c:numCache>
            </c:numRef>
          </c:val>
          <c:extLst>
            <c:ext xmlns:c16="http://schemas.microsoft.com/office/drawing/2014/chart" uri="{C3380CC4-5D6E-409C-BE32-E72D297353CC}">
              <c16:uniqueId val="{00000002-2857-4E96-8E42-CC4D850E16D8}"/>
            </c:ext>
          </c:extLst>
        </c:ser>
        <c:ser>
          <c:idx val="3"/>
          <c:order val="3"/>
          <c:tx>
            <c:strRef>
              <c:f>'Cleaned Customer Dim'!$Q$11:$Q$12</c:f>
              <c:strCache>
                <c:ptCount val="1"/>
                <c:pt idx="0">
                  <c:v>Silver</c:v>
                </c:pt>
              </c:strCache>
            </c:strRef>
          </c:tx>
          <c:spPr>
            <a:solidFill>
              <a:schemeClr val="accent4"/>
            </a:solidFill>
            <a:ln>
              <a:noFill/>
            </a:ln>
            <a:effectLst/>
            <a:sp3d/>
          </c:spPr>
          <c:invertIfNegative val="0"/>
          <c:cat>
            <c:strRef>
              <c:f>'Cleaned Customer Dim'!$M$13:$M$15</c:f>
              <c:strCache>
                <c:ptCount val="2"/>
                <c:pt idx="0">
                  <c:v>Female</c:v>
                </c:pt>
                <c:pt idx="1">
                  <c:v>Male</c:v>
                </c:pt>
              </c:strCache>
            </c:strRef>
          </c:cat>
          <c:val>
            <c:numRef>
              <c:f>'Cleaned Customer Dim'!$Q$13:$Q$15</c:f>
              <c:numCache>
                <c:formatCode>General</c:formatCode>
                <c:ptCount val="2"/>
                <c:pt idx="0">
                  <c:v>51</c:v>
                </c:pt>
                <c:pt idx="1">
                  <c:v>53</c:v>
                </c:pt>
              </c:numCache>
            </c:numRef>
          </c:val>
          <c:extLst>
            <c:ext xmlns:c16="http://schemas.microsoft.com/office/drawing/2014/chart" uri="{C3380CC4-5D6E-409C-BE32-E72D297353CC}">
              <c16:uniqueId val="{00000003-2857-4E96-8E42-CC4D850E16D8}"/>
            </c:ext>
          </c:extLst>
        </c:ser>
        <c:dLbls>
          <c:showLegendKey val="0"/>
          <c:showVal val="0"/>
          <c:showCatName val="0"/>
          <c:showSerName val="0"/>
          <c:showPercent val="0"/>
          <c:showBubbleSize val="0"/>
        </c:dLbls>
        <c:gapWidth val="150"/>
        <c:shape val="box"/>
        <c:axId val="152506080"/>
        <c:axId val="402220288"/>
        <c:axId val="0"/>
      </c:bar3DChart>
      <c:catAx>
        <c:axId val="152506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20288"/>
        <c:crosses val="autoZero"/>
        <c:auto val="1"/>
        <c:lblAlgn val="ctr"/>
        <c:lblOffset val="100"/>
        <c:noMultiLvlLbl val="0"/>
      </c:catAx>
      <c:valAx>
        <c:axId val="40222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(Sharmiladevi.S).xlsx]Cleaned Product Dim!PivotTable1</c:name>
    <c:fmtId val="0"/>
  </c:pivotSource>
  <c:chart>
    <c:title>
      <c:tx>
        <c:rich>
          <a:bodyPr rot="0" spcFirstLastPara="1" vertOverflow="ellipsis" vert="horz" wrap="square" anchor="ctr" anchorCtr="1"/>
          <a:lstStyle/>
          <a:p>
            <a:pPr>
              <a:defRPr sz="108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Sum of Price and Stock</a:t>
            </a:r>
          </a:p>
        </c:rich>
      </c:tx>
      <c:overlay val="0"/>
      <c:spPr>
        <a:noFill/>
        <a:ln>
          <a:noFill/>
        </a:ln>
        <a:effectLst/>
      </c:spPr>
      <c:txPr>
        <a:bodyPr rot="0" spcFirstLastPara="1" vertOverflow="ellipsis" vert="horz" wrap="square" anchor="ctr" anchorCtr="1"/>
        <a:lstStyle/>
        <a:p>
          <a:pPr>
            <a:defRPr sz="108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3.5180295784107869E-2"/>
              <c:y val="-8.0575527396585675E-2"/>
            </c:manualLayout>
          </c:layout>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144236627286302E-2"/>
              <c:y val="-3.8369298760278926E-2"/>
            </c:manualLayout>
          </c:layout>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7.0360591568215704E-3"/>
              <c:y val="-6.5227807892474149E-2"/>
            </c:manualLayout>
          </c:layout>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0489589679560138E-2"/>
              <c:y val="1.1510789628083669E-2"/>
            </c:manualLayout>
          </c:layout>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3.5180295784107848E-2"/>
              <c:y val="-5.7553948140418337E-2"/>
            </c:manualLayout>
          </c:layout>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Product Dim'!$L$22</c:f>
              <c:strCache>
                <c:ptCount val="1"/>
                <c:pt idx="0">
                  <c:v>Sum of New Cost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extLst>
              <c:ext xmlns:c16="http://schemas.microsoft.com/office/drawing/2014/chart" uri="{C3380CC4-5D6E-409C-BE32-E72D297353CC}">
                <c16:uniqueId val="{00000003-7273-42E0-B3CB-FD34E7E4509D}"/>
              </c:ext>
            </c:extLst>
          </c:dPt>
          <c:dPt>
            <c:idx val="4"/>
            <c:invertIfNegative val="0"/>
            <c:bubble3D val="0"/>
            <c:extLst>
              <c:ext xmlns:c16="http://schemas.microsoft.com/office/drawing/2014/chart" uri="{C3380CC4-5D6E-409C-BE32-E72D297353CC}">
                <c16:uniqueId val="{00000005-7273-42E0-B3CB-FD34E7E4509D}"/>
              </c:ext>
            </c:extLst>
          </c:dPt>
          <c:dLbls>
            <c:dLbl>
              <c:idx val="0"/>
              <c:layout>
                <c:manualLayout>
                  <c:x val="-2.8144236627286302E-2"/>
                  <c:y val="-3.8369298760278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73-42E0-B3CB-FD34E7E4509D}"/>
                </c:ext>
              </c:extLst>
            </c:dLbl>
            <c:dLbl>
              <c:idx val="4"/>
              <c:layout>
                <c:manualLayout>
                  <c:x val="3.0489589679560138E-2"/>
                  <c:y val="1.1510789628083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73-42E0-B3CB-FD34E7E4509D}"/>
                </c:ext>
              </c:extLst>
            </c:dLbl>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'Cleaned Product Dim'!$K$23:$K$28</c:f>
              <c:strCache>
                <c:ptCount val="5"/>
                <c:pt idx="0">
                  <c:v>Beauty</c:v>
                </c:pt>
                <c:pt idx="1">
                  <c:v>Clothing</c:v>
                </c:pt>
                <c:pt idx="2">
                  <c:v>Electronics</c:v>
                </c:pt>
                <c:pt idx="3">
                  <c:v>Home</c:v>
                </c:pt>
                <c:pt idx="4">
                  <c:v>Sports</c:v>
                </c:pt>
              </c:strCache>
            </c:strRef>
          </c:cat>
          <c:val>
            <c:numRef>
              <c:f>'Cleaned Product Dim'!$L$23:$L$28</c:f>
              <c:numCache>
                <c:formatCode>0.00</c:formatCode>
                <c:ptCount val="5"/>
                <c:pt idx="0">
                  <c:v>3756.2423076923078</c:v>
                </c:pt>
                <c:pt idx="1">
                  <c:v>4783.1880000000001</c:v>
                </c:pt>
                <c:pt idx="2">
                  <c:v>6647.66</c:v>
                </c:pt>
                <c:pt idx="3">
                  <c:v>4930.9260000000004</c:v>
                </c:pt>
                <c:pt idx="4">
                  <c:v>5294.9199999999992</c:v>
                </c:pt>
              </c:numCache>
            </c:numRef>
          </c:val>
          <c:extLst>
            <c:ext xmlns:c16="http://schemas.microsoft.com/office/drawing/2014/chart" uri="{C3380CC4-5D6E-409C-BE32-E72D297353CC}">
              <c16:uniqueId val="{00000000-7273-42E0-B3CB-FD34E7E4509D}"/>
            </c:ext>
          </c:extLst>
        </c:ser>
        <c:dLbls>
          <c:showLegendKey val="0"/>
          <c:showVal val="1"/>
          <c:showCatName val="0"/>
          <c:showSerName val="0"/>
          <c:showPercent val="0"/>
          <c:showBubbleSize val="0"/>
        </c:dLbls>
        <c:gapWidth val="247"/>
        <c:axId val="1825962607"/>
        <c:axId val="220065775"/>
      </c:barChart>
      <c:lineChart>
        <c:grouping val="stacked"/>
        <c:varyColors val="0"/>
        <c:ser>
          <c:idx val="1"/>
          <c:order val="1"/>
          <c:tx>
            <c:strRef>
              <c:f>'Cleaned Product Dim'!$M$22</c:f>
              <c:strCache>
                <c:ptCount val="1"/>
                <c:pt idx="0">
                  <c:v>Sum of New Stock</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2-7273-42E0-B3CB-FD34E7E4509D}"/>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4-7273-42E0-B3CB-FD34E7E4509D}"/>
              </c:ext>
            </c:extLst>
          </c:dPt>
          <c:dPt>
            <c:idx val="4"/>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E-7273-42E0-B3CB-FD34E7E4509D}"/>
              </c:ext>
            </c:extLst>
          </c:dPt>
          <c:dLbls>
            <c:dLbl>
              <c:idx val="0"/>
              <c:layout>
                <c:manualLayout>
                  <c:x val="-3.5180295784107869E-2"/>
                  <c:y val="-8.0575527396585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73-42E0-B3CB-FD34E7E4509D}"/>
                </c:ext>
              </c:extLst>
            </c:dLbl>
            <c:dLbl>
              <c:idx val="2"/>
              <c:layout>
                <c:manualLayout>
                  <c:x val="-7.0360591568215704E-3"/>
                  <c:y val="-6.5227807892474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73-42E0-B3CB-FD34E7E4509D}"/>
                </c:ext>
              </c:extLst>
            </c:dLbl>
            <c:dLbl>
              <c:idx val="4"/>
              <c:layout>
                <c:manualLayout>
                  <c:x val="-3.5180295784107848E-2"/>
                  <c:y val="-5.755394814041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273-42E0-B3CB-FD34E7E4509D}"/>
                </c:ext>
              </c:extLst>
            </c:dLbl>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'Cleaned Product Dim'!$K$23:$K$28</c:f>
              <c:strCache>
                <c:ptCount val="5"/>
                <c:pt idx="0">
                  <c:v>Beauty</c:v>
                </c:pt>
                <c:pt idx="1">
                  <c:v>Clothing</c:v>
                </c:pt>
                <c:pt idx="2">
                  <c:v>Electronics</c:v>
                </c:pt>
                <c:pt idx="3">
                  <c:v>Home</c:v>
                </c:pt>
                <c:pt idx="4">
                  <c:v>Sports</c:v>
                </c:pt>
              </c:strCache>
            </c:strRef>
          </c:cat>
          <c:val>
            <c:numRef>
              <c:f>'Cleaned Product Dim'!$M$23:$M$28</c:f>
              <c:numCache>
                <c:formatCode>0.00</c:formatCode>
                <c:ptCount val="5"/>
                <c:pt idx="0">
                  <c:v>4816</c:v>
                </c:pt>
                <c:pt idx="1">
                  <c:v>4931</c:v>
                </c:pt>
                <c:pt idx="2">
                  <c:v>5768.7</c:v>
                </c:pt>
                <c:pt idx="3">
                  <c:v>4747.05</c:v>
                </c:pt>
                <c:pt idx="4">
                  <c:v>7048.958333333333</c:v>
                </c:pt>
              </c:numCache>
            </c:numRef>
          </c:val>
          <c:smooth val="0"/>
          <c:extLst>
            <c:ext xmlns:c16="http://schemas.microsoft.com/office/drawing/2014/chart" uri="{C3380CC4-5D6E-409C-BE32-E72D297353CC}">
              <c16:uniqueId val="{00000001-7273-42E0-B3CB-FD34E7E4509D}"/>
            </c:ext>
          </c:extLst>
        </c:ser>
        <c:dLbls>
          <c:showLegendKey val="0"/>
          <c:showVal val="1"/>
          <c:showCatName val="0"/>
          <c:showSerName val="0"/>
          <c:showPercent val="0"/>
          <c:showBubbleSize val="0"/>
        </c:dLbls>
        <c:marker val="1"/>
        <c:smooth val="0"/>
        <c:axId val="1825994207"/>
        <c:axId val="220057455"/>
      </c:lineChart>
      <c:catAx>
        <c:axId val="18259626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b="1">
                    <a:solidFill>
                      <a:schemeClr val="tx1"/>
                    </a:solidFill>
                  </a:rPr>
                  <a:t>Category</a:t>
                </a:r>
              </a:p>
            </c:rich>
          </c:tx>
          <c:layout>
            <c:manualLayout>
              <c:xMode val="edge"/>
              <c:yMode val="edge"/>
              <c:x val="0.3978475937878061"/>
              <c:y val="0.904134155987211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220065775"/>
        <c:crosses val="autoZero"/>
        <c:auto val="1"/>
        <c:lblAlgn val="ctr"/>
        <c:lblOffset val="100"/>
        <c:noMultiLvlLbl val="0"/>
      </c:catAx>
      <c:valAx>
        <c:axId val="2200657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Sum</a:t>
                </a:r>
                <a:r>
                  <a:rPr lang="en-IN" baseline="0">
                    <a:solidFill>
                      <a:schemeClr val="tx1"/>
                    </a:solidFill>
                  </a:rPr>
                  <a:t> of Price &amp; Stock</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1825962607"/>
        <c:crosses val="autoZero"/>
        <c:crossBetween val="between"/>
      </c:valAx>
      <c:valAx>
        <c:axId val="22005745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1825994207"/>
        <c:crosses val="max"/>
        <c:crossBetween val="between"/>
      </c:valAx>
      <c:catAx>
        <c:axId val="1825994207"/>
        <c:scaling>
          <c:orientation val="minMax"/>
        </c:scaling>
        <c:delete val="1"/>
        <c:axPos val="b"/>
        <c:numFmt formatCode="General" sourceLinked="1"/>
        <c:majorTickMark val="none"/>
        <c:minorTickMark val="none"/>
        <c:tickLblPos val="nextTo"/>
        <c:crossAx val="2200574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9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(Sharmiladevi.S).xlsx]Cleaned Store Dim!PivotTable1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'Cleaned Store Dim'!$I$11:$I$12</c:f>
              <c:strCache>
                <c:ptCount val="1"/>
                <c:pt idx="0">
                  <c:v>Flagship</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930-4809-8E4C-33F936E1AE5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F930-4809-8E4C-33F936E1AE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930-4809-8E4C-33F936E1AE5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F930-4809-8E4C-33F936E1AE56}"/>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'Cleaned Store Dim'!$H$13:$H$17</c:f>
              <c:strCache>
                <c:ptCount val="4"/>
                <c:pt idx="0">
                  <c:v>East</c:v>
                </c:pt>
                <c:pt idx="1">
                  <c:v>North</c:v>
                </c:pt>
                <c:pt idx="2">
                  <c:v>South</c:v>
                </c:pt>
                <c:pt idx="3">
                  <c:v>West</c:v>
                </c:pt>
              </c:strCache>
            </c:strRef>
          </c:cat>
          <c:val>
            <c:numRef>
              <c:f>'Cleaned Store Dim'!$I$13:$I$17</c:f>
              <c:numCache>
                <c:formatCode>General</c:formatCode>
                <c:ptCount val="4"/>
                <c:pt idx="0">
                  <c:v>3</c:v>
                </c:pt>
                <c:pt idx="1">
                  <c:v>3</c:v>
                </c:pt>
                <c:pt idx="2">
                  <c:v>1</c:v>
                </c:pt>
                <c:pt idx="3">
                  <c:v>1</c:v>
                </c:pt>
              </c:numCache>
            </c:numRef>
          </c:val>
          <c:extLst>
            <c:ext xmlns:c16="http://schemas.microsoft.com/office/drawing/2014/chart" uri="{C3380CC4-5D6E-409C-BE32-E72D297353CC}">
              <c16:uniqueId val="{00000000-F930-4809-8E4C-33F936E1AE56}"/>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Stock</a:t>
            </a:r>
            <a:r>
              <a:rPr lang="en-IN" baseline="0"/>
              <a:t> &amp; Unit Cost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990099"/>
          </a:soli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1623304505826499E-2"/>
              <c:y val="-9.0780128325216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2.4973982703495951E-2"/>
              <c:y val="-6.8085096243912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8272626308157098E-2"/>
              <c:y val="-0.1021276443658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99"/>
          </a:solidFill>
          <a:ln>
            <a:noFill/>
          </a:ln>
          <a:effectLst>
            <a:outerShdw blurRad="40000" dist="23000" dir="5400000" rotWithShape="0">
              <a:srgbClr val="000000">
                <a:alpha val="35000"/>
              </a:srgbClr>
            </a:outerShdw>
          </a:effectLst>
        </c:spPr>
        <c:dLbl>
          <c:idx val="0"/>
          <c:layout>
            <c:manualLayout>
              <c:x val="3.0523756637606099E-2"/>
              <c:y val="0.215602804772389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7.7696835077542797E-2"/>
              <c:y val="-7.9432612284564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8.3246609011652997E-2"/>
              <c:y val="-4.539006416260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0099"/>
          </a:solidFill>
          <a:ln>
            <a:noFill/>
          </a:ln>
          <a:effectLst>
            <a:outerShdw blurRad="40000" dist="23000" dir="5400000" rotWithShape="0">
              <a:srgbClr val="000000">
                <a:alpha val="35000"/>
              </a:srgbClr>
            </a:outerShdw>
          </a:effectLst>
        </c:spPr>
        <c:dLbl>
          <c:idx val="0"/>
          <c:layout>
            <c:manualLayout>
              <c:x val="-1.0174468009546032E-16"/>
              <c:y val="0.19290777269108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990099"/>
          </a:solidFill>
          <a:ln>
            <a:noFill/>
          </a:ln>
          <a:effectLst>
            <a:outerShdw blurRad="40000" dist="23000" dir="5400000" rotWithShape="0">
              <a:srgbClr val="000000">
                <a:alpha val="35000"/>
              </a:srgbClr>
            </a:outerShdw>
          </a:effectLst>
        </c:spPr>
        <c:dLbl>
          <c:idx val="0"/>
          <c:layout>
            <c:manualLayout>
              <c:x val="-3.6073530571716299E-2"/>
              <c:y val="0.18534276199731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990099"/>
          </a:solidFill>
          <a:ln>
            <a:noFill/>
          </a:ln>
          <a:effectLst>
            <a:outerShdw blurRad="40000" dist="23000" dir="5400000" rotWithShape="0">
              <a:srgbClr val="000000">
                <a:alpha val="35000"/>
              </a:srgbClr>
            </a:outerShdw>
          </a:effectLst>
        </c:spPr>
        <c:dLbl>
          <c:idx val="0"/>
          <c:layout>
            <c:manualLayout>
              <c:x val="7.7696835077542797E-2"/>
              <c:y val="0.181560256650433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990099"/>
          </a:solidFill>
          <a:ln>
            <a:noFill/>
          </a:ln>
          <a:effectLst>
            <a:outerShdw blurRad="40000" dist="23000" dir="5400000" rotWithShape="0">
              <a:srgbClr val="000000">
                <a:alpha val="35000"/>
              </a:srgbClr>
            </a:outerShdw>
          </a:effectLst>
        </c:spPr>
        <c:dLbl>
          <c:idx val="0"/>
          <c:layout>
            <c:manualLayout>
              <c:x val="3.3298643604661171E-2"/>
              <c:y val="0.14751770852847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'Sales Pivot Table &amp; Chart'!$H$39</c:f>
              <c:strCache>
                <c:ptCount val="1"/>
                <c:pt idx="0">
                  <c:v>Sum of Unit Cost</c:v>
                </c:pt>
              </c:strCache>
            </c:strRef>
          </c:tx>
          <c:spPr>
            <a:solidFill>
              <a:srgbClr val="990099"/>
            </a:solidFill>
            <a:ln>
              <a:noFill/>
            </a:ln>
            <a:effectLst>
              <a:outerShdw blurRad="40000" dist="23000" dir="5400000" rotWithShape="0">
                <a:srgbClr val="000000">
                  <a:alpha val="35000"/>
                </a:srgbClr>
              </a:outerShdw>
            </a:effectLst>
          </c:spPr>
          <c:invertIfNegative val="0"/>
          <c:dLbls>
            <c:dLbl>
              <c:idx val="0"/>
              <c:layout>
                <c:manualLayout>
                  <c:x val="3.3298643604661171E-2"/>
                  <c:y val="0.147517708528477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E0F-4AC1-A7B2-3B5A277278B7}"/>
                </c:ext>
              </c:extLst>
            </c:dLbl>
            <c:dLbl>
              <c:idx val="1"/>
              <c:layout>
                <c:manualLayout>
                  <c:x val="7.7696835077542797E-2"/>
                  <c:y val="0.181560256650433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E0F-4AC1-A7B2-3B5A277278B7}"/>
                </c:ext>
              </c:extLst>
            </c:dLbl>
            <c:dLbl>
              <c:idx val="2"/>
              <c:layout>
                <c:manualLayout>
                  <c:x val="3.0523756637606099E-2"/>
                  <c:y val="0.215602804772389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0F-4AC1-A7B2-3B5A277278B7}"/>
                </c:ext>
              </c:extLst>
            </c:dLbl>
            <c:dLbl>
              <c:idx val="3"/>
              <c:layout>
                <c:manualLayout>
                  <c:x val="-3.6073530571716299E-2"/>
                  <c:y val="0.185342761997317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0F-4AC1-A7B2-3B5A277278B7}"/>
                </c:ext>
              </c:extLst>
            </c:dLbl>
            <c:dLbl>
              <c:idx val="4"/>
              <c:layout>
                <c:manualLayout>
                  <c:x val="-1.0174468009546032E-16"/>
                  <c:y val="0.192907772691085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0F-4AC1-A7B2-3B5A277278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'Sales Pivot Table &amp; Chart'!$G$40:$G$44</c:f>
              <c:strCache>
                <c:ptCount val="5"/>
                <c:pt idx="0">
                  <c:v>Beauty</c:v>
                </c:pt>
                <c:pt idx="1">
                  <c:v>Clothing</c:v>
                </c:pt>
                <c:pt idx="2">
                  <c:v>Electronics</c:v>
                </c:pt>
                <c:pt idx="3">
                  <c:v>Home</c:v>
                </c:pt>
                <c:pt idx="4">
                  <c:v>Sports</c:v>
                </c:pt>
              </c:strCache>
            </c:strRef>
          </c:cat>
          <c:val>
            <c:numRef>
              <c:f>'Sales Pivot Table &amp; Chart'!$H$40:$H$44</c:f>
              <c:numCache>
                <c:formatCode>General</c:formatCode>
                <c:ptCount val="5"/>
                <c:pt idx="0">
                  <c:v>1818.7661538461537</c:v>
                </c:pt>
                <c:pt idx="1">
                  <c:v>2039.9526666666668</c:v>
                </c:pt>
                <c:pt idx="2">
                  <c:v>4127.0599999999995</c:v>
                </c:pt>
                <c:pt idx="3">
                  <c:v>2531.7800000000007</c:v>
                </c:pt>
                <c:pt idx="4">
                  <c:v>1286.47</c:v>
                </c:pt>
              </c:numCache>
            </c:numRef>
          </c:val>
          <c:extLst>
            <c:ext xmlns:c16="http://schemas.microsoft.com/office/drawing/2014/chart" uri="{C3380CC4-5D6E-409C-BE32-E72D297353CC}">
              <c16:uniqueId val="{00000000-4E0F-4AC1-A7B2-3B5A277278B7}"/>
            </c:ext>
          </c:extLst>
        </c:ser>
        <c:dLbls>
          <c:dLblPos val="inEnd"/>
          <c:showLegendKey val="0"/>
          <c:showVal val="1"/>
          <c:showCatName val="0"/>
          <c:showSerName val="0"/>
          <c:showPercent val="0"/>
          <c:showBubbleSize val="0"/>
        </c:dLbls>
        <c:gapWidth val="219"/>
        <c:overlap val="-27"/>
        <c:axId val="577504463"/>
        <c:axId val="533249663"/>
      </c:barChart>
      <c:lineChart>
        <c:grouping val="standard"/>
        <c:varyColors val="0"/>
        <c:ser>
          <c:idx val="1"/>
          <c:order val="1"/>
          <c:tx>
            <c:strRef>
              <c:f>'Sales Pivot Table &amp; Chart'!$I$39</c:f>
              <c:strCache>
                <c:ptCount val="1"/>
                <c:pt idx="0">
                  <c:v>Sum of Stock</c:v>
                </c:pt>
              </c:strCache>
            </c:strRef>
          </c:tx>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Lbl>
              <c:idx val="0"/>
              <c:layout>
                <c:manualLayout>
                  <c:x val="-2.4973982703495951E-2"/>
                  <c:y val="-6.8085096243912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0F-4AC1-A7B2-3B5A277278B7}"/>
                </c:ext>
              </c:extLst>
            </c:dLbl>
            <c:dLbl>
              <c:idx val="1"/>
              <c:layout>
                <c:manualLayout>
                  <c:x val="-4.1623304505826499E-2"/>
                  <c:y val="-9.0780128325216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0F-4AC1-A7B2-3B5A277278B7}"/>
                </c:ext>
              </c:extLst>
            </c:dLbl>
            <c:dLbl>
              <c:idx val="2"/>
              <c:layout>
                <c:manualLayout>
                  <c:x val="-5.8272626308157098E-2"/>
                  <c:y val="-0.102127644365869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0F-4AC1-A7B2-3B5A277278B7}"/>
                </c:ext>
              </c:extLst>
            </c:dLbl>
            <c:dLbl>
              <c:idx val="3"/>
              <c:layout>
                <c:manualLayout>
                  <c:x val="-7.7696835077542797E-2"/>
                  <c:y val="-7.9432612284564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0F-4AC1-A7B2-3B5A277278B7}"/>
                </c:ext>
              </c:extLst>
            </c:dLbl>
            <c:dLbl>
              <c:idx val="4"/>
              <c:layout>
                <c:manualLayout>
                  <c:x val="-8.3246609011652997E-2"/>
                  <c:y val="-4.5390064162608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0F-4AC1-A7B2-3B5A277278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Pivot Table &amp; Chart'!$G$40:$G$44</c:f>
              <c:strCache>
                <c:ptCount val="5"/>
                <c:pt idx="0">
                  <c:v>Beauty</c:v>
                </c:pt>
                <c:pt idx="1">
                  <c:v>Clothing</c:v>
                </c:pt>
                <c:pt idx="2">
                  <c:v>Electronics</c:v>
                </c:pt>
                <c:pt idx="3">
                  <c:v>Home</c:v>
                </c:pt>
                <c:pt idx="4">
                  <c:v>Sports</c:v>
                </c:pt>
              </c:strCache>
            </c:strRef>
          </c:cat>
          <c:val>
            <c:numRef>
              <c:f>'Sales Pivot Table &amp; Chart'!$I$40:$I$44</c:f>
              <c:numCache>
                <c:formatCode>General</c:formatCode>
                <c:ptCount val="5"/>
                <c:pt idx="0">
                  <c:v>2147</c:v>
                </c:pt>
                <c:pt idx="1">
                  <c:v>1953</c:v>
                </c:pt>
                <c:pt idx="2">
                  <c:v>3409</c:v>
                </c:pt>
                <c:pt idx="3">
                  <c:v>2293</c:v>
                </c:pt>
                <c:pt idx="4">
                  <c:v>2049</c:v>
                </c:pt>
              </c:numCache>
            </c:numRef>
          </c:val>
          <c:smooth val="0"/>
          <c:extLst>
            <c:ext xmlns:c16="http://schemas.microsoft.com/office/drawing/2014/chart" uri="{C3380CC4-5D6E-409C-BE32-E72D297353CC}">
              <c16:uniqueId val="{00000001-4E0F-4AC1-A7B2-3B5A277278B7}"/>
            </c:ext>
          </c:extLst>
        </c:ser>
        <c:dLbls>
          <c:showLegendKey val="0"/>
          <c:showVal val="1"/>
          <c:showCatName val="0"/>
          <c:showSerName val="0"/>
          <c:showPercent val="0"/>
          <c:showBubbleSize val="0"/>
        </c:dLbls>
        <c:marker val="1"/>
        <c:smooth val="0"/>
        <c:axId val="714929039"/>
        <c:axId val="533246751"/>
      </c:lineChart>
      <c:catAx>
        <c:axId val="577504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249663"/>
        <c:crosses val="autoZero"/>
        <c:auto val="1"/>
        <c:lblAlgn val="ctr"/>
        <c:lblOffset val="100"/>
        <c:noMultiLvlLbl val="0"/>
      </c:catAx>
      <c:valAx>
        <c:axId val="5332496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UNit</a:t>
                </a:r>
                <a:r>
                  <a:rPr lang="en-IN" baseline="0"/>
                  <a:t> Cost &amp; Stock</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7504463"/>
        <c:crosses val="autoZero"/>
        <c:crossBetween val="between"/>
      </c:valAx>
      <c:valAx>
        <c:axId val="533246751"/>
        <c:scaling>
          <c:orientation val="minMax"/>
        </c:scaling>
        <c:delete val="1"/>
        <c:axPos val="r"/>
        <c:numFmt formatCode="General" sourceLinked="1"/>
        <c:majorTickMark val="none"/>
        <c:minorTickMark val="none"/>
        <c:tickLblPos val="nextTo"/>
        <c:crossAx val="714929039"/>
        <c:crosses val="max"/>
        <c:crossBetween val="between"/>
      </c:valAx>
      <c:catAx>
        <c:axId val="714929039"/>
        <c:scaling>
          <c:orientation val="minMax"/>
        </c:scaling>
        <c:delete val="1"/>
        <c:axPos val="b"/>
        <c:numFmt formatCode="General" sourceLinked="1"/>
        <c:majorTickMark val="none"/>
        <c:minorTickMark val="none"/>
        <c:tickLblPos val="nextTo"/>
        <c:crossAx val="533246751"/>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Chart!PivotTable7</c:name>
    <c:fmtId val="0"/>
  </c:pivotSource>
  <c:chart>
    <c:title>
      <c:layout>
        <c:manualLayout>
          <c:xMode val="edge"/>
          <c:yMode val="edge"/>
          <c:x val="0.49151773801428189"/>
          <c:y val="7.0265428413468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pivotFmt>
      <c:pivotFmt>
        <c:idx val="5"/>
      </c:pivotFmt>
      <c:pivotFmt>
        <c:idx val="6"/>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9900CC"/>
          </a:solidFill>
          <a:ln w="25400">
            <a:solidFill>
              <a:schemeClr val="lt1"/>
            </a:solidFill>
          </a:ln>
          <a:effectLst/>
          <a:sp3d contourW="25400">
            <a:contourClr>
              <a:schemeClr val="lt1"/>
            </a:contourClr>
          </a:sp3d>
        </c:spPr>
      </c:pivotFmt>
      <c:pivotFmt>
        <c:idx val="9"/>
        <c:spPr>
          <a:solidFill>
            <a:srgbClr val="9933FF"/>
          </a:solidFill>
          <a:ln w="25400">
            <a:solidFill>
              <a:schemeClr val="lt1"/>
            </a:solidFill>
          </a:ln>
          <a:effectLst/>
          <a:sp3d contourW="25400">
            <a:contourClr>
              <a:schemeClr val="lt1"/>
            </a:contourClr>
          </a:sp3d>
        </c:spPr>
      </c:pivotFmt>
      <c:pivotFmt>
        <c:idx val="10"/>
        <c:spPr>
          <a:solidFill>
            <a:srgbClr val="660066"/>
          </a:solidFill>
          <a:ln w="25400">
            <a:solidFill>
              <a:schemeClr val="lt1"/>
            </a:solidFill>
          </a:ln>
          <a:effectLst/>
          <a:sp3d contourW="25400">
            <a:contourClr>
              <a:schemeClr val="lt1"/>
            </a:contourClr>
          </a:sp3d>
        </c:spPr>
      </c:pivotFmt>
      <c:pivotFmt>
        <c:idx val="11"/>
        <c:spPr>
          <a:solidFill>
            <a:srgbClr val="CC66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Pivot Table &amp; Chart'!$L$3:$L$4</c:f>
              <c:strCache>
                <c:ptCount val="1"/>
                <c:pt idx="0">
                  <c:v>Outlet</c:v>
                </c:pt>
              </c:strCache>
            </c:strRef>
          </c:tx>
          <c:explosion val="19"/>
          <c:dPt>
            <c:idx val="0"/>
            <c:bubble3D val="0"/>
            <c:spPr>
              <a:solidFill>
                <a:srgbClr val="9900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36BA-44B5-920B-D15C045E6402}"/>
              </c:ext>
            </c:extLst>
          </c:dPt>
          <c:dPt>
            <c:idx val="1"/>
            <c:bubble3D val="0"/>
            <c:spPr>
              <a:solidFill>
                <a:srgbClr val="CC66FF"/>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BA-44B5-920B-D15C045E640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Pivot Table &amp; Chart'!$K$5:$K$6</c:f>
              <c:strCache>
                <c:ptCount val="2"/>
                <c:pt idx="0">
                  <c:v>North</c:v>
                </c:pt>
                <c:pt idx="1">
                  <c:v>South</c:v>
                </c:pt>
              </c:strCache>
            </c:strRef>
          </c:cat>
          <c:val>
            <c:numRef>
              <c:f>'Sales Pivot Table &amp; Chart'!$L$5:$L$6</c:f>
              <c:numCache>
                <c:formatCode>General</c:formatCode>
                <c:ptCount val="2"/>
                <c:pt idx="0">
                  <c:v>23</c:v>
                </c:pt>
                <c:pt idx="1">
                  <c:v>22</c:v>
                </c:pt>
              </c:numCache>
            </c:numRef>
          </c:val>
          <c:extLst>
            <c:ext xmlns:c16="http://schemas.microsoft.com/office/drawing/2014/chart" uri="{C3380CC4-5D6E-409C-BE32-E72D297353CC}">
              <c16:uniqueId val="{00000000-36BA-44B5-920B-D15C045E640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age </a:t>
            </a:r>
            <a:endParaRPr lang="en-IN"/>
          </a:p>
        </c:rich>
      </c:tx>
      <c:layout>
        <c:manualLayout>
          <c:xMode val="edge"/>
          <c:yMode val="edge"/>
          <c:x val="0.38860677030755769"/>
          <c:y val="5.02811959950521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702281445588532"/>
          <c:y val="0.31559118275546205"/>
          <c:w val="0.79537034793727712"/>
          <c:h val="0.54068108710870377"/>
        </c:manualLayout>
      </c:layout>
      <c:lineChart>
        <c:grouping val="standard"/>
        <c:varyColors val="0"/>
        <c:ser>
          <c:idx val="0"/>
          <c:order val="0"/>
          <c:tx>
            <c:strRef>
              <c:f>'Sales Pivot Table &amp; Chart'!$H$3:$H$4</c:f>
              <c:strCache>
                <c:ptCount val="1"/>
                <c:pt idx="0">
                  <c:v>Female</c:v>
                </c:pt>
              </c:strCache>
            </c:strRef>
          </c:tx>
          <c:spPr>
            <a:ln w="28575" cap="rnd">
              <a:solidFill>
                <a:srgbClr val="993366"/>
              </a:solidFill>
              <a:round/>
            </a:ln>
            <a:effectLst/>
          </c:spPr>
          <c:marker>
            <c:symbol val="circle"/>
            <c:size val="5"/>
            <c:spPr>
              <a:solidFill>
                <a:schemeClr val="accent1"/>
              </a:solidFill>
              <a:ln w="9525">
                <a:solidFill>
                  <a:schemeClr val="accent1"/>
                </a:solidFill>
              </a:ln>
              <a:effectLst/>
            </c:spPr>
          </c:marker>
          <c:dLbls>
            <c:dLbl>
              <c:idx val="0"/>
              <c:layout>
                <c:manualLayout>
                  <c:x val="-8.5470025781145431E-2"/>
                  <c:y val="0.157142798221672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09-4835-B829-C75B1CB1D310}"/>
                </c:ext>
              </c:extLst>
            </c:dLbl>
            <c:dLbl>
              <c:idx val="1"/>
              <c:layout>
                <c:manualLayout>
                  <c:x val="-0.12428211440310544"/>
                  <c:y val="0.1190475744103583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09-4835-B829-C75B1CB1D310}"/>
                </c:ext>
              </c:extLst>
            </c:dLbl>
            <c:dLbl>
              <c:idx val="2"/>
              <c:layout>
                <c:manualLayout>
                  <c:x val="-0.14358974358974358"/>
                  <c:y val="-0.1857142160801589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09-4835-B829-C75B1CB1D310}"/>
                </c:ext>
              </c:extLst>
            </c:dLbl>
            <c:dLbl>
              <c:idx val="3"/>
              <c:layout>
                <c:manualLayout>
                  <c:x val="-0.11623931623931624"/>
                  <c:y val="-0.109523768457529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709-4835-B829-C75B1CB1D310}"/>
                </c:ext>
              </c:extLst>
            </c:dLbl>
            <c:dLbl>
              <c:idx val="4"/>
              <c:layout>
                <c:manualLayout>
                  <c:x val="-7.179487179487179E-2"/>
                  <c:y val="-0.1333332833396012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09-4835-B829-C75B1CB1D31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Chart'!$H$5:$H$9</c:f>
              <c:numCache>
                <c:formatCode>General</c:formatCode>
                <c:ptCount val="5"/>
                <c:pt idx="0">
                  <c:v>37</c:v>
                </c:pt>
                <c:pt idx="1">
                  <c:v>41.8</c:v>
                </c:pt>
                <c:pt idx="2">
                  <c:v>40.857142857142854</c:v>
                </c:pt>
                <c:pt idx="3">
                  <c:v>48.666666666666664</c:v>
                </c:pt>
                <c:pt idx="4">
                  <c:v>42</c:v>
                </c:pt>
              </c:numCache>
            </c:numRef>
          </c:val>
          <c:smooth val="0"/>
          <c:extLst>
            <c:ext xmlns:c16="http://schemas.microsoft.com/office/drawing/2014/chart" uri="{C3380CC4-5D6E-409C-BE32-E72D297353CC}">
              <c16:uniqueId val="{00000000-C709-4835-B829-C75B1CB1D310}"/>
            </c:ext>
          </c:extLst>
        </c:ser>
        <c:ser>
          <c:idx val="1"/>
          <c:order val="1"/>
          <c:tx>
            <c:strRef>
              <c:f>'Sales Pivot Table &amp; Chart'!$I$3:$I$4</c:f>
              <c:strCache>
                <c:ptCount val="1"/>
                <c:pt idx="0">
                  <c:v>Male</c:v>
                </c:pt>
              </c:strCache>
            </c:strRef>
          </c:tx>
          <c:spPr>
            <a:ln w="28575" cap="rnd">
              <a:solidFill>
                <a:srgbClr val="FF66FF"/>
              </a:solidFill>
              <a:round/>
            </a:ln>
            <a:effectLst/>
          </c:spPr>
          <c:marker>
            <c:symbol val="circle"/>
            <c:size val="5"/>
            <c:spPr>
              <a:solidFill>
                <a:schemeClr val="accent2"/>
              </a:solidFill>
              <a:ln w="9525">
                <a:solidFill>
                  <a:schemeClr val="accent2"/>
                </a:solidFill>
              </a:ln>
              <a:effectLst/>
            </c:spPr>
          </c:marker>
          <c:dLbls>
            <c:dLbl>
              <c:idx val="0"/>
              <c:layout>
                <c:manualLayout>
                  <c:x val="-7.9764419691441008E-3"/>
                  <c:y val="-4.710984360335823E-2"/>
                </c:manualLayout>
              </c:layout>
              <c:dLblPos val="r"/>
              <c:showLegendKey val="0"/>
              <c:showVal val="1"/>
              <c:showCatName val="1"/>
              <c:showSerName val="0"/>
              <c:showPercent val="0"/>
              <c:showBubbleSize val="0"/>
              <c:extLst>
                <c:ext xmlns:c15="http://schemas.microsoft.com/office/drawing/2012/chart" uri="{CE6537A1-D6FC-4f65-9D91-7224C49458BB}"/>
              </c:extLst>
            </c:dLbl>
            <c:dLbl>
              <c:idx val="1"/>
              <c:layout>
                <c:manualLayout>
                  <c:x val="-5.1428903981237381E-2"/>
                  <c:y val="-9.4728873367501548E-2"/>
                </c:manualLayout>
              </c:layout>
              <c:dLblPos val="r"/>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Chart'!$I$5:$I$9</c:f>
              <c:numCache>
                <c:formatCode>General</c:formatCode>
                <c:ptCount val="5"/>
                <c:pt idx="0">
                  <c:v>43.666666666666664</c:v>
                </c:pt>
                <c:pt idx="1">
                  <c:v>46.666666666666664</c:v>
                </c:pt>
                <c:pt idx="2">
                  <c:v>43.4</c:v>
                </c:pt>
                <c:pt idx="3">
                  <c:v>44.4</c:v>
                </c:pt>
                <c:pt idx="4">
                  <c:v>37</c:v>
                </c:pt>
              </c:numCache>
            </c:numRef>
          </c:val>
          <c:smooth val="0"/>
          <c:extLst>
            <c:ext xmlns:c16="http://schemas.microsoft.com/office/drawing/2014/chart" uri="{C3380CC4-5D6E-409C-BE32-E72D297353CC}">
              <c16:uniqueId val="{0000000D-C709-4835-B829-C75B1CB1D310}"/>
            </c:ext>
          </c:extLst>
        </c:ser>
        <c:dLbls>
          <c:showLegendKey val="0"/>
          <c:showVal val="0"/>
          <c:showCatName val="0"/>
          <c:showSerName val="0"/>
          <c:showPercent val="0"/>
          <c:showBubbleSize val="0"/>
        </c:dLbls>
        <c:marker val="1"/>
        <c:smooth val="0"/>
        <c:axId val="532346527"/>
        <c:axId val="1743139791"/>
      </c:lineChart>
      <c:catAx>
        <c:axId val="53234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39791"/>
        <c:crosses val="autoZero"/>
        <c:auto val="1"/>
        <c:lblAlgn val="ctr"/>
        <c:lblOffset val="100"/>
        <c:noMultiLvlLbl val="0"/>
      </c:catAx>
      <c:valAx>
        <c:axId val="1743139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46527"/>
        <c:crosses val="autoZero"/>
        <c:crossBetween val="between"/>
      </c:valAx>
      <c:spPr>
        <a:noFill/>
        <a:ln>
          <a:noFill/>
        </a:ln>
        <a:effectLst/>
      </c:spPr>
    </c:plotArea>
    <c:legend>
      <c:legendPos val="t"/>
      <c:layout>
        <c:manualLayout>
          <c:xMode val="edge"/>
          <c:yMode val="edge"/>
          <c:x val="2.5039020898440911E-2"/>
          <c:y val="0.10785260297990139"/>
          <c:w val="0.30407132589579294"/>
          <c:h val="0.13526016675659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Chart!PivotTable1</c:name>
    <c:fmtId val="15"/>
  </c:pivotSource>
  <c:chart>
    <c:title>
      <c:tx>
        <c:rich>
          <a:bodyPr rot="0" spcFirstLastPara="1" vertOverflow="ellipsis" vert="horz" wrap="square" anchor="ctr" anchorCtr="1"/>
          <a:lstStyle/>
          <a:p>
            <a:pPr>
              <a:defRPr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IN"/>
              <a:t>Age</a:t>
            </a:r>
            <a:r>
              <a:rPr lang="en-IN" baseline="0"/>
              <a:t> Loyalty</a:t>
            </a:r>
            <a:endParaRPr lang="en-IN"/>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993366"/>
          </a:soli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6FF"/>
          </a:soli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542890472024328"/>
          <c:y val="0.25151087036913999"/>
          <c:w val="0.70607069949589629"/>
          <c:h val="0.51832224129047944"/>
        </c:manualLayout>
      </c:layout>
      <c:barChart>
        <c:barDir val="bar"/>
        <c:grouping val="clustered"/>
        <c:varyColors val="0"/>
        <c:ser>
          <c:idx val="0"/>
          <c:order val="0"/>
          <c:tx>
            <c:strRef>
              <c:f>'Sales Pivot Table &amp; Chart'!$B$3:$B$4</c:f>
              <c:strCache>
                <c:ptCount val="1"/>
                <c:pt idx="0">
                  <c:v>Female</c:v>
                </c:pt>
              </c:strCache>
            </c:strRef>
          </c:tx>
          <c:spPr>
            <a:solidFill>
              <a:srgbClr val="993366"/>
            </a:solidFill>
            <a:ln>
              <a:noFill/>
            </a:ln>
            <a:effectLst>
              <a:outerShdw blurRad="40000" dist="23000" dir="5400000" rotWithShape="0">
                <a:srgbClr val="000000">
                  <a:alpha val="35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'Sales Pivot Table &amp; Chart'!$A$5:$A$8</c:f>
              <c:strCache>
                <c:ptCount val="4"/>
                <c:pt idx="0">
                  <c:v>Bronze</c:v>
                </c:pt>
                <c:pt idx="1">
                  <c:v>Gold</c:v>
                </c:pt>
                <c:pt idx="2">
                  <c:v>Platinum</c:v>
                </c:pt>
                <c:pt idx="3">
                  <c:v>Silver</c:v>
                </c:pt>
              </c:strCache>
            </c:strRef>
          </c:cat>
          <c:val>
            <c:numRef>
              <c:f>'Sales Pivot Table &amp; Chart'!$B$5:$B$8</c:f>
              <c:numCache>
                <c:formatCode>General</c:formatCode>
                <c:ptCount val="4"/>
                <c:pt idx="0">
                  <c:v>7</c:v>
                </c:pt>
                <c:pt idx="1">
                  <c:v>3</c:v>
                </c:pt>
                <c:pt idx="2">
                  <c:v>10</c:v>
                </c:pt>
                <c:pt idx="3">
                  <c:v>6</c:v>
                </c:pt>
              </c:numCache>
            </c:numRef>
          </c:val>
          <c:extLst>
            <c:ext xmlns:c16="http://schemas.microsoft.com/office/drawing/2014/chart" uri="{C3380CC4-5D6E-409C-BE32-E72D297353CC}">
              <c16:uniqueId val="{00000000-7A76-43FA-A203-0CC6B9AC3C18}"/>
            </c:ext>
          </c:extLst>
        </c:ser>
        <c:ser>
          <c:idx val="1"/>
          <c:order val="1"/>
          <c:tx>
            <c:strRef>
              <c:f>'Sales Pivot Table &amp; Chart'!$C$3:$C$4</c:f>
              <c:strCache>
                <c:ptCount val="1"/>
                <c:pt idx="0">
                  <c:v>Male</c:v>
                </c:pt>
              </c:strCache>
            </c:strRef>
          </c:tx>
          <c:spPr>
            <a:solidFill>
              <a:srgbClr val="FF66FF"/>
            </a:solidFill>
            <a:ln>
              <a:noFill/>
            </a:ln>
            <a:effectLst>
              <a:outerShdw blurRad="40000" dist="23000" dir="5400000" rotWithShape="0">
                <a:srgbClr val="000000">
                  <a:alpha val="35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'Sales Pivot Table &amp; Chart'!$A$5:$A$8</c:f>
              <c:strCache>
                <c:ptCount val="4"/>
                <c:pt idx="0">
                  <c:v>Bronze</c:v>
                </c:pt>
                <c:pt idx="1">
                  <c:v>Gold</c:v>
                </c:pt>
                <c:pt idx="2">
                  <c:v>Platinum</c:v>
                </c:pt>
                <c:pt idx="3">
                  <c:v>Silver</c:v>
                </c:pt>
              </c:strCache>
            </c:strRef>
          </c:cat>
          <c:val>
            <c:numRef>
              <c:f>'Sales Pivot Table &amp; Chart'!$C$5:$C$8</c:f>
              <c:numCache>
                <c:formatCode>General</c:formatCode>
                <c:ptCount val="4"/>
                <c:pt idx="0">
                  <c:v>6</c:v>
                </c:pt>
                <c:pt idx="1">
                  <c:v>5</c:v>
                </c:pt>
                <c:pt idx="2">
                  <c:v>6</c:v>
                </c:pt>
                <c:pt idx="3">
                  <c:v>2</c:v>
                </c:pt>
              </c:numCache>
            </c:numRef>
          </c:val>
          <c:extLst>
            <c:ext xmlns:c16="http://schemas.microsoft.com/office/drawing/2014/chart" uri="{C3380CC4-5D6E-409C-BE32-E72D297353CC}">
              <c16:uniqueId val="{00000006-7A76-43FA-A203-0CC6B9AC3C18}"/>
            </c:ext>
          </c:extLst>
        </c:ser>
        <c:dLbls>
          <c:showLegendKey val="0"/>
          <c:showVal val="0"/>
          <c:showCatName val="0"/>
          <c:showSerName val="0"/>
          <c:showPercent val="0"/>
          <c:showBubbleSize val="0"/>
        </c:dLbls>
        <c:gapWidth val="100"/>
        <c:axId val="884766383"/>
        <c:axId val="533240927"/>
      </c:barChart>
      <c:catAx>
        <c:axId val="8847663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IN"/>
                  <a:t>Loyalty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533240927"/>
        <c:crosses val="autoZero"/>
        <c:auto val="1"/>
        <c:lblAlgn val="ctr"/>
        <c:lblOffset val="100"/>
        <c:noMultiLvlLbl val="0"/>
      </c:catAx>
      <c:valAx>
        <c:axId val="5332409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t>Age 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84766383"/>
        <c:crosses val="autoZero"/>
        <c:crossBetween val="between"/>
      </c:valAx>
      <c:spPr>
        <a:noFill/>
        <a:ln>
          <a:noFill/>
        </a:ln>
        <a:effectLst/>
      </c:spPr>
    </c:plotArea>
    <c:legend>
      <c:legendPos val="t"/>
      <c:layout>
        <c:manualLayout>
          <c:xMode val="edge"/>
          <c:yMode val="edge"/>
          <c:x val="5.126213389992916E-2"/>
          <c:y val="0.10208575952183664"/>
          <c:w val="0.20718499076504326"/>
          <c:h val="0.155524387858700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'Sales Pivot Table &amp; Chart'!$B$26:$B$27</c:f>
              <c:strCache>
                <c:ptCount val="1"/>
                <c:pt idx="0">
                  <c:v>COD</c:v>
                </c:pt>
              </c:strCache>
            </c:strRef>
          </c:tx>
          <c:spPr>
            <a:solidFill>
              <a:schemeClr val="accent1"/>
            </a:solidFill>
            <a:ln>
              <a:noFill/>
            </a:ln>
            <a:effectLst/>
          </c:spPr>
          <c:invertIfNegative val="0"/>
          <c:cat>
            <c:strRef>
              <c:f>'Sales Pivot Table &amp; Chart'!$A$28:$A$29</c:f>
              <c:strCache>
                <c:ptCount val="2"/>
                <c:pt idx="0">
                  <c:v>North</c:v>
                </c:pt>
                <c:pt idx="1">
                  <c:v>South</c:v>
                </c:pt>
              </c:strCache>
            </c:strRef>
          </c:cat>
          <c:val>
            <c:numRef>
              <c:f>'Sales Pivot Table &amp; Chart'!$B$28:$B$29</c:f>
              <c:numCache>
                <c:formatCode>General</c:formatCode>
                <c:ptCount val="2"/>
                <c:pt idx="0">
                  <c:v>7</c:v>
                </c:pt>
                <c:pt idx="1">
                  <c:v>6</c:v>
                </c:pt>
              </c:numCache>
            </c:numRef>
          </c:val>
          <c:extLst>
            <c:ext xmlns:c16="http://schemas.microsoft.com/office/drawing/2014/chart" uri="{C3380CC4-5D6E-409C-BE32-E72D297353CC}">
              <c16:uniqueId val="{00000000-343A-4085-B8D0-3FF1430D1E23}"/>
            </c:ext>
          </c:extLst>
        </c:ser>
        <c:ser>
          <c:idx val="1"/>
          <c:order val="1"/>
          <c:tx>
            <c:strRef>
              <c:f>'Sales Pivot Table &amp; Chart'!$C$26:$C$27</c:f>
              <c:strCache>
                <c:ptCount val="1"/>
                <c:pt idx="0">
                  <c:v>Credit Card</c:v>
                </c:pt>
              </c:strCache>
            </c:strRef>
          </c:tx>
          <c:spPr>
            <a:solidFill>
              <a:schemeClr val="accent2"/>
            </a:solidFill>
            <a:ln>
              <a:noFill/>
            </a:ln>
            <a:effectLst/>
          </c:spPr>
          <c:invertIfNegative val="0"/>
          <c:cat>
            <c:strRef>
              <c:f>'Sales Pivot Table &amp; Chart'!$A$28:$A$29</c:f>
              <c:strCache>
                <c:ptCount val="2"/>
                <c:pt idx="0">
                  <c:v>North</c:v>
                </c:pt>
                <c:pt idx="1">
                  <c:v>South</c:v>
                </c:pt>
              </c:strCache>
            </c:strRef>
          </c:cat>
          <c:val>
            <c:numRef>
              <c:f>'Sales Pivot Table &amp; Chart'!$C$28:$C$29</c:f>
              <c:numCache>
                <c:formatCode>General</c:formatCode>
                <c:ptCount val="2"/>
                <c:pt idx="0">
                  <c:v>10</c:v>
                </c:pt>
                <c:pt idx="1">
                  <c:v>7</c:v>
                </c:pt>
              </c:numCache>
            </c:numRef>
          </c:val>
          <c:extLst>
            <c:ext xmlns:c16="http://schemas.microsoft.com/office/drawing/2014/chart" uri="{C3380CC4-5D6E-409C-BE32-E72D297353CC}">
              <c16:uniqueId val="{00000003-343A-4085-B8D0-3FF1430D1E23}"/>
            </c:ext>
          </c:extLst>
        </c:ser>
        <c:ser>
          <c:idx val="2"/>
          <c:order val="2"/>
          <c:tx>
            <c:strRef>
              <c:f>'Sales Pivot Table &amp; Chart'!$D$26:$D$27</c:f>
              <c:strCache>
                <c:ptCount val="1"/>
                <c:pt idx="0">
                  <c:v>PayPal</c:v>
                </c:pt>
              </c:strCache>
            </c:strRef>
          </c:tx>
          <c:spPr>
            <a:solidFill>
              <a:schemeClr val="accent3"/>
            </a:solidFill>
            <a:ln>
              <a:noFill/>
            </a:ln>
            <a:effectLst/>
          </c:spPr>
          <c:invertIfNegative val="0"/>
          <c:cat>
            <c:strRef>
              <c:f>'Sales Pivot Table &amp; Chart'!$A$28:$A$29</c:f>
              <c:strCache>
                <c:ptCount val="2"/>
                <c:pt idx="0">
                  <c:v>North</c:v>
                </c:pt>
                <c:pt idx="1">
                  <c:v>South</c:v>
                </c:pt>
              </c:strCache>
            </c:strRef>
          </c:cat>
          <c:val>
            <c:numRef>
              <c:f>'Sales Pivot Table &amp; Chart'!$D$28:$D$29</c:f>
              <c:numCache>
                <c:formatCode>General</c:formatCode>
                <c:ptCount val="2"/>
                <c:pt idx="0">
                  <c:v>4</c:v>
                </c:pt>
                <c:pt idx="1">
                  <c:v>7</c:v>
                </c:pt>
              </c:numCache>
            </c:numRef>
          </c:val>
          <c:extLst>
            <c:ext xmlns:c16="http://schemas.microsoft.com/office/drawing/2014/chart" uri="{C3380CC4-5D6E-409C-BE32-E72D297353CC}">
              <c16:uniqueId val="{00000005-343A-4085-B8D0-3FF1430D1E23}"/>
            </c:ext>
          </c:extLst>
        </c:ser>
        <c:dLbls>
          <c:showLegendKey val="0"/>
          <c:showVal val="0"/>
          <c:showCatName val="0"/>
          <c:showSerName val="0"/>
          <c:showPercent val="0"/>
          <c:showBubbleSize val="0"/>
        </c:dLbls>
        <c:gapWidth val="219"/>
        <c:axId val="2092249311"/>
        <c:axId val="1159734911"/>
      </c:barChart>
      <c:catAx>
        <c:axId val="20922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34911"/>
        <c:crosses val="autoZero"/>
        <c:auto val="1"/>
        <c:lblAlgn val="ctr"/>
        <c:lblOffset val="100"/>
        <c:noMultiLvlLbl val="0"/>
      </c:catAx>
      <c:valAx>
        <c:axId val="115973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24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Type</a:t>
            </a:r>
            <a:endParaRPr lang="en-IN"/>
          </a:p>
        </c:rich>
      </c:tx>
      <c:layout>
        <c:manualLayout>
          <c:xMode val="edge"/>
          <c:yMode val="edge"/>
          <c:x val="0.39153673972571618"/>
          <c:y val="4.7103809708877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8.658008658008658E-3"/>
              <c:y val="-0.127519906158579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75000"/>
            </a:schemeClr>
          </a:solidFill>
          <a:ln>
            <a:noFill/>
          </a:ln>
          <a:effectLst/>
        </c:spPr>
        <c:dLbl>
          <c:idx val="0"/>
          <c:layout>
            <c:manualLayout>
              <c:x val="5.8137220799207232E-2"/>
              <c:y val="0.168776346386355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5.7928722765076053E-2"/>
              <c:y val="-4.5007025703028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5.2573970422371899E-2"/>
              <c:y val="0.218013264669071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60000"/>
              <a:lumOff val="40000"/>
            </a:schemeClr>
          </a:solidFill>
          <a:ln>
            <a:noFill/>
          </a:ln>
          <a:effectLst/>
        </c:spPr>
        <c:dLbl>
          <c:idx val="0"/>
          <c:layout>
            <c:manualLayout>
              <c:x val="5.0939716872740307E-2"/>
              <c:y val="-7.501170950504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lumMod val="60000"/>
              <a:lumOff val="40000"/>
            </a:schemeClr>
          </a:solidFill>
          <a:ln>
            <a:noFill/>
          </a:ln>
          <a:effectLst/>
        </c:spPr>
        <c:dLbl>
          <c:idx val="0"/>
          <c:layout>
            <c:manualLayout>
              <c:x val="8.6580086580086479E-2"/>
              <c:y val="-3.37552692772710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75000"/>
            </a:schemeClr>
          </a:solidFill>
          <a:ln>
            <a:noFill/>
          </a:ln>
          <a:effectLst/>
        </c:spPr>
        <c:dLbl>
          <c:idx val="0"/>
          <c:layout>
            <c:manualLayout>
              <c:x val="-3.7483266398929099E-2"/>
              <c:y val="-7.501170950504675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7.1106894770683785E-2"/>
              <c:y val="-9.00140514060561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dLbl>
          <c:idx val="0"/>
          <c:layout>
            <c:manualLayout>
              <c:x val="-3.4805890227576998E-2"/>
              <c:y val="-4.8757611178280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'Sales Pivot Table &amp; Chart'!$B$26:$B$27</c:f>
              <c:strCache>
                <c:ptCount val="1"/>
                <c:pt idx="0">
                  <c:v>COD</c:v>
                </c:pt>
              </c:strCache>
            </c:strRef>
          </c:tx>
          <c:spPr>
            <a:solidFill>
              <a:schemeClr val="accent4">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Chart'!$A$28:$A$29</c:f>
              <c:strCache>
                <c:ptCount val="2"/>
                <c:pt idx="0">
                  <c:v>North</c:v>
                </c:pt>
                <c:pt idx="1">
                  <c:v>South</c:v>
                </c:pt>
              </c:strCache>
            </c:strRef>
          </c:cat>
          <c:val>
            <c:numRef>
              <c:f>'Sales Pivot Table &amp; Chart'!$B$28:$B$29</c:f>
              <c:numCache>
                <c:formatCode>General</c:formatCode>
                <c:ptCount val="2"/>
                <c:pt idx="0">
                  <c:v>7</c:v>
                </c:pt>
                <c:pt idx="1">
                  <c:v>6</c:v>
                </c:pt>
              </c:numCache>
            </c:numRef>
          </c:val>
          <c:extLst>
            <c:ext xmlns:c16="http://schemas.microsoft.com/office/drawing/2014/chart" uri="{C3380CC4-5D6E-409C-BE32-E72D297353CC}">
              <c16:uniqueId val="{00000000-A2D5-46DF-9C05-CF16AA7FB6ED}"/>
            </c:ext>
          </c:extLst>
        </c:ser>
        <c:ser>
          <c:idx val="1"/>
          <c:order val="1"/>
          <c:tx>
            <c:strRef>
              <c:f>'Sales Pivot Table &amp; Chart'!$C$26:$C$27</c:f>
              <c:strCache>
                <c:ptCount val="1"/>
                <c:pt idx="0">
                  <c:v>Credit Card</c:v>
                </c:pt>
              </c:strCache>
            </c:strRef>
          </c:tx>
          <c:spPr>
            <a:solidFill>
              <a:schemeClr val="accent4">
                <a:lumMod val="75000"/>
              </a:schemeClr>
            </a:solidFill>
            <a:ln>
              <a:noFill/>
            </a:ln>
            <a:effectLst/>
          </c:spPr>
          <c:invertIfNegative val="0"/>
          <c:dLbls>
            <c:dLbl>
              <c:idx val="0"/>
              <c:layout>
                <c:manualLayout>
                  <c:x val="-3.7483266398929099E-2"/>
                  <c:y val="-7.5011709505046755E-3"/>
                </c:manualLayout>
              </c:layout>
              <c:dLblPos val="outEnd"/>
              <c:showLegendKey val="0"/>
              <c:showVal val="1"/>
              <c:showCatName val="1"/>
              <c:showSerName val="0"/>
              <c:showPercent val="0"/>
              <c:showBubbleSize val="0"/>
              <c:extLst>
                <c:ext xmlns:c15="http://schemas.microsoft.com/office/drawing/2012/chart" uri="{CE6537A1-D6FC-4f65-9D91-7224C49458BB}"/>
              </c:extLst>
            </c:dLbl>
            <c:dLbl>
              <c:idx val="1"/>
              <c:layout>
                <c:manualLayout>
                  <c:x val="5.8137220799207232E-2"/>
                  <c:y val="0.16877634638635519"/>
                </c:manualLayout>
              </c:layout>
              <c:dLblPos val="outEnd"/>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Chart'!$A$28:$A$29</c:f>
              <c:strCache>
                <c:ptCount val="2"/>
                <c:pt idx="0">
                  <c:v>North</c:v>
                </c:pt>
                <c:pt idx="1">
                  <c:v>South</c:v>
                </c:pt>
              </c:strCache>
            </c:strRef>
          </c:cat>
          <c:val>
            <c:numRef>
              <c:f>'Sales Pivot Table &amp; Chart'!$C$28:$C$29</c:f>
              <c:numCache>
                <c:formatCode>General</c:formatCode>
                <c:ptCount val="2"/>
                <c:pt idx="0">
                  <c:v>10</c:v>
                </c:pt>
                <c:pt idx="1">
                  <c:v>7</c:v>
                </c:pt>
              </c:numCache>
            </c:numRef>
          </c:val>
          <c:extLst>
            <c:ext xmlns:c16="http://schemas.microsoft.com/office/drawing/2014/chart" uri="{C3380CC4-5D6E-409C-BE32-E72D297353CC}">
              <c16:uniqueId val="{0000000D-A2D5-46DF-9C05-CF16AA7FB6ED}"/>
            </c:ext>
          </c:extLst>
        </c:ser>
        <c:ser>
          <c:idx val="2"/>
          <c:order val="2"/>
          <c:tx>
            <c:strRef>
              <c:f>'Sales Pivot Table &amp; Chart'!$D$26:$D$27</c:f>
              <c:strCache>
                <c:ptCount val="1"/>
                <c:pt idx="0">
                  <c:v>PayPal</c:v>
                </c:pt>
              </c:strCache>
            </c:strRef>
          </c:tx>
          <c:spPr>
            <a:solidFill>
              <a:schemeClr val="accent4">
                <a:lumMod val="60000"/>
                <a:lumOff val="40000"/>
              </a:schemeClr>
            </a:solidFill>
            <a:ln>
              <a:noFill/>
            </a:ln>
            <a:effectLst/>
          </c:spPr>
          <c:invertIfNegative val="0"/>
          <c:dLbls>
            <c:dLbl>
              <c:idx val="0"/>
              <c:layout>
                <c:manualLayout>
                  <c:x val="8.6580086580086479E-2"/>
                  <c:y val="-3.3755269277271037E-2"/>
                </c:manualLayout>
              </c:layout>
              <c:dLblPos val="outEnd"/>
              <c:showLegendKey val="0"/>
              <c:showVal val="1"/>
              <c:showCatName val="1"/>
              <c:showSerName val="0"/>
              <c:showPercent val="0"/>
              <c:showBubbleSize val="0"/>
              <c:extLst>
                <c:ext xmlns:c15="http://schemas.microsoft.com/office/drawing/2012/chart" uri="{CE6537A1-D6FC-4f65-9D91-7224C49458BB}"/>
              </c:extLst>
            </c:dLbl>
            <c:dLbl>
              <c:idx val="1"/>
              <c:layout>
                <c:manualLayout>
                  <c:x val="5.0939716872740307E-2"/>
                  <c:y val="-7.501170950504675E-2"/>
                </c:manualLayout>
              </c:layout>
              <c:dLblPos val="outEnd"/>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Chart'!$A$28:$A$29</c:f>
              <c:strCache>
                <c:ptCount val="2"/>
                <c:pt idx="0">
                  <c:v>North</c:v>
                </c:pt>
                <c:pt idx="1">
                  <c:v>South</c:v>
                </c:pt>
              </c:strCache>
            </c:strRef>
          </c:cat>
          <c:val>
            <c:numRef>
              <c:f>'Sales Pivot Table &amp; Chart'!$D$28:$D$29</c:f>
              <c:numCache>
                <c:formatCode>General</c:formatCode>
                <c:ptCount val="2"/>
                <c:pt idx="0">
                  <c:v>4</c:v>
                </c:pt>
                <c:pt idx="1">
                  <c:v>7</c:v>
                </c:pt>
              </c:numCache>
            </c:numRef>
          </c:val>
          <c:extLst>
            <c:ext xmlns:c16="http://schemas.microsoft.com/office/drawing/2014/chart" uri="{C3380CC4-5D6E-409C-BE32-E72D297353CC}">
              <c16:uniqueId val="{0000000F-A2D5-46DF-9C05-CF16AA7FB6ED}"/>
            </c:ext>
          </c:extLst>
        </c:ser>
        <c:dLbls>
          <c:showLegendKey val="0"/>
          <c:showVal val="0"/>
          <c:showCatName val="0"/>
          <c:showSerName val="0"/>
          <c:showPercent val="0"/>
          <c:showBubbleSize val="0"/>
        </c:dLbls>
        <c:gapWidth val="219"/>
        <c:overlap val="-27"/>
        <c:axId val="721974815"/>
        <c:axId val="1159748223"/>
      </c:barChart>
      <c:catAx>
        <c:axId val="72197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48223"/>
        <c:crosses val="autoZero"/>
        <c:auto val="1"/>
        <c:lblAlgn val="ctr"/>
        <c:lblOffset val="100"/>
        <c:noMultiLvlLbl val="0"/>
      </c:catAx>
      <c:valAx>
        <c:axId val="1159748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Distinct</a:t>
                </a:r>
                <a:r>
                  <a:rPr lang="en-IN" baseline="0"/>
                  <a:t> count 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974815"/>
        <c:crosses val="autoZero"/>
        <c:crossBetween val="between"/>
      </c:valAx>
      <c:spPr>
        <a:noFill/>
        <a:ln>
          <a:noFill/>
        </a:ln>
        <a:effectLst/>
      </c:spPr>
    </c:plotArea>
    <c:legend>
      <c:legendPos val="t"/>
      <c:layout>
        <c:manualLayout>
          <c:xMode val="edge"/>
          <c:yMode val="edge"/>
          <c:x val="3.8455874833827598E-2"/>
          <c:y val="0.11202821621564152"/>
          <c:w val="0.35746134142870695"/>
          <c:h val="0.11778580790269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41275" cap="flat" cmpd="sng">
            <a:solidFill>
              <a:srgbClr val="990033"/>
            </a:solidFill>
            <a:miter lim="800000"/>
          </a:ln>
          <a:effectLst>
            <a:outerShdw blurRad="50800" dist="50800" dir="5400000" algn="ctr" rotWithShape="0">
              <a:schemeClr val="bg1"/>
            </a:outerShdw>
          </a:effectLst>
        </c:spPr>
        <c:marker>
          <c:symbol val="square"/>
          <c:size val="6"/>
          <c:spPr>
            <a:solidFill>
              <a:srgbClr val="990033"/>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dLbl>
          <c:idx val="0"/>
          <c:layout>
            <c:manualLayout>
              <c:x val="-8.4341077034381789E-2"/>
              <c:y val="-0.121730842443926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2403099563879674"/>
              <c:y val="0"/>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7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1"/>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ln w="28575" cap="rnd">
            <a:solidFill>
              <a:srgbClr val="7C06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ln w="28575" cap="rnd">
            <a:solidFill>
              <a:srgbClr val="7C0666"/>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ln w="28575" cap="rnd">
            <a:solidFill>
              <a:srgbClr val="D99EF0"/>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ln w="28575" cap="rnd">
            <a:solidFill>
              <a:srgbClr val="D99EF0"/>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ln w="28575" cap="rnd">
            <a:solidFill>
              <a:srgbClr val="663767"/>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ln w="28575" cap="rnd">
            <a:solidFill>
              <a:srgbClr val="663767"/>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759607963019651"/>
          <c:y val="0.35862732899347705"/>
          <c:w val="0.71301398042145825"/>
          <c:h val="0.49612177637169597"/>
        </c:manualLayout>
      </c:layout>
      <c:lineChart>
        <c:grouping val="stacked"/>
        <c:varyColors val="0"/>
        <c:ser>
          <c:idx val="0"/>
          <c:order val="0"/>
          <c:tx>
            <c:strRef>
              <c:f>'Sales Pivot Table &amp; Chart'!$L$28:$L$29</c:f>
              <c:strCache>
                <c:ptCount val="1"/>
                <c:pt idx="0">
                  <c:v>COD</c:v>
                </c:pt>
              </c:strCache>
            </c:strRef>
          </c:tx>
          <c:spPr>
            <a:ln w="28575" cap="rnd">
              <a:solidFill>
                <a:srgbClr val="7C0666"/>
              </a:solidFill>
              <a:round/>
            </a:ln>
            <a:effectLst/>
          </c:spPr>
          <c:marker>
            <c:symbol val="circle"/>
            <c:size val="5"/>
            <c:spPr>
              <a:solidFill>
                <a:schemeClr val="accent1"/>
              </a:solidFill>
              <a:ln w="9525">
                <a:solidFill>
                  <a:schemeClr val="accent1"/>
                </a:solidFill>
              </a:ln>
              <a:effectLst/>
            </c:spPr>
          </c:marker>
          <c:dLbls>
            <c:dLbl>
              <c:idx val="0"/>
              <c:layout>
                <c:manualLayout>
                  <c:x val="-2.8880862777242385E-2"/>
                  <c:y val="-7.0175466293871017E-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Chart'!$K$30:$K$33</c:f>
              <c:strCache>
                <c:ptCount val="4"/>
                <c:pt idx="0">
                  <c:v>1</c:v>
                </c:pt>
                <c:pt idx="1">
                  <c:v>2</c:v>
                </c:pt>
                <c:pt idx="2">
                  <c:v>3</c:v>
                </c:pt>
                <c:pt idx="3">
                  <c:v>4</c:v>
                </c:pt>
              </c:strCache>
            </c:strRef>
          </c:cat>
          <c:val>
            <c:numRef>
              <c:f>'Sales Pivot Table &amp; Chart'!$L$30:$L$33</c:f>
              <c:numCache>
                <c:formatCode>General</c:formatCode>
                <c:ptCount val="4"/>
                <c:pt idx="0">
                  <c:v>4</c:v>
                </c:pt>
                <c:pt idx="1">
                  <c:v>3</c:v>
                </c:pt>
                <c:pt idx="2">
                  <c:v>4</c:v>
                </c:pt>
                <c:pt idx="3">
                  <c:v>3</c:v>
                </c:pt>
              </c:numCache>
            </c:numRef>
          </c:val>
          <c:smooth val="0"/>
          <c:extLst>
            <c:ext xmlns:c16="http://schemas.microsoft.com/office/drawing/2014/chart" uri="{C3380CC4-5D6E-409C-BE32-E72D297353CC}">
              <c16:uniqueId val="{00000008-C6A0-46E6-95FF-77B63B2B6B26}"/>
            </c:ext>
          </c:extLst>
        </c:ser>
        <c:ser>
          <c:idx val="1"/>
          <c:order val="1"/>
          <c:tx>
            <c:strRef>
              <c:f>'Sales Pivot Table &amp; Chart'!$M$28:$M$29</c:f>
              <c:strCache>
                <c:ptCount val="1"/>
                <c:pt idx="0">
                  <c:v>Credit Card</c:v>
                </c:pt>
              </c:strCache>
            </c:strRef>
          </c:tx>
          <c:spPr>
            <a:ln w="28575" cap="rnd">
              <a:solidFill>
                <a:srgbClr val="D99EF0"/>
              </a:solidFill>
              <a:round/>
            </a:ln>
            <a:effectLst/>
          </c:spPr>
          <c:marker>
            <c:symbol val="circle"/>
            <c:size val="5"/>
            <c:spPr>
              <a:solidFill>
                <a:schemeClr val="accent2"/>
              </a:solidFill>
              <a:ln w="9525">
                <a:solidFill>
                  <a:schemeClr val="accent2"/>
                </a:solidFill>
              </a:ln>
              <a:effectLst/>
            </c:spPr>
          </c:marker>
          <c:dLbls>
            <c:dLbl>
              <c:idx val="0"/>
              <c:layout>
                <c:manualLayout>
                  <c:x val="-2.2462893271188521E-2"/>
                  <c:y val="-8.5213066213986319E-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Chart'!$K$30:$K$33</c:f>
              <c:strCache>
                <c:ptCount val="4"/>
                <c:pt idx="0">
                  <c:v>1</c:v>
                </c:pt>
                <c:pt idx="1">
                  <c:v>2</c:v>
                </c:pt>
                <c:pt idx="2">
                  <c:v>3</c:v>
                </c:pt>
                <c:pt idx="3">
                  <c:v>4</c:v>
                </c:pt>
              </c:strCache>
            </c:strRef>
          </c:cat>
          <c:val>
            <c:numRef>
              <c:f>'Sales Pivot Table &amp; Chart'!$M$30:$M$33</c:f>
              <c:numCache>
                <c:formatCode>General</c:formatCode>
                <c:ptCount val="4"/>
                <c:pt idx="0">
                  <c:v>6</c:v>
                </c:pt>
                <c:pt idx="1">
                  <c:v>4</c:v>
                </c:pt>
                <c:pt idx="2">
                  <c:v>4</c:v>
                </c:pt>
                <c:pt idx="3">
                  <c:v>5</c:v>
                </c:pt>
              </c:numCache>
            </c:numRef>
          </c:val>
          <c:smooth val="0"/>
          <c:extLst>
            <c:ext xmlns:c16="http://schemas.microsoft.com/office/drawing/2014/chart" uri="{C3380CC4-5D6E-409C-BE32-E72D297353CC}">
              <c16:uniqueId val="{00000009-C6A0-46E6-95FF-77B63B2B6B26}"/>
            </c:ext>
          </c:extLst>
        </c:ser>
        <c:ser>
          <c:idx val="2"/>
          <c:order val="2"/>
          <c:tx>
            <c:strRef>
              <c:f>'Sales Pivot Table &amp; Chart'!$N$28:$N$29</c:f>
              <c:strCache>
                <c:ptCount val="1"/>
                <c:pt idx="0">
                  <c:v>PayPal</c:v>
                </c:pt>
              </c:strCache>
            </c:strRef>
          </c:tx>
          <c:spPr>
            <a:ln w="28575" cap="rnd">
              <a:solidFill>
                <a:srgbClr val="663767"/>
              </a:solidFill>
              <a:round/>
            </a:ln>
            <a:effectLst/>
          </c:spPr>
          <c:marker>
            <c:symbol val="circle"/>
            <c:size val="5"/>
            <c:spPr>
              <a:solidFill>
                <a:schemeClr val="accent3"/>
              </a:solidFill>
              <a:ln w="9525">
                <a:solidFill>
                  <a:schemeClr val="accent3"/>
                </a:solidFill>
              </a:ln>
              <a:effectLst/>
            </c:spPr>
          </c:marker>
          <c:dLbls>
            <c:dLbl>
              <c:idx val="0"/>
              <c:layout>
                <c:manualLayout>
                  <c:x val="-2.2462893271188521E-2"/>
                  <c:y val="-7.0175466293871058E-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Chart'!$K$30:$K$33</c:f>
              <c:strCache>
                <c:ptCount val="4"/>
                <c:pt idx="0">
                  <c:v>1</c:v>
                </c:pt>
                <c:pt idx="1">
                  <c:v>2</c:v>
                </c:pt>
                <c:pt idx="2">
                  <c:v>3</c:v>
                </c:pt>
                <c:pt idx="3">
                  <c:v>4</c:v>
                </c:pt>
              </c:strCache>
            </c:strRef>
          </c:cat>
          <c:val>
            <c:numRef>
              <c:f>'Sales Pivot Table &amp; Chart'!$N$30:$N$33</c:f>
              <c:numCache>
                <c:formatCode>General</c:formatCode>
                <c:ptCount val="4"/>
                <c:pt idx="0">
                  <c:v>4</c:v>
                </c:pt>
                <c:pt idx="1">
                  <c:v>5</c:v>
                </c:pt>
                <c:pt idx="2">
                  <c:v>1</c:v>
                </c:pt>
                <c:pt idx="3">
                  <c:v>2</c:v>
                </c:pt>
              </c:numCache>
            </c:numRef>
          </c:val>
          <c:smooth val="0"/>
          <c:extLst>
            <c:ext xmlns:c16="http://schemas.microsoft.com/office/drawing/2014/chart" uri="{C3380CC4-5D6E-409C-BE32-E72D297353CC}">
              <c16:uniqueId val="{0000000B-C6A0-46E6-95FF-77B63B2B6B26}"/>
            </c:ext>
          </c:extLst>
        </c:ser>
        <c:dLbls>
          <c:showLegendKey val="0"/>
          <c:showVal val="0"/>
          <c:showCatName val="0"/>
          <c:showSerName val="0"/>
          <c:showPercent val="0"/>
          <c:showBubbleSize val="0"/>
        </c:dLbls>
        <c:marker val="1"/>
        <c:smooth val="0"/>
        <c:axId val="535988095"/>
        <c:axId val="715790575"/>
      </c:lineChart>
      <c:catAx>
        <c:axId val="535988095"/>
        <c:scaling>
          <c:orientation val="minMax"/>
        </c:scaling>
        <c:delete val="0"/>
        <c:axPos val="b"/>
        <c:title>
          <c:layout>
            <c:manualLayout>
              <c:xMode val="edge"/>
              <c:yMode val="edge"/>
              <c:x val="0.47339940811963643"/>
              <c:y val="0.91636875459223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90575"/>
        <c:crosses val="autoZero"/>
        <c:auto val="1"/>
        <c:lblAlgn val="ctr"/>
        <c:lblOffset val="100"/>
        <c:noMultiLvlLbl val="0"/>
      </c:catAx>
      <c:valAx>
        <c:axId val="71579057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88095"/>
        <c:crosses val="autoZero"/>
        <c:crossBetween val="between"/>
      </c:valAx>
      <c:spPr>
        <a:noFill/>
        <a:ln>
          <a:noFill/>
        </a:ln>
        <a:effectLst/>
      </c:spPr>
    </c:plotArea>
    <c:legend>
      <c:legendPos val="t"/>
      <c:layout>
        <c:manualLayout>
          <c:xMode val="edge"/>
          <c:yMode val="edge"/>
          <c:x val="1.828540320471107E-2"/>
          <c:y val="0.16042402009780371"/>
          <c:w val="0.57622575548079424"/>
          <c:h val="0.148485322313434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22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age </a:t>
            </a:r>
            <a:endParaRPr lang="en-IN"/>
          </a:p>
        </c:rich>
      </c:tx>
      <c:layout>
        <c:manualLayout>
          <c:xMode val="edge"/>
          <c:yMode val="edge"/>
          <c:x val="0.32652245520307743"/>
          <c:y val="4.0757390042223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5077605321507762"/>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254249815225425"/>
              <c:y val="6.6666641669800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8.8691796008870255E-3"/>
              <c:y val="9.99999625047007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2.9563932002956393E-3"/>
              <c:y val="8.57142535754579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8920916481892092"/>
              <c:y val="-0.109523768457529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38100" cap="rnd">
            <a:solidFill>
              <a:srgbClr val="FF66FF"/>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38100" cap="rnd">
            <a:solidFill>
              <a:srgbClr val="FF66FF"/>
            </a:solidFill>
            <a:round/>
          </a:ln>
          <a:effectLst/>
        </c:spPr>
        <c:marker>
          <c:symbol val="none"/>
        </c:marker>
        <c:dLbl>
          <c:idx val="0"/>
          <c:layout>
            <c:manualLayout>
              <c:x val="0.14486326681448633"/>
              <c:y val="-5.7142835716972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38100" cap="rnd">
            <a:solidFill>
              <a:srgbClr val="FF66FF"/>
            </a:solidFill>
            <a:round/>
          </a:ln>
          <a:effectLst/>
        </c:spPr>
        <c:marker>
          <c:symbol val="none"/>
        </c:marker>
        <c:dLbl>
          <c:idx val="0"/>
          <c:layout>
            <c:manualLayout>
              <c:x val="7.6866223207686629E-2"/>
              <c:y val="-0.128571380363186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38100" cap="rnd">
            <a:solidFill>
              <a:srgbClr val="FF66FF"/>
            </a:solidFill>
            <a:round/>
          </a:ln>
          <a:effectLst/>
        </c:spPr>
        <c:marker>
          <c:symbol val="none"/>
        </c:marker>
        <c:dLbl>
          <c:idx val="0"/>
          <c:layout>
            <c:manualLayout>
              <c:x val="0.2039911308203991"/>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38100" cap="rnd">
            <a:solidFill>
              <a:srgbClr val="FF66FF"/>
            </a:solidFill>
            <a:round/>
          </a:ln>
          <a:effectLst/>
        </c:spPr>
        <c:marker>
          <c:symbol val="none"/>
        </c:marker>
        <c:dLbl>
          <c:idx val="0"/>
          <c:layout>
            <c:manualLayout>
              <c:x val="-0.10051736881005176"/>
              <c:y val="-5.71428357169720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38100" cap="rnd">
            <a:solidFill>
              <a:srgbClr val="FF66FF"/>
            </a:solidFill>
            <a:round/>
          </a:ln>
          <a:effectLst/>
        </c:spPr>
        <c:marker>
          <c:symbol val="none"/>
        </c:marker>
        <c:dLbl>
          <c:idx val="0"/>
          <c:layout>
            <c:manualLayout>
              <c:x val="-0.19216555801921656"/>
              <c:y val="5.7142835716971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28575" cap="rnd">
            <a:solidFill>
              <a:schemeClr val="accent1"/>
            </a:solidFill>
            <a:round/>
          </a:ln>
          <a:effectLst/>
        </c:spPr>
        <c:marker>
          <c:symbol val="none"/>
        </c:marker>
      </c:pivotFmt>
    </c:pivotFmts>
    <c:plotArea>
      <c:layout>
        <c:manualLayout>
          <c:layoutTarget val="inner"/>
          <c:xMode val="edge"/>
          <c:yMode val="edge"/>
          <c:x val="0.16702281445588532"/>
          <c:y val="0.31559118275546205"/>
          <c:w val="0.79537034793727712"/>
          <c:h val="0.54068108710870377"/>
        </c:manualLayout>
      </c:layout>
      <c:radarChart>
        <c:radarStyle val="marker"/>
        <c:varyColors val="0"/>
        <c:ser>
          <c:idx val="0"/>
          <c:order val="0"/>
          <c:tx>
            <c:strRef>
              <c:f>'Sales Pivot Table &amp; Chart'!$H$3:$H$4</c:f>
              <c:strCache>
                <c:ptCount val="1"/>
                <c:pt idx="0">
                  <c:v>Female</c:v>
                </c:pt>
              </c:strCache>
            </c:strRef>
          </c:tx>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s>
            <c:dLbl>
              <c:idx val="0"/>
              <c:layout>
                <c:manualLayout>
                  <c:x val="-0.15077605321507762"/>
                  <c:y val="4.761902976414332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21-423C-9B1E-429D1FF210F1}"/>
                </c:ext>
              </c:extLst>
            </c:dLbl>
            <c:dLbl>
              <c:idx val="1"/>
              <c:layout>
                <c:manualLayout>
                  <c:x val="0.254249815225425"/>
                  <c:y val="6.666664166980056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21-423C-9B1E-429D1FF210F1}"/>
                </c:ext>
              </c:extLst>
            </c:dLbl>
            <c:dLbl>
              <c:idx val="2"/>
              <c:layout>
                <c:manualLayout>
                  <c:x val="-8.8691796008870255E-3"/>
                  <c:y val="9.99999625047007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21-423C-9B1E-429D1FF210F1}"/>
                </c:ext>
              </c:extLst>
            </c:dLbl>
            <c:dLbl>
              <c:idx val="3"/>
              <c:layout>
                <c:manualLayout>
                  <c:x val="2.9563932002956393E-3"/>
                  <c:y val="8.57142535754579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21-423C-9B1E-429D1FF210F1}"/>
                </c:ext>
              </c:extLst>
            </c:dLbl>
            <c:dLbl>
              <c:idx val="4"/>
              <c:layout>
                <c:manualLayout>
                  <c:x val="-0.18920916481892092"/>
                  <c:y val="-0.109523768457529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21-423C-9B1E-429D1FF210F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Chart'!$H$5:$H$9</c:f>
              <c:numCache>
                <c:formatCode>General</c:formatCode>
                <c:ptCount val="5"/>
                <c:pt idx="0">
                  <c:v>37</c:v>
                </c:pt>
                <c:pt idx="1">
                  <c:v>41.8</c:v>
                </c:pt>
                <c:pt idx="2">
                  <c:v>40.857142857142854</c:v>
                </c:pt>
                <c:pt idx="3">
                  <c:v>48.666666666666664</c:v>
                </c:pt>
                <c:pt idx="4">
                  <c:v>42</c:v>
                </c:pt>
              </c:numCache>
            </c:numRef>
          </c:val>
          <c:extLst>
            <c:ext xmlns:c16="http://schemas.microsoft.com/office/drawing/2014/chart" uri="{C3380CC4-5D6E-409C-BE32-E72D297353CC}">
              <c16:uniqueId val="{00000005-8521-423C-9B1E-429D1FF210F1}"/>
            </c:ext>
          </c:extLst>
        </c:ser>
        <c:ser>
          <c:idx val="1"/>
          <c:order val="1"/>
          <c:tx>
            <c:strRef>
              <c:f>'Sales Pivot Table &amp; Chart'!$I$3:$I$4</c:f>
              <c:strCache>
                <c:ptCount val="1"/>
                <c:pt idx="0">
                  <c:v>Male</c:v>
                </c:pt>
              </c:strCache>
            </c:strRef>
          </c:tx>
          <c:spPr>
            <a:ln w="38100" cap="rnd">
              <a:solidFill>
                <a:srgbClr val="FF66FF"/>
              </a:solidFill>
              <a:round/>
            </a:ln>
            <a:effectLst/>
          </c:spPr>
          <c:marker>
            <c:symbol val="none"/>
          </c:marker>
          <c:dLbls>
            <c:dLbl>
              <c:idx val="0"/>
              <c:layout>
                <c:manualLayout>
                  <c:x val="0.14486326681448633"/>
                  <c:y val="-5.7142835716972006E-2"/>
                </c:manualLayout>
              </c:layout>
              <c:showLegendKey val="0"/>
              <c:showVal val="1"/>
              <c:showCatName val="1"/>
              <c:showSerName val="0"/>
              <c:showPercent val="0"/>
              <c:showBubbleSize val="0"/>
              <c:extLst>
                <c:ext xmlns:c15="http://schemas.microsoft.com/office/drawing/2012/chart" uri="{CE6537A1-D6FC-4f65-9D91-7224C49458BB}"/>
              </c:extLst>
            </c:dLbl>
            <c:dLbl>
              <c:idx val="1"/>
              <c:layout>
                <c:manualLayout>
                  <c:x val="7.6866223207686629E-2"/>
                  <c:y val="-0.12857138036318697"/>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0.2039911308203991"/>
                  <c:y val="-4.7619029764143323E-3"/>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0.10051736881005176"/>
                  <c:y val="-5.7142835716972075E-2"/>
                </c:manualLayout>
              </c:layout>
              <c:showLegendKey val="0"/>
              <c:showVal val="1"/>
              <c:showCatName val="1"/>
              <c:showSerName val="0"/>
              <c:showPercent val="0"/>
              <c:showBubbleSize val="0"/>
              <c:extLst>
                <c:ext xmlns:c15="http://schemas.microsoft.com/office/drawing/2012/chart" uri="{CE6537A1-D6FC-4f65-9D91-7224C49458BB}"/>
              </c:extLst>
            </c:dLbl>
            <c:dLbl>
              <c:idx val="4"/>
              <c:layout>
                <c:manualLayout>
                  <c:x val="-0.19216555801921656"/>
                  <c:y val="5.7142835716971985E-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Chart'!$I$5:$I$9</c:f>
              <c:numCache>
                <c:formatCode>General</c:formatCode>
                <c:ptCount val="5"/>
                <c:pt idx="0">
                  <c:v>43.666666666666664</c:v>
                </c:pt>
                <c:pt idx="1">
                  <c:v>46.666666666666664</c:v>
                </c:pt>
                <c:pt idx="2">
                  <c:v>43.4</c:v>
                </c:pt>
                <c:pt idx="3">
                  <c:v>44.4</c:v>
                </c:pt>
                <c:pt idx="4">
                  <c:v>37</c:v>
                </c:pt>
              </c:numCache>
            </c:numRef>
          </c:val>
          <c:extLst>
            <c:ext xmlns:c16="http://schemas.microsoft.com/office/drawing/2014/chart" uri="{C3380CC4-5D6E-409C-BE32-E72D297353CC}">
              <c16:uniqueId val="{0000000E-8521-423C-9B1E-429D1FF210F1}"/>
            </c:ext>
          </c:extLst>
        </c:ser>
        <c:dLbls>
          <c:showLegendKey val="0"/>
          <c:showVal val="0"/>
          <c:showCatName val="0"/>
          <c:showSerName val="0"/>
          <c:showPercent val="0"/>
          <c:showBubbleSize val="0"/>
        </c:dLbls>
        <c:axId val="532346527"/>
        <c:axId val="1743139791"/>
      </c:radarChart>
      <c:catAx>
        <c:axId val="532346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39791"/>
        <c:crosses val="autoZero"/>
        <c:auto val="1"/>
        <c:lblAlgn val="ctr"/>
        <c:lblOffset val="100"/>
        <c:noMultiLvlLbl val="0"/>
      </c:catAx>
      <c:valAx>
        <c:axId val="1743139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46527"/>
        <c:crosses val="autoZero"/>
        <c:crossBetween val="between"/>
      </c:valAx>
      <c:spPr>
        <a:noFill/>
        <a:ln>
          <a:noFill/>
        </a:ln>
        <a:effectLst/>
      </c:spPr>
    </c:plotArea>
    <c:legend>
      <c:legendPos val="t"/>
      <c:layout>
        <c:manualLayout>
          <c:xMode val="edge"/>
          <c:yMode val="edge"/>
          <c:x val="2.5039020898440911E-2"/>
          <c:y val="0.10785260297990139"/>
          <c:w val="0.3306788646984537"/>
          <c:h val="0.14954587568583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age </a:t>
            </a:r>
            <a:endParaRPr lang="en-IN"/>
          </a:p>
        </c:rich>
      </c:tx>
      <c:layout>
        <c:manualLayout>
          <c:xMode val="edge"/>
          <c:yMode val="edge"/>
          <c:x val="0.32652245520307743"/>
          <c:y val="4.0757390042223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5077605321507762"/>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254249815225425"/>
              <c:y val="6.6666641669800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8.8691796008870255E-3"/>
              <c:y val="9.99999625047007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2.9563932002956393E-3"/>
              <c:y val="8.57142535754579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8920916481892092"/>
              <c:y val="-0.109523768457529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4486326681448633"/>
              <c:y val="-5.7142835716972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7.6866223207686629E-2"/>
              <c:y val="-0.128571380363186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2039911308203991"/>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0051736881005176"/>
              <c:y val="-5.71428357169720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9216555801921656"/>
              <c:y val="5.7142835716971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5077605321507762"/>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254249815225425"/>
              <c:y val="6.6666641669800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8.8691796008870255E-3"/>
              <c:y val="9.99999625047007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2.9563932002956393E-3"/>
              <c:y val="8.57142535754579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8920916481892092"/>
              <c:y val="-0.109523768457529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4486326681448633"/>
              <c:y val="-5.7142835716972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7.6866223207686629E-2"/>
              <c:y val="-0.128571380363186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2039911308203991"/>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0051736881005176"/>
              <c:y val="-5.71428357169720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9216555801921656"/>
              <c:y val="5.7142835716971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5077605321507762"/>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254249815225425"/>
              <c:y val="6.6666641669800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8.8691796008870255E-3"/>
              <c:y val="9.99999625047007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2.9563932002956393E-3"/>
              <c:y val="8.57142535754579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
          <c:idx val="0"/>
          <c:layout>
            <c:manualLayout>
              <c:x val="-0.18920916481892092"/>
              <c:y val="-0.109523768457529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ln w="38100" cap="rnd">
            <a:solidFill>
              <a:srgbClr val="FF66FF"/>
            </a:solidFill>
            <a:round/>
          </a:ln>
          <a:effectLst/>
        </c:spPr>
        <c:marker>
          <c:symbol val="triangle"/>
          <c:size val="7"/>
          <c:spPr>
            <a:solidFill>
              <a:srgbClr val="FF66FF"/>
            </a:solidFill>
            <a:ln w="15875">
              <a:solidFill>
                <a:srgbClr val="993366"/>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4486326681448633"/>
              <c:y val="-5.7142835716972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7.6866223207686629E-2"/>
              <c:y val="-0.128571380363186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2039911308203991"/>
              <c:y val="-4.76190297641433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0051736881005176"/>
              <c:y val="-5.71428357169720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ln w="38100" cap="rnd">
            <a:solidFill>
              <a:srgbClr val="FF66FF"/>
            </a:solidFill>
            <a:round/>
          </a:ln>
          <a:effectLst/>
        </c:spPr>
        <c:marker>
          <c:symbol val="triangle"/>
          <c:size val="7"/>
          <c:spPr>
            <a:solidFill>
              <a:srgbClr val="FF66FF"/>
            </a:solidFill>
            <a:ln w="15875">
              <a:solidFill>
                <a:srgbClr val="993366"/>
              </a:solidFill>
            </a:ln>
            <a:effectLst/>
          </c:spPr>
        </c:marker>
        <c:dLbl>
          <c:idx val="0"/>
          <c:layout>
            <c:manualLayout>
              <c:x val="-0.19216555801921656"/>
              <c:y val="5.7142835716971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702281445588532"/>
          <c:y val="0.31559118275546205"/>
          <c:w val="0.79537034793727712"/>
          <c:h val="0.54068108710870377"/>
        </c:manualLayout>
      </c:layout>
      <c:radarChart>
        <c:radarStyle val="marker"/>
        <c:varyColors val="0"/>
        <c:ser>
          <c:idx val="0"/>
          <c:order val="0"/>
          <c:tx>
            <c:strRef>
              <c:f>'Sales Pivot Table &amp; Chart'!$H$3:$H$4</c:f>
              <c:strCache>
                <c:ptCount val="1"/>
                <c:pt idx="0">
                  <c:v>Female</c:v>
                </c:pt>
              </c:strCache>
            </c:strRef>
          </c:tx>
          <c:spPr>
            <a:ln w="38100" cap="rnd">
              <a:solidFill>
                <a:srgbClr val="993366"/>
              </a:solidFill>
              <a:round/>
            </a:ln>
            <a:effectLst>
              <a:softEdge rad="0"/>
            </a:effectLst>
          </c:spPr>
          <c:marker>
            <c:symbol val="square"/>
            <c:size val="6"/>
            <c:spPr>
              <a:solidFill>
                <a:srgbClr val="990033"/>
              </a:solidFill>
              <a:ln w="15875">
                <a:solidFill>
                  <a:srgbClr val="993366"/>
                </a:solidFill>
              </a:ln>
              <a:effectLst>
                <a:softEdge rad="0"/>
              </a:effectLst>
              <a:scene3d>
                <a:camera prst="orthographicFront"/>
                <a:lightRig rig="threePt" dir="t"/>
              </a:scene3d>
              <a:sp3d>
                <a:bevelT w="152400" h="50800" prst="softRound"/>
                <a:bevelB w="139700" h="139700" prst="divot"/>
              </a:sp3d>
            </c:spPr>
          </c:marker>
          <c:dLbls>
            <c:dLbl>
              <c:idx val="0"/>
              <c:layout>
                <c:manualLayout>
                  <c:x val="-0.15077605321507762"/>
                  <c:y val="4.761902976414332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B5-49EF-B9DC-4DCF09E5EDB8}"/>
                </c:ext>
              </c:extLst>
            </c:dLbl>
            <c:dLbl>
              <c:idx val="1"/>
              <c:layout>
                <c:manualLayout>
                  <c:x val="0.254249815225425"/>
                  <c:y val="6.666664166980056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B5-49EF-B9DC-4DCF09E5EDB8}"/>
                </c:ext>
              </c:extLst>
            </c:dLbl>
            <c:dLbl>
              <c:idx val="2"/>
              <c:layout>
                <c:manualLayout>
                  <c:x val="-8.8691796008870255E-3"/>
                  <c:y val="9.99999625047007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B5-49EF-B9DC-4DCF09E5EDB8}"/>
                </c:ext>
              </c:extLst>
            </c:dLbl>
            <c:dLbl>
              <c:idx val="3"/>
              <c:layout>
                <c:manualLayout>
                  <c:x val="2.9563932002956393E-3"/>
                  <c:y val="8.57142535754579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B5-49EF-B9DC-4DCF09E5EDB8}"/>
                </c:ext>
              </c:extLst>
            </c:dLbl>
            <c:dLbl>
              <c:idx val="4"/>
              <c:layout>
                <c:manualLayout>
                  <c:x val="-0.18920916481892092"/>
                  <c:y val="-0.109523768457529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B5-49EF-B9DC-4DCF09E5EDB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Chart'!$H$5:$H$9</c:f>
              <c:numCache>
                <c:formatCode>General</c:formatCode>
                <c:ptCount val="5"/>
                <c:pt idx="0">
                  <c:v>37</c:v>
                </c:pt>
                <c:pt idx="1">
                  <c:v>41.8</c:v>
                </c:pt>
                <c:pt idx="2">
                  <c:v>40.857142857142854</c:v>
                </c:pt>
                <c:pt idx="3">
                  <c:v>48.666666666666664</c:v>
                </c:pt>
                <c:pt idx="4">
                  <c:v>42</c:v>
                </c:pt>
              </c:numCache>
            </c:numRef>
          </c:val>
          <c:extLst>
            <c:ext xmlns:c16="http://schemas.microsoft.com/office/drawing/2014/chart" uri="{C3380CC4-5D6E-409C-BE32-E72D297353CC}">
              <c16:uniqueId val="{00000005-BAB5-49EF-B9DC-4DCF09E5EDB8}"/>
            </c:ext>
          </c:extLst>
        </c:ser>
        <c:ser>
          <c:idx val="1"/>
          <c:order val="1"/>
          <c:tx>
            <c:strRef>
              <c:f>'Sales Pivot Table &amp; Chart'!$I$3:$I$4</c:f>
              <c:strCache>
                <c:ptCount val="1"/>
                <c:pt idx="0">
                  <c:v>Male</c:v>
                </c:pt>
              </c:strCache>
            </c:strRef>
          </c:tx>
          <c:spPr>
            <a:ln w="38100" cap="rnd">
              <a:solidFill>
                <a:srgbClr val="FF66FF"/>
              </a:solidFill>
              <a:round/>
            </a:ln>
            <a:effectLst/>
          </c:spPr>
          <c:marker>
            <c:symbol val="triangle"/>
            <c:size val="7"/>
            <c:spPr>
              <a:solidFill>
                <a:srgbClr val="FF66FF"/>
              </a:solidFill>
              <a:ln w="15875">
                <a:solidFill>
                  <a:srgbClr val="993366"/>
                </a:solidFill>
              </a:ln>
              <a:effectLst/>
            </c:spPr>
          </c:marker>
          <c:dLbls>
            <c:dLbl>
              <c:idx val="0"/>
              <c:layout>
                <c:manualLayout>
                  <c:x val="0.14486326681448633"/>
                  <c:y val="-5.7142835716972006E-2"/>
                </c:manualLayout>
              </c:layout>
              <c:showLegendKey val="0"/>
              <c:showVal val="1"/>
              <c:showCatName val="1"/>
              <c:showSerName val="0"/>
              <c:showPercent val="0"/>
              <c:showBubbleSize val="0"/>
              <c:extLst>
                <c:ext xmlns:c15="http://schemas.microsoft.com/office/drawing/2012/chart" uri="{CE6537A1-D6FC-4f65-9D91-7224C49458BB}"/>
              </c:extLst>
            </c:dLbl>
            <c:dLbl>
              <c:idx val="1"/>
              <c:layout>
                <c:manualLayout>
                  <c:x val="7.6866223207686629E-2"/>
                  <c:y val="-0.12857138036318697"/>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0.2039911308203991"/>
                  <c:y val="-4.7619029764143323E-3"/>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0.10051736881005176"/>
                  <c:y val="-5.7142835716972075E-2"/>
                </c:manualLayout>
              </c:layout>
              <c:showLegendKey val="0"/>
              <c:showVal val="1"/>
              <c:showCatName val="1"/>
              <c:showSerName val="0"/>
              <c:showPercent val="0"/>
              <c:showBubbleSize val="0"/>
              <c:extLst>
                <c:ext xmlns:c15="http://schemas.microsoft.com/office/drawing/2012/chart" uri="{CE6537A1-D6FC-4f65-9D91-7224C49458BB}"/>
              </c:extLst>
            </c:dLbl>
            <c:dLbl>
              <c:idx val="4"/>
              <c:layout>
                <c:manualLayout>
                  <c:x val="-0.19216555801921656"/>
                  <c:y val="5.7142835716971985E-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Chart'!$I$5:$I$9</c:f>
              <c:numCache>
                <c:formatCode>General</c:formatCode>
                <c:ptCount val="5"/>
                <c:pt idx="0">
                  <c:v>43.666666666666664</c:v>
                </c:pt>
                <c:pt idx="1">
                  <c:v>46.666666666666664</c:v>
                </c:pt>
                <c:pt idx="2">
                  <c:v>43.4</c:v>
                </c:pt>
                <c:pt idx="3">
                  <c:v>44.4</c:v>
                </c:pt>
                <c:pt idx="4">
                  <c:v>37</c:v>
                </c:pt>
              </c:numCache>
            </c:numRef>
          </c:val>
          <c:extLst>
            <c:ext xmlns:c16="http://schemas.microsoft.com/office/drawing/2014/chart" uri="{C3380CC4-5D6E-409C-BE32-E72D297353CC}">
              <c16:uniqueId val="{0000000E-BAB5-49EF-B9DC-4DCF09E5EDB8}"/>
            </c:ext>
          </c:extLst>
        </c:ser>
        <c:dLbls>
          <c:showLegendKey val="0"/>
          <c:showVal val="0"/>
          <c:showCatName val="0"/>
          <c:showSerName val="0"/>
          <c:showPercent val="0"/>
          <c:showBubbleSize val="0"/>
        </c:dLbls>
        <c:axId val="532346527"/>
        <c:axId val="1743139791"/>
      </c:radarChart>
      <c:catAx>
        <c:axId val="532346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39791"/>
        <c:crosses val="autoZero"/>
        <c:auto val="1"/>
        <c:lblAlgn val="ctr"/>
        <c:lblOffset val="100"/>
        <c:noMultiLvlLbl val="0"/>
      </c:catAx>
      <c:valAx>
        <c:axId val="1743139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46527"/>
        <c:crosses val="autoZero"/>
        <c:crossBetween val="between"/>
      </c:valAx>
      <c:spPr>
        <a:noFill/>
        <a:ln>
          <a:noFill/>
        </a:ln>
        <a:effectLst/>
      </c:spPr>
    </c:plotArea>
    <c:legend>
      <c:legendPos val="t"/>
      <c:layout>
        <c:manualLayout>
          <c:xMode val="edge"/>
          <c:yMode val="edge"/>
          <c:x val="2.5039020898440911E-2"/>
          <c:y val="0.10785260297990139"/>
          <c:w val="0.33894583631591507"/>
          <c:h val="0.14954587568583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'Sales Pivot Table &amp; Chart'!$R$29</c:f>
              <c:strCache>
                <c:ptCount val="1"/>
                <c:pt idx="0">
                  <c:v>Count of New Unit Price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Chart'!$Q$30:$Q$33</c:f>
              <c:strCache>
                <c:ptCount val="4"/>
                <c:pt idx="0">
                  <c:v>1</c:v>
                </c:pt>
                <c:pt idx="1">
                  <c:v>2</c:v>
                </c:pt>
                <c:pt idx="2">
                  <c:v>3</c:v>
                </c:pt>
                <c:pt idx="3">
                  <c:v>4</c:v>
                </c:pt>
              </c:strCache>
            </c:strRef>
          </c:cat>
          <c:val>
            <c:numRef>
              <c:f>'Sales Pivot Table &amp; Chart'!$R$30:$R$33</c:f>
              <c:numCache>
                <c:formatCode>General</c:formatCode>
                <c:ptCount val="4"/>
                <c:pt idx="0">
                  <c:v>14</c:v>
                </c:pt>
                <c:pt idx="1">
                  <c:v>12</c:v>
                </c:pt>
                <c:pt idx="2">
                  <c:v>9</c:v>
                </c:pt>
                <c:pt idx="3">
                  <c:v>10</c:v>
                </c:pt>
              </c:numCache>
            </c:numRef>
          </c:val>
          <c:extLst>
            <c:ext xmlns:c16="http://schemas.microsoft.com/office/drawing/2014/chart" uri="{C3380CC4-5D6E-409C-BE32-E72D297353CC}">
              <c16:uniqueId val="{00000000-9A29-469F-8738-F23273752E2B}"/>
            </c:ext>
          </c:extLst>
        </c:ser>
        <c:ser>
          <c:idx val="1"/>
          <c:order val="1"/>
          <c:tx>
            <c:strRef>
              <c:f>'Sales Pivot Table &amp; Chart'!$S$29</c:f>
              <c:strCache>
                <c:ptCount val="1"/>
                <c:pt idx="0">
                  <c:v>Count of New Discount</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Chart'!$Q$30:$Q$33</c:f>
              <c:strCache>
                <c:ptCount val="4"/>
                <c:pt idx="0">
                  <c:v>1</c:v>
                </c:pt>
                <c:pt idx="1">
                  <c:v>2</c:v>
                </c:pt>
                <c:pt idx="2">
                  <c:v>3</c:v>
                </c:pt>
                <c:pt idx="3">
                  <c:v>4</c:v>
                </c:pt>
              </c:strCache>
            </c:strRef>
          </c:cat>
          <c:val>
            <c:numRef>
              <c:f>'Sales Pivot Table &amp; Chart'!$S$30:$S$33</c:f>
              <c:numCache>
                <c:formatCode>General</c:formatCode>
                <c:ptCount val="4"/>
                <c:pt idx="0">
                  <c:v>14</c:v>
                </c:pt>
                <c:pt idx="1">
                  <c:v>12</c:v>
                </c:pt>
                <c:pt idx="2">
                  <c:v>9</c:v>
                </c:pt>
                <c:pt idx="3">
                  <c:v>10</c:v>
                </c:pt>
              </c:numCache>
            </c:numRef>
          </c:val>
          <c:extLst>
            <c:ext xmlns:c16="http://schemas.microsoft.com/office/drawing/2014/chart" uri="{C3380CC4-5D6E-409C-BE32-E72D297353CC}">
              <c16:uniqueId val="{00000001-9A29-469F-8738-F23273752E2B}"/>
            </c:ext>
          </c:extLst>
        </c:ser>
        <c:dLbls>
          <c:showLegendKey val="0"/>
          <c:showVal val="0"/>
          <c:showCatName val="0"/>
          <c:showSerName val="0"/>
          <c:showPercent val="0"/>
          <c:showBubbleSize val="0"/>
        </c:dLbls>
        <c:gapWidth val="219"/>
        <c:axId val="881351519"/>
        <c:axId val="715822607"/>
      </c:barChart>
      <c:lineChart>
        <c:grouping val="standard"/>
        <c:varyColors val="0"/>
        <c:ser>
          <c:idx val="2"/>
          <c:order val="2"/>
          <c:tx>
            <c:strRef>
              <c:f>'Sales Pivot Table &amp; Chart'!$T$29</c:f>
              <c:strCache>
                <c:ptCount val="1"/>
                <c:pt idx="0">
                  <c:v>Count of New Total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Chart'!$Q$30:$Q$33</c:f>
              <c:strCache>
                <c:ptCount val="4"/>
                <c:pt idx="0">
                  <c:v>1</c:v>
                </c:pt>
                <c:pt idx="1">
                  <c:v>2</c:v>
                </c:pt>
                <c:pt idx="2">
                  <c:v>3</c:v>
                </c:pt>
                <c:pt idx="3">
                  <c:v>4</c:v>
                </c:pt>
              </c:strCache>
            </c:strRef>
          </c:cat>
          <c:val>
            <c:numRef>
              <c:f>'Sales Pivot Table &amp; Chart'!$T$30:$T$33</c:f>
              <c:numCache>
                <c:formatCode>General</c:formatCode>
                <c:ptCount val="4"/>
                <c:pt idx="0">
                  <c:v>14</c:v>
                </c:pt>
                <c:pt idx="1">
                  <c:v>12</c:v>
                </c:pt>
                <c:pt idx="2">
                  <c:v>9</c:v>
                </c:pt>
                <c:pt idx="3">
                  <c:v>10</c:v>
                </c:pt>
              </c:numCache>
            </c:numRef>
          </c:val>
          <c:smooth val="0"/>
          <c:extLst>
            <c:ext xmlns:c16="http://schemas.microsoft.com/office/drawing/2014/chart" uri="{C3380CC4-5D6E-409C-BE32-E72D297353CC}">
              <c16:uniqueId val="{00000002-9A29-469F-8738-F23273752E2B}"/>
            </c:ext>
          </c:extLst>
        </c:ser>
        <c:dLbls>
          <c:showLegendKey val="0"/>
          <c:showVal val="0"/>
          <c:showCatName val="0"/>
          <c:showSerName val="0"/>
          <c:showPercent val="0"/>
          <c:showBubbleSize val="0"/>
        </c:dLbls>
        <c:marker val="1"/>
        <c:smooth val="0"/>
        <c:axId val="887305951"/>
        <c:axId val="715826351"/>
      </c:lineChart>
      <c:catAx>
        <c:axId val="8813515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22607"/>
        <c:crosses val="autoZero"/>
        <c:auto val="1"/>
        <c:lblAlgn val="ctr"/>
        <c:lblOffset val="100"/>
        <c:noMultiLvlLbl val="0"/>
      </c:catAx>
      <c:valAx>
        <c:axId val="715822607"/>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51519"/>
        <c:crosses val="autoZero"/>
        <c:crossBetween val="between"/>
      </c:valAx>
      <c:valAx>
        <c:axId val="7158263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305951"/>
        <c:crosses val="max"/>
        <c:crossBetween val="between"/>
      </c:valAx>
      <c:catAx>
        <c:axId val="887305951"/>
        <c:scaling>
          <c:orientation val="minMax"/>
        </c:scaling>
        <c:delete val="1"/>
        <c:axPos val="b"/>
        <c:numFmt formatCode="General" sourceLinked="1"/>
        <c:majorTickMark val="out"/>
        <c:minorTickMark val="none"/>
        <c:tickLblPos val="nextTo"/>
        <c:crossAx val="715826351"/>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Chart!PivotTable1</c:name>
    <c:fmtId val="19"/>
  </c:pivotSource>
  <c:chart>
    <c:title>
      <c:tx>
        <c:rich>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Age</a:t>
            </a:r>
            <a:r>
              <a:rPr lang="en-IN" baseline="0">
                <a:solidFill>
                  <a:schemeClr val="tx1"/>
                </a:solidFill>
              </a:rPr>
              <a:t> Loyalty</a:t>
            </a:r>
            <a:endParaRPr lang="en-IN">
              <a:solidFill>
                <a:schemeClr val="tx1"/>
              </a:solidFill>
            </a:endParaRPr>
          </a:p>
        </c:rich>
      </c:tx>
      <c:layout>
        <c:manualLayout>
          <c:xMode val="edge"/>
          <c:yMode val="edge"/>
          <c:x val="0.39987958131739559"/>
          <c:y val="6.221949529036142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993366"/>
          </a:soli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6FF"/>
          </a:soli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93366"/>
          </a:soli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66FF"/>
          </a:soli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993366"/>
          </a:soli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6FF"/>
          </a:soli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93366"/>
          </a:solidFill>
          <a:ln>
            <a:noFill/>
          </a:ln>
          <a:effectLst>
            <a:outerShdw blurRad="40000" dist="23000" dir="5400000" rotWithShape="0">
              <a:srgbClr val="000000">
                <a:alpha val="35000"/>
              </a:srgbClr>
            </a:outerShdw>
          </a:effectLst>
        </c:spPr>
        <c:dLbl>
          <c:idx val="0"/>
          <c:layout>
            <c:manualLayout>
              <c:x val="0.17349397590361446"/>
              <c:y val="-7.80142279634935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66FF"/>
          </a:solidFill>
          <a:ln>
            <a:noFill/>
          </a:ln>
          <a:effectLst>
            <a:outerShdw blurRad="40000" dist="23000" dir="5400000" rotWithShape="0">
              <a:srgbClr val="000000">
                <a:alpha val="35000"/>
              </a:srgbClr>
            </a:outerShdw>
          </a:effectLst>
        </c:spPr>
        <c:dLbl>
          <c:idx val="0"/>
          <c:layout>
            <c:manualLayout>
              <c:x val="3.877741088815511E-3"/>
              <c:y val="-3.55374932972088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993366"/>
          </a:solidFill>
          <a:ln>
            <a:noFill/>
          </a:ln>
          <a:effectLst>
            <a:outerShdw blurRad="40000" dist="23000" dir="5400000" rotWithShape="0">
              <a:srgbClr val="000000">
                <a:alpha val="35000"/>
              </a:srgbClr>
            </a:outerShdw>
          </a:effectLst>
        </c:spPr>
        <c:dLbl>
          <c:idx val="0"/>
          <c:layout>
            <c:manualLayout>
              <c:x val="3.3294386588773178E-2"/>
              <c:y val="4.577653599751643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6FF"/>
          </a:solidFill>
          <a:ln>
            <a:noFill/>
          </a:ln>
          <a:effectLst>
            <a:outerShdw blurRad="40000" dist="23000" dir="5400000" rotWithShape="0">
              <a:srgbClr val="000000">
                <a:alpha val="35000"/>
              </a:srgbClr>
            </a:outerShdw>
          </a:effectLst>
        </c:spPr>
        <c:dLbl>
          <c:idx val="0"/>
          <c:layout>
            <c:manualLayout>
              <c:x val="-0.25646685293370591"/>
              <c:y val="-4.577653599751643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66FF"/>
          </a:solidFill>
          <a:ln>
            <a:noFill/>
          </a:ln>
          <a:effectLst>
            <a:outerShdw blurRad="40000" dist="23000" dir="5400000" rotWithShape="0">
              <a:srgbClr val="000000">
                <a:alpha val="35000"/>
              </a:srgbClr>
            </a:outerShdw>
          </a:effectLst>
        </c:spPr>
        <c:dLbl>
          <c:idx val="0"/>
          <c:layout>
            <c:manualLayout>
              <c:x val="-0.23132530120481928"/>
              <c:y val="-5.67376203370863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993366"/>
          </a:solidFill>
          <a:ln>
            <a:noFill/>
          </a:ln>
          <a:effectLst>
            <a:outerShdw blurRad="40000" dist="23000" dir="5400000" rotWithShape="0">
              <a:srgbClr val="000000">
                <a:alpha val="35000"/>
              </a:srgbClr>
            </a:outerShdw>
          </a:effectLst>
        </c:spPr>
        <c:dLbl>
          <c:idx val="0"/>
          <c:layout>
            <c:manualLayout>
              <c:x val="1.4064995907769594E-2"/>
              <c:y val="3.8816357632715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05873056190552"/>
                  <c:h val="0.16582620720796998"/>
                </c:manualLayout>
              </c15:layout>
            </c:ext>
          </c:extLst>
        </c:dLbl>
      </c:pivotFmt>
      <c:pivotFmt>
        <c:idx val="12"/>
        <c:spPr>
          <a:solidFill>
            <a:srgbClr val="993366"/>
          </a:solidFill>
          <a:ln>
            <a:noFill/>
          </a:ln>
          <a:effectLst>
            <a:outerShdw blurRad="40000" dist="23000" dir="5400000" rotWithShape="0">
              <a:srgbClr val="000000">
                <a:alpha val="35000"/>
              </a:srgbClr>
            </a:outerShdw>
          </a:effectLst>
        </c:spPr>
        <c:dLbl>
          <c:idx val="0"/>
          <c:layout>
            <c:manualLayout>
              <c:x val="9.3172690763052207E-2"/>
              <c:y val="1.4184405084271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66FF"/>
          </a:solidFill>
          <a:ln>
            <a:noFill/>
          </a:ln>
          <a:effectLst>
            <a:outerShdw blurRad="40000" dist="23000" dir="5400000" rotWithShape="0">
              <a:srgbClr val="000000">
                <a:alpha val="35000"/>
              </a:srgbClr>
            </a:outerShdw>
          </a:effectLst>
        </c:spPr>
        <c:dLbl>
          <c:idx val="0"/>
          <c:layout>
            <c:manualLayout>
              <c:x val="3.8554216867469883E-2"/>
              <c:y val="-5.67376203370863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0.22040894285804638"/>
          <c:y val="0.23023411528123933"/>
          <c:w val="0.70607069949589629"/>
          <c:h val="0.58215199762774195"/>
        </c:manualLayout>
      </c:layout>
      <c:barChart>
        <c:barDir val="bar"/>
        <c:grouping val="clustered"/>
        <c:varyColors val="0"/>
        <c:ser>
          <c:idx val="0"/>
          <c:order val="0"/>
          <c:tx>
            <c:strRef>
              <c:f>'Sales Pivot Table &amp; Chart'!$B$3:$B$4</c:f>
              <c:strCache>
                <c:ptCount val="1"/>
                <c:pt idx="0">
                  <c:v>Female</c:v>
                </c:pt>
              </c:strCache>
            </c:strRef>
          </c:tx>
          <c:spPr>
            <a:solidFill>
              <a:srgbClr val="993366"/>
            </a:solidFill>
            <a:ln>
              <a:noFill/>
            </a:ln>
            <a:effectLst>
              <a:outerShdw blurRad="40000" dist="23000" dir="5400000" rotWithShape="0">
                <a:srgbClr val="000000">
                  <a:alpha val="35000"/>
                </a:srgbClr>
              </a:outerShdw>
            </a:effectLst>
          </c:spPr>
          <c:invertIfNegative val="0"/>
          <c:dLbls>
            <c:dLbl>
              <c:idx val="0"/>
              <c:layout>
                <c:manualLayout>
                  <c:x val="3.3294386588773178E-2"/>
                  <c:y val="4.5776535997516437E-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DB-4F4C-9C0B-94FF11E16C15}"/>
                </c:ext>
              </c:extLst>
            </c:dLbl>
            <c:dLbl>
              <c:idx val="1"/>
              <c:layout>
                <c:manualLayout>
                  <c:x val="9.3172690763052207E-2"/>
                  <c:y val="1.41844050842714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3DB-4F4C-9C0B-94FF11E16C15}"/>
                </c:ext>
              </c:extLst>
            </c:dLbl>
            <c:dLbl>
              <c:idx val="2"/>
              <c:layout>
                <c:manualLayout>
                  <c:x val="1.4064995907769594E-2"/>
                  <c:y val="3.8816357632715265E-2"/>
                </c:manualLayout>
              </c:layout>
              <c:showLegendKey val="0"/>
              <c:showVal val="1"/>
              <c:showCatName val="1"/>
              <c:showSerName val="0"/>
              <c:showPercent val="0"/>
              <c:showBubbleSize val="0"/>
              <c:extLst>
                <c:ext xmlns:c15="http://schemas.microsoft.com/office/drawing/2012/chart" uri="{CE6537A1-D6FC-4f65-9D91-7224C49458BB}">
                  <c15:layout>
                    <c:manualLayout>
                      <c:w val="0.24305873056190552"/>
                      <c:h val="0.16582620720796998"/>
                    </c:manualLayout>
                  </c15:layout>
                </c:ext>
                <c:ext xmlns:c16="http://schemas.microsoft.com/office/drawing/2014/chart" uri="{C3380CC4-5D6E-409C-BE32-E72D297353CC}">
                  <c16:uniqueId val="{00000007-13DB-4F4C-9C0B-94FF11E16C15}"/>
                </c:ext>
              </c:extLst>
            </c:dLbl>
            <c:dLbl>
              <c:idx val="3"/>
              <c:layout>
                <c:manualLayout>
                  <c:x val="0.17349397590361446"/>
                  <c:y val="-7.801422796349358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DB-4F4C-9C0B-94FF11E16C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'Sales Pivot Table &amp; Chart'!$A$5:$A$8</c:f>
              <c:strCache>
                <c:ptCount val="4"/>
                <c:pt idx="0">
                  <c:v>Bronze</c:v>
                </c:pt>
                <c:pt idx="1">
                  <c:v>Gold</c:v>
                </c:pt>
                <c:pt idx="2">
                  <c:v>Platinum</c:v>
                </c:pt>
                <c:pt idx="3">
                  <c:v>Silver</c:v>
                </c:pt>
              </c:strCache>
            </c:strRef>
          </c:cat>
          <c:val>
            <c:numRef>
              <c:f>'Sales Pivot Table &amp; Chart'!$B$5:$B$8</c:f>
              <c:numCache>
                <c:formatCode>General</c:formatCode>
                <c:ptCount val="4"/>
                <c:pt idx="0">
                  <c:v>7</c:v>
                </c:pt>
                <c:pt idx="1">
                  <c:v>3</c:v>
                </c:pt>
                <c:pt idx="2">
                  <c:v>10</c:v>
                </c:pt>
                <c:pt idx="3">
                  <c:v>6</c:v>
                </c:pt>
              </c:numCache>
            </c:numRef>
          </c:val>
          <c:extLst>
            <c:ext xmlns:c16="http://schemas.microsoft.com/office/drawing/2014/chart" uri="{C3380CC4-5D6E-409C-BE32-E72D297353CC}">
              <c16:uniqueId val="{00000000-13DB-4F4C-9C0B-94FF11E16C15}"/>
            </c:ext>
          </c:extLst>
        </c:ser>
        <c:ser>
          <c:idx val="1"/>
          <c:order val="1"/>
          <c:tx>
            <c:strRef>
              <c:f>'Sales Pivot Table &amp; Chart'!$C$3:$C$4</c:f>
              <c:strCache>
                <c:ptCount val="1"/>
                <c:pt idx="0">
                  <c:v>Male</c:v>
                </c:pt>
              </c:strCache>
            </c:strRef>
          </c:tx>
          <c:spPr>
            <a:solidFill>
              <a:srgbClr val="FF66FF"/>
            </a:solidFill>
            <a:ln>
              <a:noFill/>
            </a:ln>
            <a:effectLst>
              <a:outerShdw blurRad="40000" dist="23000" dir="5400000" rotWithShape="0">
                <a:srgbClr val="000000">
                  <a:alpha val="35000"/>
                </a:srgbClr>
              </a:outerShdw>
            </a:effectLst>
          </c:spPr>
          <c:invertIfNegative val="0"/>
          <c:dLbls>
            <c:dLbl>
              <c:idx val="0"/>
              <c:layout>
                <c:manualLayout>
                  <c:x val="-0.25646685293370591"/>
                  <c:y val="-4.5776535997516437E-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3DB-4F4C-9C0B-94FF11E16C15}"/>
                </c:ext>
              </c:extLst>
            </c:dLbl>
            <c:dLbl>
              <c:idx val="1"/>
              <c:layout>
                <c:manualLayout>
                  <c:x val="-0.23132530120481928"/>
                  <c:y val="-5.6737620337086306E-2"/>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3.8554216867469883E-2"/>
                  <c:y val="-5.6737620337086306E-2"/>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3.877741088815511E-3"/>
                  <c:y val="-3.55374932972088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3DB-4F4C-9C0B-94FF11E16C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'Sales Pivot Table &amp; Chart'!$A$5:$A$8</c:f>
              <c:strCache>
                <c:ptCount val="4"/>
                <c:pt idx="0">
                  <c:v>Bronze</c:v>
                </c:pt>
                <c:pt idx="1">
                  <c:v>Gold</c:v>
                </c:pt>
                <c:pt idx="2">
                  <c:v>Platinum</c:v>
                </c:pt>
                <c:pt idx="3">
                  <c:v>Silver</c:v>
                </c:pt>
              </c:strCache>
            </c:strRef>
          </c:cat>
          <c:val>
            <c:numRef>
              <c:f>'Sales Pivot Table &amp; Chart'!$C$5:$C$8</c:f>
              <c:numCache>
                <c:formatCode>General</c:formatCode>
                <c:ptCount val="4"/>
                <c:pt idx="0">
                  <c:v>6</c:v>
                </c:pt>
                <c:pt idx="1">
                  <c:v>5</c:v>
                </c:pt>
                <c:pt idx="2">
                  <c:v>6</c:v>
                </c:pt>
                <c:pt idx="3">
                  <c:v>2</c:v>
                </c:pt>
              </c:numCache>
            </c:numRef>
          </c:val>
          <c:extLst>
            <c:ext xmlns:c16="http://schemas.microsoft.com/office/drawing/2014/chart" uri="{C3380CC4-5D6E-409C-BE32-E72D297353CC}">
              <c16:uniqueId val="{0000000C-13DB-4F4C-9C0B-94FF11E16C15}"/>
            </c:ext>
          </c:extLst>
        </c:ser>
        <c:dLbls>
          <c:showLegendKey val="0"/>
          <c:showVal val="0"/>
          <c:showCatName val="0"/>
          <c:showSerName val="0"/>
          <c:showPercent val="0"/>
          <c:showBubbleSize val="0"/>
        </c:dLbls>
        <c:gapWidth val="100"/>
        <c:axId val="884766383"/>
        <c:axId val="533240927"/>
      </c:barChart>
      <c:catAx>
        <c:axId val="8847663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Loyalty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240927"/>
        <c:crosses val="autoZero"/>
        <c:auto val="1"/>
        <c:lblAlgn val="ctr"/>
        <c:lblOffset val="100"/>
        <c:noMultiLvlLbl val="0"/>
      </c:catAx>
      <c:valAx>
        <c:axId val="5332409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Age 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84766383"/>
        <c:crosses val="autoZero"/>
        <c:crossBetween val="between"/>
      </c:valAx>
      <c:spPr>
        <a:noFill/>
        <a:ln>
          <a:noFill/>
        </a:ln>
        <a:effectLst/>
      </c:spPr>
    </c:plotArea>
    <c:legend>
      <c:legendPos val="t"/>
      <c:layout>
        <c:manualLayout>
          <c:xMode val="edge"/>
          <c:yMode val="edge"/>
          <c:x val="2.9756723957892365E-2"/>
          <c:y val="2.3918945615669009E-2"/>
          <c:w val="0.30075240594925634"/>
          <c:h val="0.225761295967036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Chart!PivotTable10</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Payment type </a:t>
            </a:r>
          </a:p>
        </c:rich>
      </c:tx>
      <c:layout>
        <c:manualLayout>
          <c:xMode val="edge"/>
          <c:yMode val="edge"/>
          <c:x val="0.41983550073469683"/>
          <c:y val="1.8385106924925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41275" cap="flat" cmpd="sng">
            <a:solidFill>
              <a:srgbClr val="990033"/>
            </a:solidFill>
            <a:miter lim="800000"/>
          </a:ln>
          <a:effectLst>
            <a:outerShdw blurRad="50800" dist="50800" dir="5400000" algn="ctr" rotWithShape="0">
              <a:schemeClr val="bg1"/>
            </a:outerShdw>
          </a:effectLst>
        </c:spPr>
        <c:marker>
          <c:symbol val="square"/>
          <c:size val="6"/>
          <c:spPr>
            <a:solidFill>
              <a:srgbClr val="990033"/>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dLbl>
          <c:idx val="0"/>
          <c:layout>
            <c:manualLayout>
              <c:x val="-8.4341077034381789E-2"/>
              <c:y val="-0.121730842443926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2403099563879674"/>
              <c:y val="0"/>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a:noFill/>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7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1"/>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solidFill>
            <a:schemeClr val="accent1"/>
          </a:solidFill>
          <a:ln w="28575" cap="rnd">
            <a:solidFill>
              <a:srgbClr val="7C06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28575" cap="rnd">
            <a:solidFill>
              <a:srgbClr val="7C0666"/>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solidFill>
            <a:schemeClr val="accent1"/>
          </a:solidFill>
          <a:ln w="28575" cap="rnd">
            <a:solidFill>
              <a:srgbClr val="D99EF0"/>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solidFill>
            <a:schemeClr val="accent1"/>
          </a:solidFill>
          <a:ln w="28575" cap="rnd">
            <a:solidFill>
              <a:srgbClr val="D99EF0"/>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solidFill>
            <a:schemeClr val="accent1"/>
          </a:solidFill>
          <a:ln w="28575" cap="rnd">
            <a:solidFill>
              <a:srgbClr val="663767"/>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1"/>
          </a:solidFill>
          <a:ln w="28575" cap="rnd">
            <a:solidFill>
              <a:srgbClr val="663767"/>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solidFill>
            <a:schemeClr val="accent1"/>
          </a:solidFill>
          <a:ln w="28575" cap="rnd">
            <a:solidFill>
              <a:srgbClr val="7C06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7"/>
        <c:spPr>
          <a:solidFill>
            <a:schemeClr val="accent1"/>
          </a:solidFill>
          <a:ln w="28575" cap="rnd">
            <a:solidFill>
              <a:srgbClr val="7C0666"/>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solidFill>
            <a:schemeClr val="accent1"/>
          </a:solidFill>
          <a:ln w="28575" cap="rnd">
            <a:solidFill>
              <a:srgbClr val="D99EF0"/>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9"/>
        <c:spPr>
          <a:solidFill>
            <a:schemeClr val="accent1"/>
          </a:solidFill>
          <a:ln w="28575" cap="rnd">
            <a:solidFill>
              <a:srgbClr val="D99EF0"/>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solidFill>
            <a:schemeClr val="accent1"/>
          </a:solidFill>
          <a:ln w="28575" cap="rnd">
            <a:solidFill>
              <a:srgbClr val="663767"/>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solidFill>
            <a:schemeClr val="accent1"/>
          </a:solidFill>
          <a:ln w="28575" cap="rnd">
            <a:solidFill>
              <a:srgbClr val="663767"/>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ln w="28575" cap="rnd">
            <a:solidFill>
              <a:srgbClr val="7C06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ln w="28575" cap="rnd">
            <a:solidFill>
              <a:srgbClr val="7C0666"/>
            </a:solidFill>
            <a:round/>
          </a:ln>
          <a:effectLst/>
        </c:spPr>
        <c:marker>
          <c:symbol val="circle"/>
          <c:size val="5"/>
          <c:spPr>
            <a:solidFill>
              <a:schemeClr val="accent1"/>
            </a:solidFill>
            <a:ln w="9525">
              <a:solidFill>
                <a:schemeClr val="accent1"/>
              </a:solidFill>
            </a:ln>
            <a:effectLst/>
          </c:spPr>
        </c:marker>
        <c:dLbl>
          <c:idx val="0"/>
          <c:layout>
            <c:manualLayout>
              <c:x val="-2.8880862777242385E-2"/>
              <c:y val="-7.0175466293871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4"/>
        <c:spPr>
          <a:ln w="28575" cap="rnd">
            <a:solidFill>
              <a:srgbClr val="D99EF0"/>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ln w="28575" cap="rnd">
            <a:solidFill>
              <a:srgbClr val="D99EF0"/>
            </a:solidFill>
            <a:round/>
          </a:ln>
          <a:effectLst/>
        </c:spPr>
        <c:marker>
          <c:symbol val="circle"/>
          <c:size val="5"/>
          <c:spPr>
            <a:solidFill>
              <a:schemeClr val="accent2"/>
            </a:solidFill>
            <a:ln w="9525">
              <a:solidFill>
                <a:schemeClr val="accent2"/>
              </a:solidFill>
            </a:ln>
            <a:effectLst/>
          </c:spPr>
        </c:marker>
        <c:dLbl>
          <c:idx val="0"/>
          <c:layout>
            <c:manualLayout>
              <c:x val="-2.2462893271188521E-2"/>
              <c:y val="-8.52130662139863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ln w="28575" cap="rnd">
            <a:solidFill>
              <a:srgbClr val="663767"/>
            </a:solidFill>
            <a:round/>
          </a:ln>
          <a:effectLst/>
        </c:spPr>
        <c:marker>
          <c:symbol val="circle"/>
          <c:size val="5"/>
          <c:spPr>
            <a:solidFill>
              <a:schemeClr val="accent3"/>
            </a:solidFill>
            <a:ln w="9525">
              <a:solidFill>
                <a:schemeClr val="accent3"/>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7"/>
        <c:spPr>
          <a:ln w="28575" cap="rnd">
            <a:solidFill>
              <a:srgbClr val="663767"/>
            </a:solidFill>
            <a:round/>
          </a:ln>
          <a:effectLst/>
        </c:spPr>
        <c:marker>
          <c:symbol val="circle"/>
          <c:size val="5"/>
          <c:spPr>
            <a:solidFill>
              <a:schemeClr val="accent3"/>
            </a:solidFill>
            <a:ln w="9525">
              <a:solidFill>
                <a:schemeClr val="accent3"/>
              </a:solidFill>
            </a:ln>
            <a:effectLst/>
          </c:spPr>
        </c:marker>
        <c:dLbl>
          <c:idx val="0"/>
          <c:layout>
            <c:manualLayout>
              <c:x val="-2.2462893271188521E-2"/>
              <c:y val="-7.017546629387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759604509179626"/>
          <c:y val="0.31959910074531822"/>
          <c:w val="0.71301398042145825"/>
          <c:h val="0.50174778785563201"/>
        </c:manualLayout>
      </c:layout>
      <c:lineChart>
        <c:grouping val="stacked"/>
        <c:varyColors val="0"/>
        <c:ser>
          <c:idx val="0"/>
          <c:order val="0"/>
          <c:tx>
            <c:strRef>
              <c:f>'Sales Pivot Table &amp; Chart'!$L$28:$L$29</c:f>
              <c:strCache>
                <c:ptCount val="1"/>
                <c:pt idx="0">
                  <c:v>COD</c:v>
                </c:pt>
              </c:strCache>
            </c:strRef>
          </c:tx>
          <c:spPr>
            <a:ln w="28575" cap="rnd">
              <a:solidFill>
                <a:srgbClr val="7C0666"/>
              </a:solidFill>
              <a:round/>
            </a:ln>
            <a:effectLst/>
          </c:spPr>
          <c:marker>
            <c:symbol val="circle"/>
            <c:size val="5"/>
            <c:spPr>
              <a:solidFill>
                <a:schemeClr val="accent1"/>
              </a:solidFill>
              <a:ln w="9525">
                <a:solidFill>
                  <a:schemeClr val="accent1"/>
                </a:solidFill>
              </a:ln>
              <a:effectLst/>
            </c:spPr>
          </c:marker>
          <c:dLbls>
            <c:dLbl>
              <c:idx val="0"/>
              <c:layout>
                <c:manualLayout>
                  <c:x val="-2.8880862777242385E-2"/>
                  <c:y val="-7.017546629387101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481-4EFD-9AAE-8CFED2C690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Chart'!$K$30:$K$33</c:f>
              <c:strCache>
                <c:ptCount val="4"/>
                <c:pt idx="0">
                  <c:v>1</c:v>
                </c:pt>
                <c:pt idx="1">
                  <c:v>2</c:v>
                </c:pt>
                <c:pt idx="2">
                  <c:v>3</c:v>
                </c:pt>
                <c:pt idx="3">
                  <c:v>4</c:v>
                </c:pt>
              </c:strCache>
            </c:strRef>
          </c:cat>
          <c:val>
            <c:numRef>
              <c:f>'Sales Pivot Table &amp; Chart'!$L$30:$L$33</c:f>
              <c:numCache>
                <c:formatCode>General</c:formatCode>
                <c:ptCount val="4"/>
                <c:pt idx="0">
                  <c:v>4</c:v>
                </c:pt>
                <c:pt idx="1">
                  <c:v>3</c:v>
                </c:pt>
                <c:pt idx="2">
                  <c:v>4</c:v>
                </c:pt>
                <c:pt idx="3">
                  <c:v>3</c:v>
                </c:pt>
              </c:numCache>
            </c:numRef>
          </c:val>
          <c:smooth val="0"/>
          <c:extLst>
            <c:ext xmlns:c16="http://schemas.microsoft.com/office/drawing/2014/chart" uri="{C3380CC4-5D6E-409C-BE32-E72D297353CC}">
              <c16:uniqueId val="{00000008-9481-4EFD-9AAE-8CFED2C6901F}"/>
            </c:ext>
          </c:extLst>
        </c:ser>
        <c:ser>
          <c:idx val="1"/>
          <c:order val="1"/>
          <c:tx>
            <c:strRef>
              <c:f>'Sales Pivot Table &amp; Chart'!$M$28:$M$29</c:f>
              <c:strCache>
                <c:ptCount val="1"/>
                <c:pt idx="0">
                  <c:v>Credit Card</c:v>
                </c:pt>
              </c:strCache>
            </c:strRef>
          </c:tx>
          <c:spPr>
            <a:ln w="28575" cap="rnd">
              <a:solidFill>
                <a:srgbClr val="D99EF0"/>
              </a:solidFill>
              <a:round/>
            </a:ln>
            <a:effectLst/>
          </c:spPr>
          <c:marker>
            <c:symbol val="circle"/>
            <c:size val="5"/>
            <c:spPr>
              <a:solidFill>
                <a:schemeClr val="accent2"/>
              </a:solidFill>
              <a:ln w="9525">
                <a:solidFill>
                  <a:schemeClr val="accent2"/>
                </a:solidFill>
              </a:ln>
              <a:effectLst/>
            </c:spPr>
          </c:marker>
          <c:dLbls>
            <c:dLbl>
              <c:idx val="0"/>
              <c:layout>
                <c:manualLayout>
                  <c:x val="-2.2462893271188521E-2"/>
                  <c:y val="-8.521306621398631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481-4EFD-9AAE-8CFED2C690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Chart'!$K$30:$K$33</c:f>
              <c:strCache>
                <c:ptCount val="4"/>
                <c:pt idx="0">
                  <c:v>1</c:v>
                </c:pt>
                <c:pt idx="1">
                  <c:v>2</c:v>
                </c:pt>
                <c:pt idx="2">
                  <c:v>3</c:v>
                </c:pt>
                <c:pt idx="3">
                  <c:v>4</c:v>
                </c:pt>
              </c:strCache>
            </c:strRef>
          </c:cat>
          <c:val>
            <c:numRef>
              <c:f>'Sales Pivot Table &amp; Chart'!$M$30:$M$33</c:f>
              <c:numCache>
                <c:formatCode>General</c:formatCode>
                <c:ptCount val="4"/>
                <c:pt idx="0">
                  <c:v>6</c:v>
                </c:pt>
                <c:pt idx="1">
                  <c:v>4</c:v>
                </c:pt>
                <c:pt idx="2">
                  <c:v>4</c:v>
                </c:pt>
                <c:pt idx="3">
                  <c:v>5</c:v>
                </c:pt>
              </c:numCache>
            </c:numRef>
          </c:val>
          <c:smooth val="0"/>
          <c:extLst>
            <c:ext xmlns:c16="http://schemas.microsoft.com/office/drawing/2014/chart" uri="{C3380CC4-5D6E-409C-BE32-E72D297353CC}">
              <c16:uniqueId val="{00000009-9481-4EFD-9AAE-8CFED2C6901F}"/>
            </c:ext>
          </c:extLst>
        </c:ser>
        <c:ser>
          <c:idx val="2"/>
          <c:order val="2"/>
          <c:tx>
            <c:strRef>
              <c:f>'Sales Pivot Table &amp; Chart'!$N$28:$N$29</c:f>
              <c:strCache>
                <c:ptCount val="1"/>
                <c:pt idx="0">
                  <c:v>PayPal</c:v>
                </c:pt>
              </c:strCache>
            </c:strRef>
          </c:tx>
          <c:spPr>
            <a:ln w="28575" cap="rnd">
              <a:solidFill>
                <a:srgbClr val="663767"/>
              </a:solidFill>
              <a:round/>
            </a:ln>
            <a:effectLst/>
          </c:spPr>
          <c:marker>
            <c:symbol val="circle"/>
            <c:size val="5"/>
            <c:spPr>
              <a:solidFill>
                <a:schemeClr val="accent3"/>
              </a:solidFill>
              <a:ln w="9525">
                <a:solidFill>
                  <a:schemeClr val="accent3"/>
                </a:solidFill>
              </a:ln>
              <a:effectLst/>
            </c:spPr>
          </c:marker>
          <c:dLbls>
            <c:dLbl>
              <c:idx val="0"/>
              <c:layout>
                <c:manualLayout>
                  <c:x val="-2.2462893271188521E-2"/>
                  <c:y val="-7.01754662938710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481-4EFD-9AAE-8CFED2C690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Chart'!$K$30:$K$33</c:f>
              <c:strCache>
                <c:ptCount val="4"/>
                <c:pt idx="0">
                  <c:v>1</c:v>
                </c:pt>
                <c:pt idx="1">
                  <c:v>2</c:v>
                </c:pt>
                <c:pt idx="2">
                  <c:v>3</c:v>
                </c:pt>
                <c:pt idx="3">
                  <c:v>4</c:v>
                </c:pt>
              </c:strCache>
            </c:strRef>
          </c:cat>
          <c:val>
            <c:numRef>
              <c:f>'Sales Pivot Table &amp; Chart'!$N$30:$N$33</c:f>
              <c:numCache>
                <c:formatCode>General</c:formatCode>
                <c:ptCount val="4"/>
                <c:pt idx="0">
                  <c:v>4</c:v>
                </c:pt>
                <c:pt idx="1">
                  <c:v>5</c:v>
                </c:pt>
                <c:pt idx="2">
                  <c:v>1</c:v>
                </c:pt>
                <c:pt idx="3">
                  <c:v>2</c:v>
                </c:pt>
              </c:numCache>
            </c:numRef>
          </c:val>
          <c:smooth val="0"/>
          <c:extLst>
            <c:ext xmlns:c16="http://schemas.microsoft.com/office/drawing/2014/chart" uri="{C3380CC4-5D6E-409C-BE32-E72D297353CC}">
              <c16:uniqueId val="{0000000B-9481-4EFD-9AAE-8CFED2C6901F}"/>
            </c:ext>
          </c:extLst>
        </c:ser>
        <c:dLbls>
          <c:showLegendKey val="0"/>
          <c:showVal val="0"/>
          <c:showCatName val="0"/>
          <c:showSerName val="0"/>
          <c:showPercent val="0"/>
          <c:showBubbleSize val="0"/>
        </c:dLbls>
        <c:marker val="1"/>
        <c:smooth val="0"/>
        <c:axId val="535988095"/>
        <c:axId val="715790575"/>
      </c:lineChart>
      <c:catAx>
        <c:axId val="53598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Quantity</a:t>
                </a:r>
              </a:p>
            </c:rich>
          </c:tx>
          <c:layout>
            <c:manualLayout>
              <c:xMode val="edge"/>
              <c:yMode val="edge"/>
              <c:x val="0.47339940811963643"/>
              <c:y val="0.91636875459223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15790575"/>
        <c:crosses val="autoZero"/>
        <c:auto val="1"/>
        <c:lblAlgn val="ctr"/>
        <c:lblOffset val="100"/>
        <c:noMultiLvlLbl val="0"/>
      </c:catAx>
      <c:valAx>
        <c:axId val="715790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New 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35988095"/>
        <c:crosses val="autoZero"/>
        <c:crossBetween val="between"/>
      </c:valAx>
      <c:spPr>
        <a:noFill/>
        <a:ln>
          <a:noFill/>
        </a:ln>
        <a:effectLst/>
      </c:spPr>
    </c:plotArea>
    <c:legend>
      <c:legendPos val="t"/>
      <c:layout>
        <c:manualLayout>
          <c:xMode val="edge"/>
          <c:yMode val="edge"/>
          <c:x val="3.9378562094048797E-3"/>
          <c:y val="0.10873185155653013"/>
          <c:w val="0.89999995766656404"/>
          <c:h val="0.174683308300890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2225" cap="flat" cmpd="sng" algn="ctr">
      <a:solidFill>
        <a:schemeClr val="bg1"/>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Chart!PivotTable7</c:name>
    <c:fmtId val="2"/>
  </c:pivotSource>
  <c:chart>
    <c:title>
      <c:layout>
        <c:manualLayout>
          <c:xMode val="edge"/>
          <c:yMode val="edge"/>
          <c:x val="0.49151773801428189"/>
          <c:y val="7.026542841346897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pivotFmt>
      <c:pivotFmt>
        <c:idx val="5"/>
      </c:pivotFmt>
      <c:pivotFmt>
        <c:idx val="6"/>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9900CC"/>
          </a:solidFill>
          <a:ln w="25400">
            <a:solidFill>
              <a:schemeClr val="lt1"/>
            </a:solidFill>
          </a:ln>
          <a:effectLst/>
          <a:sp3d contourW="25400">
            <a:contourClr>
              <a:schemeClr val="lt1"/>
            </a:contourClr>
          </a:sp3d>
        </c:spPr>
      </c:pivotFmt>
      <c:pivotFmt>
        <c:idx val="9"/>
        <c:spPr>
          <a:solidFill>
            <a:srgbClr val="9933FF"/>
          </a:solidFill>
          <a:ln w="25400">
            <a:solidFill>
              <a:schemeClr val="lt1"/>
            </a:solidFill>
          </a:ln>
          <a:effectLst/>
          <a:sp3d contourW="25400">
            <a:contourClr>
              <a:schemeClr val="lt1"/>
            </a:contourClr>
          </a:sp3d>
        </c:spPr>
      </c:pivotFmt>
      <c:pivotFmt>
        <c:idx val="10"/>
        <c:spPr>
          <a:solidFill>
            <a:srgbClr val="660066"/>
          </a:solidFill>
          <a:ln w="25400">
            <a:solidFill>
              <a:schemeClr val="lt1"/>
            </a:solidFill>
          </a:ln>
          <a:effectLst/>
          <a:sp3d contourW="25400">
            <a:contourClr>
              <a:schemeClr val="lt1"/>
            </a:contourClr>
          </a:sp3d>
        </c:spPr>
      </c:pivotFmt>
      <c:pivotFmt>
        <c:idx val="11"/>
        <c:spPr>
          <a:solidFill>
            <a:srgbClr val="CC66FF"/>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9933FF"/>
          </a:solidFill>
          <a:ln w="25400">
            <a:solidFill>
              <a:schemeClr val="lt1"/>
            </a:solidFill>
          </a:ln>
          <a:effectLst/>
          <a:sp3d contourW="25400">
            <a:contourClr>
              <a:schemeClr val="lt1"/>
            </a:contourClr>
          </a:sp3d>
        </c:spPr>
      </c:pivotFmt>
      <c:pivotFmt>
        <c:idx val="14"/>
        <c:spPr>
          <a:solidFill>
            <a:srgbClr val="9900CC"/>
          </a:solidFill>
          <a:ln w="25400">
            <a:solidFill>
              <a:schemeClr val="lt1"/>
            </a:solidFill>
          </a:ln>
          <a:effectLst/>
          <a:sp3d contourW="25400">
            <a:contourClr>
              <a:schemeClr val="lt1"/>
            </a:contourClr>
          </a:sp3d>
        </c:spPr>
      </c:pivotFmt>
      <c:pivotFmt>
        <c:idx val="15"/>
        <c:spPr>
          <a:solidFill>
            <a:srgbClr val="CC66FF"/>
          </a:solidFill>
          <a:ln w="25400">
            <a:solidFill>
              <a:schemeClr val="lt1"/>
            </a:solidFill>
          </a:ln>
          <a:effectLst/>
          <a:sp3d contourW="25400">
            <a:contourClr>
              <a:schemeClr val="lt1"/>
            </a:contourClr>
          </a:sp3d>
        </c:spPr>
      </c:pivotFmt>
      <c:pivotFmt>
        <c:idx val="16"/>
        <c:spPr>
          <a:solidFill>
            <a:srgbClr val="660066"/>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9933FF"/>
          </a:solidFill>
          <a:ln w="25400">
            <a:solidFill>
              <a:schemeClr val="lt1"/>
            </a:solidFill>
          </a:ln>
          <a:effectLst/>
          <a:sp3d contourW="25400">
            <a:contourClr>
              <a:schemeClr val="lt1"/>
            </a:contourClr>
          </a:sp3d>
        </c:spPr>
      </c:pivotFmt>
      <c:pivotFmt>
        <c:idx val="19"/>
        <c:spPr>
          <a:solidFill>
            <a:srgbClr val="9900CC"/>
          </a:solidFill>
          <a:ln w="25400">
            <a:solidFill>
              <a:schemeClr val="lt1"/>
            </a:solidFill>
          </a:ln>
          <a:effectLst/>
          <a:sp3d contourW="25400">
            <a:contourClr>
              <a:schemeClr val="lt1"/>
            </a:contourClr>
          </a:sp3d>
        </c:spPr>
      </c:pivotFmt>
      <c:pivotFmt>
        <c:idx val="20"/>
        <c:spPr>
          <a:solidFill>
            <a:srgbClr val="CC66FF"/>
          </a:solidFill>
          <a:ln w="25400">
            <a:solidFill>
              <a:schemeClr val="lt1"/>
            </a:solidFill>
          </a:ln>
          <a:effectLst/>
          <a:sp3d contourW="25400">
            <a:contourClr>
              <a:schemeClr val="lt1"/>
            </a:contourClr>
          </a:sp3d>
        </c:spPr>
      </c:pivotFmt>
      <c:pivotFmt>
        <c:idx val="21"/>
        <c:spPr>
          <a:solidFill>
            <a:srgbClr val="66006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18468071387919E-2"/>
          <c:y val="0.24551813474292197"/>
          <c:w val="0.90018042787640073"/>
          <c:h val="0.50957911546086043"/>
        </c:manualLayout>
      </c:layout>
      <c:pie3DChart>
        <c:varyColors val="1"/>
        <c:ser>
          <c:idx val="0"/>
          <c:order val="0"/>
          <c:tx>
            <c:strRef>
              <c:f>'Sales Pivot Table &amp; Chart'!$L$3:$L$4</c:f>
              <c:strCache>
                <c:ptCount val="1"/>
                <c:pt idx="0">
                  <c:v>Outlet</c:v>
                </c:pt>
              </c:strCache>
            </c:strRef>
          </c:tx>
          <c:explosion val="19"/>
          <c:dPt>
            <c:idx val="0"/>
            <c:bubble3D val="0"/>
            <c:explosion val="0"/>
            <c:spPr>
              <a:solidFill>
                <a:srgbClr val="9900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27-462D-A8FA-EA5550178713}"/>
              </c:ext>
            </c:extLst>
          </c:dPt>
          <c:dPt>
            <c:idx val="1"/>
            <c:bubble3D val="0"/>
            <c:explosion val="0"/>
            <c:spPr>
              <a:solidFill>
                <a:srgbClr val="CC66FF"/>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27-462D-A8FA-EA5550178713}"/>
              </c:ext>
            </c:extLst>
          </c:dPt>
          <c:dPt>
            <c:idx val="2"/>
            <c:bubble3D val="0"/>
            <c:explosion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627-462D-A8FA-EA5550178713}"/>
              </c:ext>
            </c:extLst>
          </c:dPt>
          <c:dPt>
            <c:idx val="3"/>
            <c:bubble3D val="0"/>
            <c:explosion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627-462D-A8FA-EA55501787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Pivot Table &amp; Chart'!$K$5:$K$6</c:f>
              <c:strCache>
                <c:ptCount val="2"/>
                <c:pt idx="0">
                  <c:v>North</c:v>
                </c:pt>
                <c:pt idx="1">
                  <c:v>South</c:v>
                </c:pt>
              </c:strCache>
            </c:strRef>
          </c:cat>
          <c:val>
            <c:numRef>
              <c:f>'Sales Pivot Table &amp; Chart'!$L$5:$L$6</c:f>
              <c:numCache>
                <c:formatCode>General</c:formatCode>
                <c:ptCount val="2"/>
                <c:pt idx="0">
                  <c:v>23</c:v>
                </c:pt>
                <c:pt idx="1">
                  <c:v>22</c:v>
                </c:pt>
              </c:numCache>
            </c:numRef>
          </c:val>
          <c:extLst>
            <c:ext xmlns:c16="http://schemas.microsoft.com/office/drawing/2014/chart" uri="{C3380CC4-5D6E-409C-BE32-E72D297353CC}">
              <c16:uniqueId val="{00000008-8627-462D-A8FA-EA5550178713}"/>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Chart!PivotTable9</c:name>
    <c:fmtId val="3"/>
  </c:pivotSource>
  <c:chart>
    <c:title>
      <c:tx>
        <c:rich>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t>Stock &amp; Unit Cost</a:t>
            </a:r>
          </a:p>
        </c:rich>
      </c:tx>
      <c:layout>
        <c:manualLayout>
          <c:xMode val="edge"/>
          <c:yMode val="edge"/>
          <c:x val="0.37322229706891091"/>
          <c:y val="4.615705364884144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990099"/>
          </a:soli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1623304505826499E-2"/>
              <c:y val="-9.0780128325216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2.4973982703495951E-2"/>
              <c:y val="-6.8085096243912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8272626308157098E-2"/>
              <c:y val="-0.1021276443658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99"/>
          </a:solidFill>
          <a:ln>
            <a:noFill/>
          </a:ln>
          <a:effectLst>
            <a:outerShdw blurRad="40000" dist="23000" dir="5400000" rotWithShape="0">
              <a:srgbClr val="000000">
                <a:alpha val="35000"/>
              </a:srgbClr>
            </a:outerShdw>
          </a:effectLst>
        </c:spPr>
        <c:dLbl>
          <c:idx val="0"/>
          <c:layout>
            <c:manualLayout>
              <c:x val="3.0523756637606099E-2"/>
              <c:y val="0.215602804772389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7.7696835077542797E-2"/>
              <c:y val="-7.9432612284564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8.3246609011652997E-2"/>
              <c:y val="-4.539006416260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0099"/>
          </a:solidFill>
          <a:ln>
            <a:noFill/>
          </a:ln>
          <a:effectLst>
            <a:outerShdw blurRad="40000" dist="23000" dir="5400000" rotWithShape="0">
              <a:srgbClr val="000000">
                <a:alpha val="35000"/>
              </a:srgbClr>
            </a:outerShdw>
          </a:effectLst>
        </c:spPr>
        <c:dLbl>
          <c:idx val="0"/>
          <c:layout>
            <c:manualLayout>
              <c:x val="-1.0174468009546032E-16"/>
              <c:y val="0.19290777269108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990099"/>
          </a:solidFill>
          <a:ln>
            <a:noFill/>
          </a:ln>
          <a:effectLst>
            <a:outerShdw blurRad="40000" dist="23000" dir="5400000" rotWithShape="0">
              <a:srgbClr val="000000">
                <a:alpha val="35000"/>
              </a:srgbClr>
            </a:outerShdw>
          </a:effectLst>
        </c:spPr>
        <c:dLbl>
          <c:idx val="0"/>
          <c:layout>
            <c:manualLayout>
              <c:x val="-3.6073530571716299E-2"/>
              <c:y val="0.18534276199731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990099"/>
          </a:solidFill>
          <a:ln>
            <a:noFill/>
          </a:ln>
          <a:effectLst>
            <a:outerShdw blurRad="40000" dist="23000" dir="5400000" rotWithShape="0">
              <a:srgbClr val="000000">
                <a:alpha val="35000"/>
              </a:srgbClr>
            </a:outerShdw>
          </a:effectLst>
        </c:spPr>
        <c:dLbl>
          <c:idx val="0"/>
          <c:layout>
            <c:manualLayout>
              <c:x val="7.7696835077542797E-2"/>
              <c:y val="0.181560256650433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990099"/>
          </a:solidFill>
          <a:ln>
            <a:noFill/>
          </a:ln>
          <a:effectLst>
            <a:outerShdw blurRad="40000" dist="23000" dir="5400000" rotWithShape="0">
              <a:srgbClr val="000000">
                <a:alpha val="35000"/>
              </a:srgbClr>
            </a:outerShdw>
          </a:effectLst>
        </c:spPr>
        <c:dLbl>
          <c:idx val="0"/>
          <c:layout>
            <c:manualLayout>
              <c:x val="3.3298643604661171E-2"/>
              <c:y val="0.14751770852847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990099"/>
          </a:soli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990099"/>
          </a:solidFill>
          <a:ln>
            <a:noFill/>
          </a:ln>
          <a:effectLst>
            <a:outerShdw blurRad="40000" dist="23000" dir="5400000" rotWithShape="0">
              <a:srgbClr val="000000">
                <a:alpha val="35000"/>
              </a:srgbClr>
            </a:outerShdw>
          </a:effectLst>
        </c:spPr>
        <c:dLbl>
          <c:idx val="0"/>
          <c:layout>
            <c:manualLayout>
              <c:x val="3.3298643604661171E-2"/>
              <c:y val="0.14751770852847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990099"/>
          </a:solidFill>
          <a:ln>
            <a:noFill/>
          </a:ln>
          <a:effectLst>
            <a:outerShdw blurRad="40000" dist="23000" dir="5400000" rotWithShape="0">
              <a:srgbClr val="000000">
                <a:alpha val="35000"/>
              </a:srgbClr>
            </a:outerShdw>
          </a:effectLst>
        </c:spPr>
        <c:dLbl>
          <c:idx val="0"/>
          <c:layout>
            <c:manualLayout>
              <c:x val="7.7696835077542797E-2"/>
              <c:y val="0.181560256650433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990099"/>
          </a:solidFill>
          <a:ln>
            <a:noFill/>
          </a:ln>
          <a:effectLst>
            <a:outerShdw blurRad="40000" dist="23000" dir="5400000" rotWithShape="0">
              <a:srgbClr val="000000">
                <a:alpha val="35000"/>
              </a:srgbClr>
            </a:outerShdw>
          </a:effectLst>
        </c:spPr>
        <c:dLbl>
          <c:idx val="0"/>
          <c:layout>
            <c:manualLayout>
              <c:x val="3.0523756637606099E-2"/>
              <c:y val="0.215602804772389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990099"/>
          </a:solidFill>
          <a:ln>
            <a:noFill/>
          </a:ln>
          <a:effectLst>
            <a:outerShdw blurRad="40000" dist="23000" dir="5400000" rotWithShape="0">
              <a:srgbClr val="000000">
                <a:alpha val="35000"/>
              </a:srgbClr>
            </a:outerShdw>
          </a:effectLst>
        </c:spPr>
        <c:dLbl>
          <c:idx val="0"/>
          <c:layout>
            <c:manualLayout>
              <c:x val="-3.6073530571716299E-2"/>
              <c:y val="0.18534276199731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990099"/>
          </a:solidFill>
          <a:ln>
            <a:noFill/>
          </a:ln>
          <a:effectLst>
            <a:outerShdw blurRad="40000" dist="23000" dir="5400000" rotWithShape="0">
              <a:srgbClr val="000000">
                <a:alpha val="35000"/>
              </a:srgbClr>
            </a:outerShdw>
          </a:effectLst>
        </c:spPr>
        <c:dLbl>
          <c:idx val="0"/>
          <c:layout>
            <c:manualLayout>
              <c:x val="-1.0174468009546032E-16"/>
              <c:y val="0.19290777269108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2.4973982703495951E-2"/>
              <c:y val="-6.8085096243912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1623304505826499E-2"/>
              <c:y val="-9.0780128325216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8272626308157098E-2"/>
              <c:y val="-0.1021276443658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7.7696835077542797E-2"/>
              <c:y val="-7.9432612284564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8.3246609011652997E-2"/>
              <c:y val="-4.539006416260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90099"/>
          </a:soli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990099"/>
          </a:solidFill>
          <a:ln>
            <a:noFill/>
          </a:ln>
          <a:effectLst>
            <a:outerShdw blurRad="40000" dist="23000" dir="5400000" rotWithShape="0">
              <a:srgbClr val="000000">
                <a:alpha val="35000"/>
              </a:srgbClr>
            </a:outerShdw>
          </a:effectLst>
        </c:spPr>
        <c:dLbl>
          <c:idx val="0"/>
          <c:layout>
            <c:manualLayout>
              <c:x val="3.3298643604661171E-2"/>
              <c:y val="0.147517708528477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990099"/>
          </a:solidFill>
          <a:ln>
            <a:noFill/>
          </a:ln>
          <a:effectLst>
            <a:outerShdw blurRad="40000" dist="23000" dir="5400000" rotWithShape="0">
              <a:srgbClr val="000000">
                <a:alpha val="35000"/>
              </a:srgbClr>
            </a:outerShdw>
          </a:effectLst>
        </c:spPr>
        <c:dLbl>
          <c:idx val="0"/>
          <c:layout>
            <c:manualLayout>
              <c:x val="7.7696727184372219E-2"/>
              <c:y val="0.244751278128148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990099"/>
          </a:solidFill>
          <a:ln>
            <a:noFill/>
          </a:ln>
          <a:effectLst>
            <a:outerShdw blurRad="40000" dist="23000" dir="5400000" rotWithShape="0">
              <a:srgbClr val="000000">
                <a:alpha val="35000"/>
              </a:srgbClr>
            </a:outerShdw>
          </a:effectLst>
        </c:spPr>
        <c:dLbl>
          <c:idx val="0"/>
          <c:layout>
            <c:manualLayout>
              <c:x val="1.2300441279586388E-2"/>
              <c:y val="0.259836548867410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990099"/>
          </a:solidFill>
          <a:ln>
            <a:noFill/>
          </a:ln>
          <a:effectLst>
            <a:outerShdw blurRad="40000" dist="23000" dir="5400000" rotWithShape="0">
              <a:srgbClr val="000000">
                <a:alpha val="35000"/>
              </a:srgbClr>
            </a:outerShdw>
          </a:effectLst>
        </c:spPr>
        <c:dLbl>
          <c:idx val="0"/>
          <c:layout>
            <c:manualLayout>
              <c:x val="-1.1775985321929385E-2"/>
              <c:y val="0.242214675772163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990099"/>
          </a:solidFill>
          <a:ln>
            <a:noFill/>
          </a:ln>
          <a:effectLst>
            <a:outerShdw blurRad="40000" dist="23000" dir="5400000" rotWithShape="0">
              <a:srgbClr val="000000">
                <a:alpha val="35000"/>
              </a:srgbClr>
            </a:outerShdw>
          </a:effectLst>
        </c:spPr>
        <c:dLbl>
          <c:idx val="0"/>
          <c:layout>
            <c:manualLayout>
              <c:x val="-1.0174468009546032E-16"/>
              <c:y val="0.19290777269108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2.4973982703495951E-2"/>
              <c:y val="-6.808509624391262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1623304505826499E-2"/>
              <c:y val="-9.078012832521689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8272626308157098E-2"/>
              <c:y val="-0.10212764436586901"/>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7.7696835077542797E-2"/>
              <c:y val="-7.9432612284564733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8.3246609011652997E-2"/>
              <c:y val="-4.5390064162608414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3306239232272"/>
          <c:y val="0.24983891231605529"/>
          <c:w val="0.77563401057425652"/>
          <c:h val="0.54634602999167914"/>
        </c:manualLayout>
      </c:layout>
      <c:barChart>
        <c:barDir val="col"/>
        <c:grouping val="clustered"/>
        <c:varyColors val="0"/>
        <c:ser>
          <c:idx val="0"/>
          <c:order val="0"/>
          <c:tx>
            <c:strRef>
              <c:f>'Sales Pivot Table &amp; Chart'!$H$39</c:f>
              <c:strCache>
                <c:ptCount val="1"/>
                <c:pt idx="0">
                  <c:v>Sum of Unit Cost</c:v>
                </c:pt>
              </c:strCache>
            </c:strRef>
          </c:tx>
          <c:spPr>
            <a:solidFill>
              <a:srgbClr val="990099"/>
            </a:solidFill>
            <a:ln>
              <a:noFill/>
            </a:ln>
            <a:effectLst>
              <a:outerShdw blurRad="40000" dist="23000" dir="5400000" rotWithShape="0">
                <a:srgbClr val="000000">
                  <a:alpha val="35000"/>
                </a:srgbClr>
              </a:outerShdw>
            </a:effectLst>
          </c:spPr>
          <c:invertIfNegative val="0"/>
          <c:dLbls>
            <c:dLbl>
              <c:idx val="0"/>
              <c:layout>
                <c:manualLayout>
                  <c:x val="3.3298643604661171E-2"/>
                  <c:y val="0.147517708528477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4C-43C5-ABCD-2CAE2FA5BAA0}"/>
                </c:ext>
              </c:extLst>
            </c:dLbl>
            <c:dLbl>
              <c:idx val="1"/>
              <c:layout>
                <c:manualLayout>
                  <c:x val="7.7696727184372219E-2"/>
                  <c:y val="0.244751278128148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4C-43C5-ABCD-2CAE2FA5BAA0}"/>
                </c:ext>
              </c:extLst>
            </c:dLbl>
            <c:dLbl>
              <c:idx val="2"/>
              <c:layout>
                <c:manualLayout>
                  <c:x val="1.2300441279586388E-2"/>
                  <c:y val="0.259836548867410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4C-43C5-ABCD-2CAE2FA5BAA0}"/>
                </c:ext>
              </c:extLst>
            </c:dLbl>
            <c:dLbl>
              <c:idx val="3"/>
              <c:layout>
                <c:manualLayout>
                  <c:x val="-1.1775985321929385E-2"/>
                  <c:y val="0.242214675772163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4C-43C5-ABCD-2CAE2FA5BAA0}"/>
                </c:ext>
              </c:extLst>
            </c:dLbl>
            <c:dLbl>
              <c:idx val="4"/>
              <c:layout>
                <c:manualLayout>
                  <c:x val="-1.0174468009546032E-16"/>
                  <c:y val="0.192907772691085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4C-43C5-ABCD-2CAE2FA5BAA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'Sales Pivot Table &amp; Chart'!$G$40:$G$44</c:f>
              <c:strCache>
                <c:ptCount val="5"/>
                <c:pt idx="0">
                  <c:v>Beauty</c:v>
                </c:pt>
                <c:pt idx="1">
                  <c:v>Clothing</c:v>
                </c:pt>
                <c:pt idx="2">
                  <c:v>Electronics</c:v>
                </c:pt>
                <c:pt idx="3">
                  <c:v>Home</c:v>
                </c:pt>
                <c:pt idx="4">
                  <c:v>Sports</c:v>
                </c:pt>
              </c:strCache>
            </c:strRef>
          </c:cat>
          <c:val>
            <c:numRef>
              <c:f>'Sales Pivot Table &amp; Chart'!$H$40:$H$44</c:f>
              <c:numCache>
                <c:formatCode>General</c:formatCode>
                <c:ptCount val="5"/>
                <c:pt idx="0">
                  <c:v>1818.7661538461537</c:v>
                </c:pt>
                <c:pt idx="1">
                  <c:v>2039.9526666666668</c:v>
                </c:pt>
                <c:pt idx="2">
                  <c:v>4127.0599999999995</c:v>
                </c:pt>
                <c:pt idx="3">
                  <c:v>2531.7800000000007</c:v>
                </c:pt>
                <c:pt idx="4">
                  <c:v>1286.47</c:v>
                </c:pt>
              </c:numCache>
            </c:numRef>
          </c:val>
          <c:extLst>
            <c:ext xmlns:c16="http://schemas.microsoft.com/office/drawing/2014/chart" uri="{C3380CC4-5D6E-409C-BE32-E72D297353CC}">
              <c16:uniqueId val="{00000005-454C-43C5-ABCD-2CAE2FA5BAA0}"/>
            </c:ext>
          </c:extLst>
        </c:ser>
        <c:dLbls>
          <c:dLblPos val="inEnd"/>
          <c:showLegendKey val="0"/>
          <c:showVal val="1"/>
          <c:showCatName val="0"/>
          <c:showSerName val="0"/>
          <c:showPercent val="0"/>
          <c:showBubbleSize val="0"/>
        </c:dLbls>
        <c:gapWidth val="219"/>
        <c:overlap val="-27"/>
        <c:axId val="577504463"/>
        <c:axId val="533249663"/>
      </c:barChart>
      <c:lineChart>
        <c:grouping val="standard"/>
        <c:varyColors val="0"/>
        <c:ser>
          <c:idx val="1"/>
          <c:order val="1"/>
          <c:tx>
            <c:strRef>
              <c:f>'Sales Pivot Table &amp; Chart'!$I$39</c:f>
              <c:strCache>
                <c:ptCount val="1"/>
                <c:pt idx="0">
                  <c:v>Sum of Stock</c:v>
                </c:pt>
              </c:strCache>
            </c:strRef>
          </c:tx>
          <c:spPr>
            <a:ln w="41275" cap="rnd" cmpd="sng">
              <a:solidFill>
                <a:srgbClr val="9F6EA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Lbl>
              <c:idx val="0"/>
              <c:layout>
                <c:manualLayout>
                  <c:x val="-2.4973982703495951E-2"/>
                  <c:y val="-6.8085096243912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4C-43C5-ABCD-2CAE2FA5BAA0}"/>
                </c:ext>
              </c:extLst>
            </c:dLbl>
            <c:dLbl>
              <c:idx val="1"/>
              <c:layout>
                <c:manualLayout>
                  <c:x val="-4.1623304505826499E-2"/>
                  <c:y val="-9.0780128325216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4C-43C5-ABCD-2CAE2FA5BAA0}"/>
                </c:ext>
              </c:extLst>
            </c:dLbl>
            <c:dLbl>
              <c:idx val="2"/>
              <c:layout>
                <c:manualLayout>
                  <c:x val="-5.8272626308157098E-2"/>
                  <c:y val="-0.102127644365869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4C-43C5-ABCD-2CAE2FA5BAA0}"/>
                </c:ext>
              </c:extLst>
            </c:dLbl>
            <c:dLbl>
              <c:idx val="3"/>
              <c:layout>
                <c:manualLayout>
                  <c:x val="-7.7696835077542797E-2"/>
                  <c:y val="-7.9432612284564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4C-43C5-ABCD-2CAE2FA5BAA0}"/>
                </c:ext>
              </c:extLst>
            </c:dLbl>
            <c:dLbl>
              <c:idx val="4"/>
              <c:layout>
                <c:manualLayout>
                  <c:x val="-8.3246609011652997E-2"/>
                  <c:y val="-4.5390064162608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4C-43C5-ABCD-2CAE2FA5BAA0}"/>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Pivot Table &amp; Chart'!$G$40:$G$44</c:f>
              <c:strCache>
                <c:ptCount val="5"/>
                <c:pt idx="0">
                  <c:v>Beauty</c:v>
                </c:pt>
                <c:pt idx="1">
                  <c:v>Clothing</c:v>
                </c:pt>
                <c:pt idx="2">
                  <c:v>Electronics</c:v>
                </c:pt>
                <c:pt idx="3">
                  <c:v>Home</c:v>
                </c:pt>
                <c:pt idx="4">
                  <c:v>Sports</c:v>
                </c:pt>
              </c:strCache>
            </c:strRef>
          </c:cat>
          <c:val>
            <c:numRef>
              <c:f>'Sales Pivot Table &amp; Chart'!$I$40:$I$44</c:f>
              <c:numCache>
                <c:formatCode>General</c:formatCode>
                <c:ptCount val="5"/>
                <c:pt idx="0">
                  <c:v>2147</c:v>
                </c:pt>
                <c:pt idx="1">
                  <c:v>1953</c:v>
                </c:pt>
                <c:pt idx="2">
                  <c:v>3409</c:v>
                </c:pt>
                <c:pt idx="3">
                  <c:v>2293</c:v>
                </c:pt>
                <c:pt idx="4">
                  <c:v>2049</c:v>
                </c:pt>
              </c:numCache>
            </c:numRef>
          </c:val>
          <c:smooth val="0"/>
          <c:extLst>
            <c:ext xmlns:c16="http://schemas.microsoft.com/office/drawing/2014/chart" uri="{C3380CC4-5D6E-409C-BE32-E72D297353CC}">
              <c16:uniqueId val="{0000000B-454C-43C5-ABCD-2CAE2FA5BAA0}"/>
            </c:ext>
          </c:extLst>
        </c:ser>
        <c:dLbls>
          <c:showLegendKey val="0"/>
          <c:showVal val="1"/>
          <c:showCatName val="0"/>
          <c:showSerName val="0"/>
          <c:showPercent val="0"/>
          <c:showBubbleSize val="0"/>
        </c:dLbls>
        <c:marker val="1"/>
        <c:smooth val="0"/>
        <c:axId val="714929039"/>
        <c:axId val="533246751"/>
      </c:lineChart>
      <c:catAx>
        <c:axId val="57750446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249663"/>
        <c:crosses val="autoZero"/>
        <c:auto val="1"/>
        <c:lblAlgn val="ctr"/>
        <c:lblOffset val="100"/>
        <c:noMultiLvlLbl val="0"/>
      </c:catAx>
      <c:valAx>
        <c:axId val="53324966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t>UNit Cost &amp; Stock</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77504463"/>
        <c:crosses val="autoZero"/>
        <c:crossBetween val="between"/>
      </c:valAx>
      <c:valAx>
        <c:axId val="533246751"/>
        <c:scaling>
          <c:orientation val="minMax"/>
        </c:scaling>
        <c:delete val="1"/>
        <c:axPos val="r"/>
        <c:numFmt formatCode="General" sourceLinked="1"/>
        <c:majorTickMark val="none"/>
        <c:minorTickMark val="none"/>
        <c:tickLblPos val="nextTo"/>
        <c:crossAx val="714929039"/>
        <c:crosses val="max"/>
        <c:crossBetween val="between"/>
      </c:valAx>
      <c:catAx>
        <c:axId val="714929039"/>
        <c:scaling>
          <c:orientation val="minMax"/>
        </c:scaling>
        <c:delete val="1"/>
        <c:axPos val="b"/>
        <c:numFmt formatCode="General" sourceLinked="1"/>
        <c:majorTickMark val="none"/>
        <c:minorTickMark val="none"/>
        <c:tickLblPos val="nextTo"/>
        <c:crossAx val="533246751"/>
        <c:crosses val="autoZero"/>
        <c:auto val="1"/>
        <c:lblAlgn val="ctr"/>
        <c:lblOffset val="100"/>
        <c:noMultiLvlLbl val="0"/>
      </c:catAx>
      <c:spPr>
        <a:noFill/>
        <a:ln>
          <a:noFill/>
        </a:ln>
        <a:effectLst/>
      </c:spPr>
    </c:plotArea>
    <c:legend>
      <c:legendPos val="t"/>
      <c:layout>
        <c:manualLayout>
          <c:xMode val="edge"/>
          <c:yMode val="edge"/>
          <c:x val="3.0953973365018025E-2"/>
          <c:y val="8.1696870053771853E-2"/>
          <c:w val="0.52185878971666222"/>
          <c:h val="0.171821304564828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Chart!PivotTable2</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t>Average age </a:t>
            </a:r>
          </a:p>
        </c:rich>
      </c:tx>
      <c:layout>
        <c:manualLayout>
          <c:xMode val="edge"/>
          <c:yMode val="edge"/>
          <c:x val="0.38860686294120855"/>
          <c:y val="3.123359580052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4358974358974358"/>
              <c:y val="-0.185714216080158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1623931623931624"/>
              <c:y val="-0.109523768457529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764419691441008E-3"/>
              <c:y val="-4.7109843603358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5.1428903981237381E-2"/>
              <c:y val="-9.47288733675015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8.5470025781145431E-2"/>
              <c:y val="0.157142798221672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2428211440310544"/>
              <c:y val="0.11904757441035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9.4321131336642966E-2"/>
              <c:y val="-0.254326209223847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0.10084292581210258"/>
              <c:y val="-9.04761904761905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7.179487179487179E-2"/>
              <c:y val="-0.133333283339601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8.1879357683828938E-2"/>
              <c:y val="-0.114698404634904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28575" cap="rnd">
            <a:solidFill>
              <a:srgbClr val="FF66FF"/>
            </a:solidFill>
            <a:round/>
          </a:ln>
          <a:effectLst/>
        </c:spPr>
        <c:marker>
          <c:symbol val="circle"/>
          <c:size val="5"/>
          <c:spPr>
            <a:solidFill>
              <a:schemeClr val="accent2"/>
            </a:solidFill>
            <a:ln w="9525">
              <a:solidFill>
                <a:schemeClr val="accent2"/>
              </a:solidFill>
            </a:ln>
            <a:effectLst/>
          </c:spPr>
        </c:marker>
        <c:dLbl>
          <c:idx val="0"/>
          <c:layout>
            <c:manualLayout>
              <c:x val="-7.9142647584756351E-2"/>
              <c:y val="-9.4728658917635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0040430858382869E-2"/>
          <c:y val="0.31702487189101369"/>
          <c:w val="0.83848047862377484"/>
          <c:h val="0.48927284089488815"/>
        </c:manualLayout>
      </c:layout>
      <c:lineChart>
        <c:grouping val="standard"/>
        <c:varyColors val="0"/>
        <c:ser>
          <c:idx val="0"/>
          <c:order val="0"/>
          <c:tx>
            <c:strRef>
              <c:f>'Sales Pivot Table &amp; Chart'!$H$3:$H$4</c:f>
              <c:strCache>
                <c:ptCount val="1"/>
                <c:pt idx="0">
                  <c:v>Female</c:v>
                </c:pt>
              </c:strCache>
            </c:strRef>
          </c:tx>
          <c:spPr>
            <a:ln w="28575" cap="rnd">
              <a:solidFill>
                <a:srgbClr val="993366"/>
              </a:solidFill>
              <a:round/>
            </a:ln>
            <a:effectLst/>
          </c:spPr>
          <c:marker>
            <c:symbol val="circle"/>
            <c:size val="5"/>
            <c:spPr>
              <a:solidFill>
                <a:schemeClr val="accent1"/>
              </a:solidFill>
              <a:ln w="9525">
                <a:solidFill>
                  <a:schemeClr val="accent1"/>
                </a:solidFill>
              </a:ln>
              <a:effectLst/>
            </c:spPr>
          </c:marker>
          <c:dLbls>
            <c:dLbl>
              <c:idx val="0"/>
              <c:layout>
                <c:manualLayout>
                  <c:x val="-8.5470025781145431E-2"/>
                  <c:y val="0.157142798221672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7D-4A32-9BD5-2E7D67DCCE12}"/>
                </c:ext>
              </c:extLst>
            </c:dLbl>
            <c:dLbl>
              <c:idx val="1"/>
              <c:layout>
                <c:manualLayout>
                  <c:x val="-0.12428211440310544"/>
                  <c:y val="0.1190475744103583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7D-4A32-9BD5-2E7D67DCCE12}"/>
                </c:ext>
              </c:extLst>
            </c:dLbl>
            <c:dLbl>
              <c:idx val="2"/>
              <c:layout>
                <c:manualLayout>
                  <c:x val="-9.4321131336642966E-2"/>
                  <c:y val="-0.254326209223847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7D-4A32-9BD5-2E7D67DCCE12}"/>
                </c:ext>
              </c:extLst>
            </c:dLbl>
            <c:dLbl>
              <c:idx val="3"/>
              <c:layout>
                <c:manualLayout>
                  <c:x val="-0.10084292581210258"/>
                  <c:y val="-9.04761904761905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7D-4A32-9BD5-2E7D67DCCE12}"/>
                </c:ext>
              </c:extLst>
            </c:dLbl>
            <c:dLbl>
              <c:idx val="4"/>
              <c:layout>
                <c:manualLayout>
                  <c:x val="-7.179487179487179E-2"/>
                  <c:y val="-0.1333332833396012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7D-4A32-9BD5-2E7D67DCCE1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Chart'!$H$5:$H$9</c:f>
              <c:numCache>
                <c:formatCode>General</c:formatCode>
                <c:ptCount val="5"/>
                <c:pt idx="0">
                  <c:v>37</c:v>
                </c:pt>
                <c:pt idx="1">
                  <c:v>41.8</c:v>
                </c:pt>
                <c:pt idx="2">
                  <c:v>40.857142857142854</c:v>
                </c:pt>
                <c:pt idx="3">
                  <c:v>48.666666666666664</c:v>
                </c:pt>
                <c:pt idx="4">
                  <c:v>42</c:v>
                </c:pt>
              </c:numCache>
            </c:numRef>
          </c:val>
          <c:smooth val="0"/>
          <c:extLst>
            <c:ext xmlns:c16="http://schemas.microsoft.com/office/drawing/2014/chart" uri="{C3380CC4-5D6E-409C-BE32-E72D297353CC}">
              <c16:uniqueId val="{00000005-317D-4A32-9BD5-2E7D67DCCE12}"/>
            </c:ext>
          </c:extLst>
        </c:ser>
        <c:ser>
          <c:idx val="1"/>
          <c:order val="1"/>
          <c:tx>
            <c:strRef>
              <c:f>'Sales Pivot Table &amp; Chart'!$I$3:$I$4</c:f>
              <c:strCache>
                <c:ptCount val="1"/>
                <c:pt idx="0">
                  <c:v>Male</c:v>
                </c:pt>
              </c:strCache>
            </c:strRef>
          </c:tx>
          <c:spPr>
            <a:ln w="28575" cap="rnd">
              <a:solidFill>
                <a:srgbClr val="FF66FF"/>
              </a:solidFill>
              <a:round/>
            </a:ln>
            <a:effectLst/>
          </c:spPr>
          <c:marker>
            <c:symbol val="circle"/>
            <c:size val="5"/>
            <c:spPr>
              <a:solidFill>
                <a:schemeClr val="accent2"/>
              </a:solidFill>
              <a:ln w="9525">
                <a:solidFill>
                  <a:schemeClr val="accent2"/>
                </a:solidFill>
              </a:ln>
              <a:effectLst/>
            </c:spPr>
          </c:marker>
          <c:dLbls>
            <c:dLbl>
              <c:idx val="0"/>
              <c:layout>
                <c:manualLayout>
                  <c:x val="-8.1879357683828938E-2"/>
                  <c:y val="-0.11469840463490456"/>
                </c:manualLayout>
              </c:layout>
              <c:dLblPos val="r"/>
              <c:showLegendKey val="0"/>
              <c:showVal val="1"/>
              <c:showCatName val="1"/>
              <c:showSerName val="0"/>
              <c:showPercent val="0"/>
              <c:showBubbleSize val="0"/>
              <c:extLst>
                <c:ext xmlns:c15="http://schemas.microsoft.com/office/drawing/2012/chart" uri="{CE6537A1-D6FC-4f65-9D91-7224C49458BB}"/>
              </c:extLst>
            </c:dLbl>
            <c:dLbl>
              <c:idx val="1"/>
              <c:layout>
                <c:manualLayout>
                  <c:x val="-7.9142647584756351E-2"/>
                  <c:y val="-9.4728658917635294E-2"/>
                </c:manualLayout>
              </c:layout>
              <c:dLblPos val="r"/>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Chart'!$G$5:$G$9</c:f>
              <c:strCache>
                <c:ptCount val="5"/>
                <c:pt idx="0">
                  <c:v>Beauty</c:v>
                </c:pt>
                <c:pt idx="1">
                  <c:v>Clothing</c:v>
                </c:pt>
                <c:pt idx="2">
                  <c:v>Electronics</c:v>
                </c:pt>
                <c:pt idx="3">
                  <c:v>Home</c:v>
                </c:pt>
                <c:pt idx="4">
                  <c:v>Sports</c:v>
                </c:pt>
              </c:strCache>
            </c:strRef>
          </c:cat>
          <c:val>
            <c:numRef>
              <c:f>'Sales Pivot Table &amp; Chart'!$I$5:$I$9</c:f>
              <c:numCache>
                <c:formatCode>General</c:formatCode>
                <c:ptCount val="5"/>
                <c:pt idx="0">
                  <c:v>43.666666666666664</c:v>
                </c:pt>
                <c:pt idx="1">
                  <c:v>46.666666666666664</c:v>
                </c:pt>
                <c:pt idx="2">
                  <c:v>43.4</c:v>
                </c:pt>
                <c:pt idx="3">
                  <c:v>44.4</c:v>
                </c:pt>
                <c:pt idx="4">
                  <c:v>37</c:v>
                </c:pt>
              </c:numCache>
            </c:numRef>
          </c:val>
          <c:smooth val="0"/>
          <c:extLst>
            <c:ext xmlns:c16="http://schemas.microsoft.com/office/drawing/2014/chart" uri="{C3380CC4-5D6E-409C-BE32-E72D297353CC}">
              <c16:uniqueId val="{0000000B-317D-4A32-9BD5-2E7D67DCCE12}"/>
            </c:ext>
          </c:extLst>
        </c:ser>
        <c:dLbls>
          <c:showLegendKey val="0"/>
          <c:showVal val="0"/>
          <c:showCatName val="0"/>
          <c:showSerName val="0"/>
          <c:showPercent val="0"/>
          <c:showBubbleSize val="0"/>
        </c:dLbls>
        <c:marker val="1"/>
        <c:smooth val="0"/>
        <c:axId val="532346527"/>
        <c:axId val="1743139791"/>
      </c:lineChart>
      <c:catAx>
        <c:axId val="53234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43139791"/>
        <c:crosses val="autoZero"/>
        <c:auto val="1"/>
        <c:lblAlgn val="ctr"/>
        <c:lblOffset val="100"/>
        <c:noMultiLvlLbl val="0"/>
      </c:catAx>
      <c:valAx>
        <c:axId val="1743139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t>Average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2346527"/>
        <c:crosses val="autoZero"/>
        <c:crossBetween val="between"/>
      </c:valAx>
      <c:spPr>
        <a:noFill/>
        <a:ln>
          <a:noFill/>
        </a:ln>
        <a:effectLst/>
      </c:spPr>
    </c:plotArea>
    <c:legend>
      <c:legendPos val="t"/>
      <c:layout>
        <c:manualLayout>
          <c:xMode val="edge"/>
          <c:yMode val="edge"/>
          <c:x val="2.1959714619968117E-2"/>
          <c:y val="4.4360454943132108E-2"/>
          <c:w val="0.34357573663569191"/>
          <c:h val="0.192983377077865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of Ecommerce_Sales_Dataset (Sharmiladevi.S).xlsx]Sales Pivot Table &amp; Chart!PivotTable8</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Payment Type</a:t>
            </a:r>
          </a:p>
        </c:rich>
      </c:tx>
      <c:layout>
        <c:manualLayout>
          <c:xMode val="edge"/>
          <c:yMode val="edge"/>
          <c:x val="0.39153676160850265"/>
          <c:y val="2.0437095363079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lumMod val="60000"/>
              <a:lumOff val="40000"/>
            </a:schemeClr>
          </a:solidFill>
          <a:ln>
            <a:noFill/>
          </a:ln>
          <a:effectLst/>
        </c:spPr>
        <c:dLbl>
          <c:idx val="0"/>
          <c:layout>
            <c:manualLayout>
              <c:x val="-8.658008658008658E-3"/>
              <c:y val="-0.127519906158579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75000"/>
            </a:schemeClr>
          </a:solidFill>
          <a:ln>
            <a:noFill/>
          </a:ln>
          <a:effectLst/>
        </c:spPr>
        <c:dLbl>
          <c:idx val="0"/>
          <c:layout>
            <c:manualLayout>
              <c:x val="5.8137220799207232E-2"/>
              <c:y val="0.168776346386355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lumMod val="75000"/>
            </a:schemeClr>
          </a:solidFill>
          <a:ln>
            <a:noFill/>
          </a:ln>
          <a:effectLst/>
        </c:spPr>
        <c:dLbl>
          <c:idx val="0"/>
          <c:layout>
            <c:manualLayout>
              <c:x val="-5.7928722765076053E-2"/>
              <c:y val="-4.5007025703028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50000"/>
            </a:schemeClr>
          </a:solidFill>
          <a:ln>
            <a:noFill/>
          </a:ln>
          <a:effectLst/>
        </c:spPr>
        <c:dLbl>
          <c:idx val="0"/>
          <c:layout>
            <c:manualLayout>
              <c:x val="-5.2573970422371899E-2"/>
              <c:y val="0.218013264669071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60000"/>
              <a:lumOff val="40000"/>
            </a:schemeClr>
          </a:solidFill>
          <a:ln>
            <a:noFill/>
          </a:ln>
          <a:effectLst/>
        </c:spPr>
        <c:dLbl>
          <c:idx val="0"/>
          <c:layout>
            <c:manualLayout>
              <c:x val="5.0939716872740307E-2"/>
              <c:y val="-7.501170950504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lumMod val="60000"/>
              <a:lumOff val="40000"/>
            </a:schemeClr>
          </a:solidFill>
          <a:ln>
            <a:noFill/>
          </a:ln>
          <a:effectLst/>
        </c:spPr>
        <c:dLbl>
          <c:idx val="0"/>
          <c:layout>
            <c:manualLayout>
              <c:x val="8.6580086580086479E-2"/>
              <c:y val="-3.37552692772710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75000"/>
            </a:schemeClr>
          </a:solidFill>
          <a:ln>
            <a:noFill/>
          </a:ln>
          <a:effectLst/>
        </c:spPr>
        <c:dLbl>
          <c:idx val="0"/>
          <c:layout>
            <c:manualLayout>
              <c:x val="-3.7483266398929099E-2"/>
              <c:y val="-7.501170950504675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60000"/>
              <a:lumOff val="40000"/>
            </a:schemeClr>
          </a:solidFill>
          <a:ln>
            <a:noFill/>
          </a:ln>
          <a:effectLst/>
        </c:spPr>
        <c:dLbl>
          <c:idx val="0"/>
          <c:layout>
            <c:manualLayout>
              <c:x val="7.1106894770683785E-2"/>
              <c:y val="-9.00140514060561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75000"/>
            </a:schemeClr>
          </a:solidFill>
          <a:ln>
            <a:noFill/>
          </a:ln>
          <a:effectLst/>
        </c:spPr>
        <c:dLbl>
          <c:idx val="0"/>
          <c:layout>
            <c:manualLayout>
              <c:x val="-3.4805890227576998E-2"/>
              <c:y val="-4.8757611178280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lumMod val="50000"/>
            </a:schemeClr>
          </a:solidFill>
          <a:ln>
            <a:noFill/>
          </a:ln>
          <a:effectLst/>
        </c:spPr>
        <c:dLbl>
          <c:idx val="0"/>
          <c:layout>
            <c:manualLayout>
              <c:x val="-5.2573970422371899E-2"/>
              <c:y val="0.218013264669071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lumMod val="75000"/>
            </a:schemeClr>
          </a:solidFill>
          <a:ln>
            <a:noFill/>
          </a:ln>
          <a:effectLst/>
        </c:spPr>
        <c:dLbl>
          <c:idx val="0"/>
          <c:layout>
            <c:manualLayout>
              <c:x val="-3.4805890227576998E-2"/>
              <c:y val="-4.8757611178280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lumMod val="75000"/>
            </a:schemeClr>
          </a:solidFill>
          <a:ln>
            <a:noFill/>
          </a:ln>
          <a:effectLst/>
        </c:spPr>
        <c:dLbl>
          <c:idx val="0"/>
          <c:layout>
            <c:manualLayout>
              <c:x val="-3.7483266398929099E-2"/>
              <c:y val="-7.501170950504675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lumMod val="75000"/>
            </a:schemeClr>
          </a:solidFill>
          <a:ln>
            <a:noFill/>
          </a:ln>
          <a:effectLst/>
        </c:spPr>
        <c:dLbl>
          <c:idx val="0"/>
          <c:layout>
            <c:manualLayout>
              <c:x val="5.8137220799207232E-2"/>
              <c:y val="0.168776346386355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lumMod val="75000"/>
            </a:schemeClr>
          </a:solidFill>
          <a:ln>
            <a:noFill/>
          </a:ln>
          <a:effectLst/>
        </c:spPr>
        <c:dLbl>
          <c:idx val="0"/>
          <c:layout>
            <c:manualLayout>
              <c:x val="-5.7928722765076053E-2"/>
              <c:y val="-4.5007025703028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4">
              <a:lumMod val="60000"/>
              <a:lumOff val="40000"/>
            </a:schemeClr>
          </a:solidFill>
          <a:ln>
            <a:noFill/>
          </a:ln>
          <a:effectLst/>
        </c:spPr>
        <c:dLbl>
          <c:idx val="0"/>
          <c:layout>
            <c:manualLayout>
              <c:x val="7.1106894770683785E-2"/>
              <c:y val="-9.00140514060561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4">
              <a:lumMod val="60000"/>
              <a:lumOff val="40000"/>
            </a:schemeClr>
          </a:solidFill>
          <a:ln>
            <a:noFill/>
          </a:ln>
          <a:effectLst/>
        </c:spPr>
        <c:dLbl>
          <c:idx val="0"/>
          <c:layout>
            <c:manualLayout>
              <c:x val="8.6580086580086479E-2"/>
              <c:y val="-3.37552692772710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4">
              <a:lumMod val="60000"/>
              <a:lumOff val="40000"/>
            </a:schemeClr>
          </a:solidFill>
          <a:ln>
            <a:noFill/>
          </a:ln>
          <a:effectLst/>
        </c:spPr>
        <c:dLbl>
          <c:idx val="0"/>
          <c:layout>
            <c:manualLayout>
              <c:x val="5.0939716872740307E-2"/>
              <c:y val="-7.501170950504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4">
              <a:lumMod val="60000"/>
              <a:lumOff val="40000"/>
            </a:schemeClr>
          </a:solidFill>
          <a:ln>
            <a:noFill/>
          </a:ln>
          <a:effectLst/>
        </c:spPr>
        <c:dLbl>
          <c:idx val="0"/>
          <c:layout>
            <c:manualLayout>
              <c:x val="-8.658008658008658E-3"/>
              <c:y val="-0.127519906158579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4">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dLbl>
          <c:idx val="0"/>
          <c:layout>
            <c:manualLayout>
              <c:x val="-5.2573970422371899E-2"/>
              <c:y val="0.218013264669071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4">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dLbl>
          <c:idx val="0"/>
          <c:layout>
            <c:manualLayout>
              <c:x val="-3.4805890227576998E-2"/>
              <c:y val="-4.8757611178280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4">
              <a:lumMod val="75000"/>
            </a:schemeClr>
          </a:solidFill>
          <a:ln>
            <a:noFill/>
          </a:ln>
          <a:effectLst/>
        </c:spPr>
        <c:dLbl>
          <c:idx val="0"/>
          <c:layout>
            <c:manualLayout>
              <c:x val="-3.7483266398929099E-2"/>
              <c:y val="-7.501170950504675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4">
              <a:lumMod val="75000"/>
            </a:schemeClr>
          </a:solidFill>
          <a:ln>
            <a:noFill/>
          </a:ln>
          <a:effectLst/>
        </c:spPr>
        <c:dLbl>
          <c:idx val="0"/>
          <c:layout>
            <c:manualLayout>
              <c:x val="5.8137220799207232E-2"/>
              <c:y val="0.168776346386355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dLbl>
          <c:idx val="0"/>
          <c:layout>
            <c:manualLayout>
              <c:x val="-5.7928722765076053E-2"/>
              <c:y val="-4.50070257030280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4">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dLbl>
          <c:idx val="0"/>
          <c:layout>
            <c:manualLayout>
              <c:x val="7.1106894770683785E-2"/>
              <c:y val="-9.00140514060561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4">
              <a:lumMod val="60000"/>
              <a:lumOff val="40000"/>
            </a:schemeClr>
          </a:solidFill>
          <a:ln>
            <a:noFill/>
          </a:ln>
          <a:effectLst/>
        </c:spPr>
        <c:dLbl>
          <c:idx val="0"/>
          <c:layout>
            <c:manualLayout>
              <c:x val="8.6580086580086479E-2"/>
              <c:y val="-3.37552692772710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4">
              <a:lumMod val="60000"/>
              <a:lumOff val="40000"/>
            </a:schemeClr>
          </a:solidFill>
          <a:ln>
            <a:noFill/>
          </a:ln>
          <a:effectLst/>
        </c:spPr>
        <c:dLbl>
          <c:idx val="0"/>
          <c:layout>
            <c:manualLayout>
              <c:x val="5.0939716872740307E-2"/>
              <c:y val="-7.501170950504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dLbl>
          <c:idx val="0"/>
          <c:layout>
            <c:manualLayout>
              <c:x val="-8.658008658008658E-3"/>
              <c:y val="-0.127519906158579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a:noFill/>
          </a:ln>
          <a:effectLst/>
        </c:spPr>
        <c:marker>
          <c:symbol val="none"/>
        </c:marker>
      </c:pivotFmt>
    </c:pivotFmts>
    <c:plotArea>
      <c:layout>
        <c:manualLayout>
          <c:layoutTarget val="inner"/>
          <c:xMode val="edge"/>
          <c:yMode val="edge"/>
          <c:x val="0.14872155795340397"/>
          <c:y val="0.36733018372703413"/>
          <c:w val="0.81506445027704866"/>
          <c:h val="0.45852388451443571"/>
        </c:manualLayout>
      </c:layout>
      <c:barChart>
        <c:barDir val="col"/>
        <c:grouping val="clustered"/>
        <c:varyColors val="0"/>
        <c:ser>
          <c:idx val="0"/>
          <c:order val="0"/>
          <c:tx>
            <c:strRef>
              <c:f>'Sales Pivot Table &amp; Chart'!$B$26:$B$27</c:f>
              <c:strCache>
                <c:ptCount val="1"/>
                <c:pt idx="0">
                  <c:v>COD</c:v>
                </c:pt>
              </c:strCache>
            </c:strRef>
          </c:tx>
          <c:spPr>
            <a:solidFill>
              <a:schemeClr val="accent4">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Chart'!$A$28:$A$29</c:f>
              <c:strCache>
                <c:ptCount val="2"/>
                <c:pt idx="0">
                  <c:v>North</c:v>
                </c:pt>
                <c:pt idx="1">
                  <c:v>South</c:v>
                </c:pt>
              </c:strCache>
            </c:strRef>
          </c:cat>
          <c:val>
            <c:numRef>
              <c:f>'Sales Pivot Table &amp; Chart'!$B$28:$B$29</c:f>
              <c:numCache>
                <c:formatCode>General</c:formatCode>
                <c:ptCount val="2"/>
                <c:pt idx="0">
                  <c:v>7</c:v>
                </c:pt>
                <c:pt idx="1">
                  <c:v>6</c:v>
                </c:pt>
              </c:numCache>
            </c:numRef>
          </c:val>
          <c:extLst>
            <c:ext xmlns:c16="http://schemas.microsoft.com/office/drawing/2014/chart" uri="{C3380CC4-5D6E-409C-BE32-E72D297353CC}">
              <c16:uniqueId val="{00000001-38EC-4796-969B-1B1FEDB0DFF4}"/>
            </c:ext>
          </c:extLst>
        </c:ser>
        <c:ser>
          <c:idx val="1"/>
          <c:order val="1"/>
          <c:tx>
            <c:strRef>
              <c:f>'Sales Pivot Table &amp; Chart'!$C$26:$C$27</c:f>
              <c:strCache>
                <c:ptCount val="1"/>
                <c:pt idx="0">
                  <c:v>Credit Card</c:v>
                </c:pt>
              </c:strCache>
            </c:strRef>
          </c:tx>
          <c:spPr>
            <a:solidFill>
              <a:schemeClr val="accent4">
                <a:lumMod val="75000"/>
              </a:schemeClr>
            </a:solidFill>
            <a:ln>
              <a:noFill/>
            </a:ln>
            <a:effectLst/>
          </c:spPr>
          <c:invertIfNegative val="0"/>
          <c:dLbls>
            <c:dLbl>
              <c:idx val="0"/>
              <c:layout>
                <c:manualLayout>
                  <c:x val="-3.7483266398929099E-2"/>
                  <c:y val="-7.5011709505046755E-3"/>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8EC-4796-969B-1B1FEDB0DFF4}"/>
                </c:ext>
              </c:extLst>
            </c:dLbl>
            <c:dLbl>
              <c:idx val="1"/>
              <c:layout>
                <c:manualLayout>
                  <c:x val="5.8137220799207232E-2"/>
                  <c:y val="0.16877634638635519"/>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8EC-4796-969B-1B1FEDB0DF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Chart'!$A$28:$A$29</c:f>
              <c:strCache>
                <c:ptCount val="2"/>
                <c:pt idx="0">
                  <c:v>North</c:v>
                </c:pt>
                <c:pt idx="1">
                  <c:v>South</c:v>
                </c:pt>
              </c:strCache>
            </c:strRef>
          </c:cat>
          <c:val>
            <c:numRef>
              <c:f>'Sales Pivot Table &amp; Chart'!$C$28:$C$29</c:f>
              <c:numCache>
                <c:formatCode>General</c:formatCode>
                <c:ptCount val="2"/>
                <c:pt idx="0">
                  <c:v>10</c:v>
                </c:pt>
                <c:pt idx="1">
                  <c:v>7</c:v>
                </c:pt>
              </c:numCache>
            </c:numRef>
          </c:val>
          <c:extLst>
            <c:ext xmlns:c16="http://schemas.microsoft.com/office/drawing/2014/chart" uri="{C3380CC4-5D6E-409C-BE32-E72D297353CC}">
              <c16:uniqueId val="{0000000D-38EC-4796-969B-1B1FEDB0DFF4}"/>
            </c:ext>
          </c:extLst>
        </c:ser>
        <c:ser>
          <c:idx val="2"/>
          <c:order val="2"/>
          <c:tx>
            <c:strRef>
              <c:f>'Sales Pivot Table &amp; Chart'!$D$26:$D$27</c:f>
              <c:strCache>
                <c:ptCount val="1"/>
                <c:pt idx="0">
                  <c:v>PayPal</c:v>
                </c:pt>
              </c:strCache>
            </c:strRef>
          </c:tx>
          <c:spPr>
            <a:solidFill>
              <a:schemeClr val="accent4">
                <a:lumMod val="60000"/>
                <a:lumOff val="40000"/>
              </a:schemeClr>
            </a:solidFill>
            <a:ln>
              <a:noFill/>
            </a:ln>
            <a:effectLst/>
          </c:spPr>
          <c:invertIfNegative val="0"/>
          <c:dLbls>
            <c:dLbl>
              <c:idx val="0"/>
              <c:layout>
                <c:manualLayout>
                  <c:x val="8.6580086580086479E-2"/>
                  <c:y val="-3.3755269277271037E-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8EC-4796-969B-1B1FEDB0DFF4}"/>
                </c:ext>
              </c:extLst>
            </c:dLbl>
            <c:dLbl>
              <c:idx val="1"/>
              <c:layout>
                <c:manualLayout>
                  <c:x val="5.0939716872740307E-2"/>
                  <c:y val="-7.501170950504675E-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8EC-4796-969B-1B1FEDB0DF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Pivot Table &amp; Chart'!$A$28:$A$29</c:f>
              <c:strCache>
                <c:ptCount val="2"/>
                <c:pt idx="0">
                  <c:v>North</c:v>
                </c:pt>
                <c:pt idx="1">
                  <c:v>South</c:v>
                </c:pt>
              </c:strCache>
            </c:strRef>
          </c:cat>
          <c:val>
            <c:numRef>
              <c:f>'Sales Pivot Table &amp; Chart'!$D$28:$D$29</c:f>
              <c:numCache>
                <c:formatCode>General</c:formatCode>
                <c:ptCount val="2"/>
                <c:pt idx="0">
                  <c:v>4</c:v>
                </c:pt>
                <c:pt idx="1">
                  <c:v>7</c:v>
                </c:pt>
              </c:numCache>
            </c:numRef>
          </c:val>
          <c:extLst>
            <c:ext xmlns:c16="http://schemas.microsoft.com/office/drawing/2014/chart" uri="{C3380CC4-5D6E-409C-BE32-E72D297353CC}">
              <c16:uniqueId val="{0000000F-38EC-4796-969B-1B1FEDB0DFF4}"/>
            </c:ext>
          </c:extLst>
        </c:ser>
        <c:dLbls>
          <c:showLegendKey val="0"/>
          <c:showVal val="0"/>
          <c:showCatName val="0"/>
          <c:showSerName val="0"/>
          <c:showPercent val="0"/>
          <c:showBubbleSize val="0"/>
        </c:dLbls>
        <c:gapWidth val="219"/>
        <c:overlap val="-27"/>
        <c:axId val="721974815"/>
        <c:axId val="1159748223"/>
      </c:barChart>
      <c:catAx>
        <c:axId val="72197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Region</a:t>
                </a:r>
              </a:p>
            </c:rich>
          </c:tx>
          <c:layout>
            <c:manualLayout>
              <c:xMode val="edge"/>
              <c:yMode val="edge"/>
              <c:x val="0.50039363598068765"/>
              <c:y val="0.880068591426071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59748223"/>
        <c:crosses val="autoZero"/>
        <c:auto val="1"/>
        <c:lblAlgn val="ctr"/>
        <c:lblOffset val="100"/>
        <c:noMultiLvlLbl val="0"/>
      </c:catAx>
      <c:valAx>
        <c:axId val="1159748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Distinct count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21974815"/>
        <c:crosses val="autoZero"/>
        <c:crossBetween val="between"/>
      </c:valAx>
      <c:spPr>
        <a:noFill/>
        <a:ln>
          <a:noFill/>
        </a:ln>
        <a:effectLst/>
      </c:spPr>
    </c:plotArea>
    <c:legend>
      <c:legendPos val="t"/>
      <c:layout>
        <c:manualLayout>
          <c:xMode val="edge"/>
          <c:yMode val="edge"/>
          <c:x val="2.5287061339554773E-2"/>
          <c:y val="8.5361679790026235E-2"/>
          <c:w val="0.95267476750591351"/>
          <c:h val="0.177795175506727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18</xdr:col>
      <xdr:colOff>238125</xdr:colOff>
      <xdr:row>8</xdr:row>
      <xdr:rowOff>47625</xdr:rowOff>
    </xdr:from>
    <xdr:to>
      <xdr:col>24</xdr:col>
      <xdr:colOff>142875</xdr:colOff>
      <xdr:row>24</xdr:row>
      <xdr:rowOff>171450</xdr:rowOff>
    </xdr:to>
    <xdr:graphicFrame macro="">
      <xdr:nvGraphicFramePr>
        <xdr:cNvPr id="2" name="Chart 1">
          <a:extLst>
            <a:ext uri="{FF2B5EF4-FFF2-40B4-BE49-F238E27FC236}">
              <a16:creationId xmlns:a16="http://schemas.microsoft.com/office/drawing/2014/main" id="{E5BD1F62-4FAA-4624-AEAC-3782BCA8E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1000125</xdr:colOff>
      <xdr:row>24</xdr:row>
      <xdr:rowOff>123825</xdr:rowOff>
    </xdr:from>
    <xdr:to>
      <xdr:col>22</xdr:col>
      <xdr:colOff>303893</xdr:colOff>
      <xdr:row>45</xdr:row>
      <xdr:rowOff>66157</xdr:rowOff>
    </xdr:to>
    <xdr:pic>
      <xdr:nvPicPr>
        <xdr:cNvPr id="6" name="Picture 5">
          <a:extLst>
            <a:ext uri="{FF2B5EF4-FFF2-40B4-BE49-F238E27FC236}">
              <a16:creationId xmlns:a16="http://schemas.microsoft.com/office/drawing/2014/main" id="{2CEF5E9C-6576-4FD9-BAB6-120BF3A1A042}"/>
            </a:ext>
          </a:extLst>
        </xdr:cNvPr>
        <xdr:cNvPicPr>
          <a:picLocks noChangeAspect="1"/>
        </xdr:cNvPicPr>
      </xdr:nvPicPr>
      <xdr:blipFill>
        <a:blip xmlns:r="http://schemas.openxmlformats.org/officeDocument/2006/relationships" r:embed="rId2"/>
        <a:stretch>
          <a:fillRect/>
        </a:stretch>
      </xdr:blipFill>
      <xdr:spPr>
        <a:xfrm>
          <a:off x="15078075" y="4762500"/>
          <a:ext cx="7257143" cy="4142857"/>
        </a:xfrm>
        <a:prstGeom prst="rect">
          <a:avLst/>
        </a:prstGeom>
      </xdr:spPr>
    </xdr:pic>
    <xdr:clientData/>
  </xdr:twoCellAnchor>
  <xdr:twoCellAnchor>
    <xdr:from>
      <xdr:col>15</xdr:col>
      <xdr:colOff>428625</xdr:colOff>
      <xdr:row>0</xdr:row>
      <xdr:rowOff>90487</xdr:rowOff>
    </xdr:from>
    <xdr:to>
      <xdr:col>18</xdr:col>
      <xdr:colOff>666750</xdr:colOff>
      <xdr:row>7</xdr:row>
      <xdr:rowOff>180975</xdr:rowOff>
    </xdr:to>
    <xdr:graphicFrame macro="">
      <xdr:nvGraphicFramePr>
        <xdr:cNvPr id="7" name="Chart 6">
          <a:extLst>
            <a:ext uri="{FF2B5EF4-FFF2-40B4-BE49-F238E27FC236}">
              <a16:creationId xmlns:a16="http://schemas.microsoft.com/office/drawing/2014/main" id="{35A7831B-DDF9-4DE0-BF61-4354C12D6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204786</xdr:colOff>
      <xdr:row>20</xdr:row>
      <xdr:rowOff>100012</xdr:rowOff>
    </xdr:from>
    <xdr:to>
      <xdr:col>17</xdr:col>
      <xdr:colOff>200024</xdr:colOff>
      <xdr:row>37</xdr:row>
      <xdr:rowOff>9525</xdr:rowOff>
    </xdr:to>
    <xdr:graphicFrame macro="">
      <xdr:nvGraphicFramePr>
        <xdr:cNvPr id="2" name="Chart 1">
          <a:extLst>
            <a:ext uri="{FF2B5EF4-FFF2-40B4-BE49-F238E27FC236}">
              <a16:creationId xmlns:a16="http://schemas.microsoft.com/office/drawing/2014/main" id="{5B0D3AFD-5402-4971-B5C6-E6686EFDE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271462</xdr:colOff>
      <xdr:row>17</xdr:row>
      <xdr:rowOff>90487</xdr:rowOff>
    </xdr:from>
    <xdr:to>
      <xdr:col>10</xdr:col>
      <xdr:colOff>333375</xdr:colOff>
      <xdr:row>31</xdr:row>
      <xdr:rowOff>38100</xdr:rowOff>
    </xdr:to>
    <xdr:graphicFrame macro="">
      <xdr:nvGraphicFramePr>
        <xdr:cNvPr id="2" name="Chart 1">
          <a:extLst>
            <a:ext uri="{FF2B5EF4-FFF2-40B4-BE49-F238E27FC236}">
              <a16:creationId xmlns:a16="http://schemas.microsoft.com/office/drawing/2014/main" id="{42CE629B-DA1D-463E-8F98-141940DFF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101601</xdr:colOff>
      <xdr:row>3</xdr:row>
      <xdr:rowOff>200024</xdr:rowOff>
    </xdr:from>
    <xdr:to>
      <xdr:col>37</xdr:col>
      <xdr:colOff>469901</xdr:colOff>
      <xdr:row>16</xdr:row>
      <xdr:rowOff>99482</xdr:rowOff>
    </xdr:to>
    <mc:AlternateContent xmlns:mc="http://schemas.openxmlformats.org/markup-compatibility/2006">
      <mc:Choice xmlns:a14="http://schemas.microsoft.com/office/drawing/2010/main" Requires="a14">
        <xdr:graphicFrame macro="">
          <xdr:nvGraphicFramePr>
            <xdr:cNvPr id="2" name="Customer_ID">
              <a:extLst>
                <a:ext uri="{FF2B5EF4-FFF2-40B4-BE49-F238E27FC236}">
                  <a16:creationId xmlns:a16="http://schemas.microsoft.com/office/drawing/2014/main" id="{240766E7-51F4-4A6C-9674-E8E0DC6EECF7}"/>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40191268" y="81385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1371600</xdr:colOff>
      <xdr:row>17</xdr:row>
      <xdr:rowOff>9525</xdr:rowOff>
    </xdr:from>
    <xdr:to>
      <xdr:col>31</xdr:col>
      <xdr:colOff>67734</xdr:colOff>
      <xdr:row>29</xdr:row>
      <xdr:rowOff>120650</xdr:rowOff>
    </xdr:to>
    <mc:AlternateContent xmlns:mc="http://schemas.openxmlformats.org/markup-compatibility/2006">
      <mc:Choice xmlns:a14="http://schemas.microsoft.com/office/drawing/2010/main" Requires="a14">
        <xdr:graphicFrame macro="">
          <xdr:nvGraphicFramePr>
            <xdr:cNvPr id="3" name="Age">
              <a:extLst>
                <a:ext uri="{FF2B5EF4-FFF2-40B4-BE49-F238E27FC236}">
                  <a16:creationId xmlns:a16="http://schemas.microsoft.com/office/drawing/2014/main" id="{53947457-9CE3-4BFA-BD4A-810D5C525AA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4984267" y="344910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455083</xdr:colOff>
      <xdr:row>47</xdr:row>
      <xdr:rowOff>40216</xdr:rowOff>
    </xdr:from>
    <xdr:to>
      <xdr:col>27</xdr:col>
      <xdr:colOff>687917</xdr:colOff>
      <xdr:row>54</xdr:row>
      <xdr:rowOff>4232</xdr:rowOff>
    </xdr:to>
    <mc:AlternateContent xmlns:mc="http://schemas.openxmlformats.org/markup-compatibility/2006">
      <mc:Choice xmlns:tsle="http://schemas.microsoft.com/office/drawing/2012/timeslicer" Requires="tsle">
        <xdr:graphicFrame macro="">
          <xdr:nvGraphicFramePr>
            <xdr:cNvPr id="4" name="Order_Date (Delimited)">
              <a:extLst>
                <a:ext uri="{FF2B5EF4-FFF2-40B4-BE49-F238E27FC236}">
                  <a16:creationId xmlns:a16="http://schemas.microsoft.com/office/drawing/2014/main" id="{45B77BB6-8FD5-47F9-9DF4-095BC9AC3F48}"/>
                </a:ext>
              </a:extLst>
            </xdr:cNvPr>
            <xdr:cNvGraphicFramePr/>
          </xdr:nvGraphicFramePr>
          <xdr:xfrm>
            <a:off x="0" y="0"/>
            <a:ext cx="0" cy="0"/>
          </xdr:xfrm>
          <a:graphic>
            <a:graphicData uri="http://schemas.microsoft.com/office/drawing/2012/timeslicer">
              <tsle:timeslicer xmlns:tsle="http://schemas.microsoft.com/office/drawing/2012/timeslicer" name="Order_Date (Delimited)"/>
            </a:graphicData>
          </a:graphic>
        </xdr:graphicFrame>
      </mc:Choice>
      <mc:Fallback>
        <xdr:sp macro="" textlink="">
          <xdr:nvSpPr>
            <xdr:cNvPr id="0" name=""/>
            <xdr:cNvSpPr>
              <a:spLocks noTextEdit="1"/>
            </xdr:cNvSpPr>
          </xdr:nvSpPr>
          <xdr:spPr>
            <a:xfrm>
              <a:off x="27590750" y="9512299"/>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633412</xdr:colOff>
      <xdr:row>44</xdr:row>
      <xdr:rowOff>138112</xdr:rowOff>
    </xdr:from>
    <xdr:to>
      <xdr:col>9</xdr:col>
      <xdr:colOff>923925</xdr:colOff>
      <xdr:row>62</xdr:row>
      <xdr:rowOff>66675</xdr:rowOff>
    </xdr:to>
    <xdr:graphicFrame macro="">
      <xdr:nvGraphicFramePr>
        <xdr:cNvPr id="2" name="Chart 1">
          <a:extLst>
            <a:ext uri="{FF2B5EF4-FFF2-40B4-BE49-F238E27FC236}">
              <a16:creationId xmlns:a16="http://schemas.microsoft.com/office/drawing/2014/main" id="{88023616-7E89-4BCF-AA04-BE7E19E76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1176337</xdr:colOff>
      <xdr:row>9</xdr:row>
      <xdr:rowOff>4762</xdr:rowOff>
    </xdr:from>
    <xdr:to>
      <xdr:col>14</xdr:col>
      <xdr:colOff>57150</xdr:colOff>
      <xdr:row>21</xdr:row>
      <xdr:rowOff>28575</xdr:rowOff>
    </xdr:to>
    <xdr:graphicFrame macro="">
      <xdr:nvGraphicFramePr>
        <xdr:cNvPr id="3" name="Chart 2">
          <a:extLst>
            <a:ext uri="{FF2B5EF4-FFF2-40B4-BE49-F238E27FC236}">
              <a16:creationId xmlns:a16="http://schemas.microsoft.com/office/drawing/2014/main" id="{9DFE843E-62A0-48A2-B9D2-DDF6AD172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695325</xdr:colOff>
      <xdr:row>9</xdr:row>
      <xdr:rowOff>57149</xdr:rowOff>
    </xdr:from>
    <xdr:to>
      <xdr:col>9</xdr:col>
      <xdr:colOff>400050</xdr:colOff>
      <xdr:row>21</xdr:row>
      <xdr:rowOff>95250</xdr:rowOff>
    </xdr:to>
    <xdr:graphicFrame macro="">
      <xdr:nvGraphicFramePr>
        <xdr:cNvPr id="4" name="Chart 3">
          <a:extLst>
            <a:ext uri="{FF2B5EF4-FFF2-40B4-BE49-F238E27FC236}">
              <a16:creationId xmlns:a16="http://schemas.microsoft.com/office/drawing/2014/main" id="{750F1691-C915-485E-8252-3A5DB2E21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8</xdr:row>
      <xdr:rowOff>123824</xdr:rowOff>
    </xdr:from>
    <xdr:to>
      <xdr:col>5</xdr:col>
      <xdr:colOff>361950</xdr:colOff>
      <xdr:row>22</xdr:row>
      <xdr:rowOff>28575</xdr:rowOff>
    </xdr:to>
    <xdr:graphicFrame macro="">
      <xdr:nvGraphicFramePr>
        <xdr:cNvPr id="5" name="Chart 4">
          <a:extLst>
            <a:ext uri="{FF2B5EF4-FFF2-40B4-BE49-F238E27FC236}">
              <a16:creationId xmlns:a16="http://schemas.microsoft.com/office/drawing/2014/main" id="{19D9733F-A4CC-4BC4-B3E2-047A3B92C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90487</xdr:colOff>
      <xdr:row>48</xdr:row>
      <xdr:rowOff>100012</xdr:rowOff>
    </xdr:from>
    <xdr:to>
      <xdr:col>3</xdr:col>
      <xdr:colOff>428625</xdr:colOff>
      <xdr:row>62</xdr:row>
      <xdr:rowOff>85725</xdr:rowOff>
    </xdr:to>
    <xdr:graphicFrame macro="">
      <xdr:nvGraphicFramePr>
        <xdr:cNvPr id="6" name="Chart 5">
          <a:extLst>
            <a:ext uri="{FF2B5EF4-FFF2-40B4-BE49-F238E27FC236}">
              <a16:creationId xmlns:a16="http://schemas.microsoft.com/office/drawing/2014/main" id="{3256732C-85CB-4FD1-826D-DDE77D8FF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30</xdr:row>
      <xdr:rowOff>157162</xdr:rowOff>
    </xdr:from>
    <xdr:to>
      <xdr:col>4</xdr:col>
      <xdr:colOff>1152525</xdr:colOff>
      <xdr:row>48</xdr:row>
      <xdr:rowOff>114300</xdr:rowOff>
    </xdr:to>
    <xdr:graphicFrame macro="">
      <xdr:nvGraphicFramePr>
        <xdr:cNvPr id="7" name="Chart 6">
          <a:extLst>
            <a:ext uri="{FF2B5EF4-FFF2-40B4-BE49-F238E27FC236}">
              <a16:creationId xmlns:a16="http://schemas.microsoft.com/office/drawing/2014/main" id="{E009495C-2307-49CD-AF5C-DCAE33392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1066800</xdr:colOff>
      <xdr:row>36</xdr:row>
      <xdr:rowOff>47625</xdr:rowOff>
    </xdr:from>
    <xdr:to>
      <xdr:col>13</xdr:col>
      <xdr:colOff>376238</xdr:colOff>
      <xdr:row>50</xdr:row>
      <xdr:rowOff>66675</xdr:rowOff>
    </xdr:to>
    <xdr:graphicFrame macro="">
      <xdr:nvGraphicFramePr>
        <xdr:cNvPr id="9" name="Chart 8">
          <a:extLst>
            <a:ext uri="{FF2B5EF4-FFF2-40B4-BE49-F238E27FC236}">
              <a16:creationId xmlns:a16="http://schemas.microsoft.com/office/drawing/2014/main" id="{746D9E9B-93CF-4A7D-802D-A3D10F43C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143</xdr:row>
      <xdr:rowOff>0</xdr:rowOff>
    </xdr:from>
    <xdr:to>
      <xdr:col>10</xdr:col>
      <xdr:colOff>1228725</xdr:colOff>
      <xdr:row>157</xdr:row>
      <xdr:rowOff>1</xdr:rowOff>
    </xdr:to>
    <xdr:graphicFrame macro="">
      <xdr:nvGraphicFramePr>
        <xdr:cNvPr id="10" name="Chart 9">
          <a:extLst>
            <a:ext uri="{FF2B5EF4-FFF2-40B4-BE49-F238E27FC236}">
              <a16:creationId xmlns:a16="http://schemas.microsoft.com/office/drawing/2014/main" id="{FE8F73FA-49A4-4835-B8F1-6942B67AF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647700</xdr:colOff>
      <xdr:row>23</xdr:row>
      <xdr:rowOff>104775</xdr:rowOff>
    </xdr:from>
    <xdr:to>
      <xdr:col>9</xdr:col>
      <xdr:colOff>657225</xdr:colOff>
      <xdr:row>37</xdr:row>
      <xdr:rowOff>104776</xdr:rowOff>
    </xdr:to>
    <xdr:graphicFrame macro="">
      <xdr:nvGraphicFramePr>
        <xdr:cNvPr id="11" name="Chart 10">
          <a:extLst>
            <a:ext uri="{FF2B5EF4-FFF2-40B4-BE49-F238E27FC236}">
              <a16:creationId xmlns:a16="http://schemas.microsoft.com/office/drawing/2014/main" id="{A8E21929-A859-413B-84CA-26EFE0BC7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200024</xdr:colOff>
      <xdr:row>35</xdr:row>
      <xdr:rowOff>90487</xdr:rowOff>
    </xdr:from>
    <xdr:to>
      <xdr:col>19</xdr:col>
      <xdr:colOff>1104900</xdr:colOff>
      <xdr:row>56</xdr:row>
      <xdr:rowOff>1</xdr:rowOff>
    </xdr:to>
    <xdr:graphicFrame macro="">
      <xdr:nvGraphicFramePr>
        <xdr:cNvPr id="12" name="Chart 11">
          <a:extLst>
            <a:ext uri="{FF2B5EF4-FFF2-40B4-BE49-F238E27FC236}">
              <a16:creationId xmlns:a16="http://schemas.microsoft.com/office/drawing/2014/main" id="{D0B3B3F3-95CA-44ED-8A08-BD7E5142D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9525</xdr:colOff>
      <xdr:row>1</xdr:row>
      <xdr:rowOff>123826</xdr:rowOff>
    </xdr:from>
    <xdr:to>
      <xdr:col>4</xdr:col>
      <xdr:colOff>1076325</xdr:colOff>
      <xdr:row>6</xdr:row>
      <xdr:rowOff>47626</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8215B45F-1874-4A33-8A91-6082C5D4BE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43250" y="314326"/>
              <a:ext cx="15240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1076325</xdr:colOff>
      <xdr:row>0</xdr:row>
      <xdr:rowOff>171450</xdr:rowOff>
    </xdr:from>
    <xdr:to>
      <xdr:col>5</xdr:col>
      <xdr:colOff>1371600</xdr:colOff>
      <xdr:row>8</xdr:row>
      <xdr:rowOff>19050</xdr:rowOff>
    </xdr:to>
    <mc:AlternateContent xmlns:mc="http://schemas.openxmlformats.org/markup-compatibility/2006">
      <mc:Choice xmlns:a14="http://schemas.microsoft.com/office/drawing/2010/main" Requires="a14">
        <xdr:graphicFrame macro="">
          <xdr:nvGraphicFramePr>
            <xdr:cNvPr id="14" name="New Loyalty">
              <a:extLst>
                <a:ext uri="{FF2B5EF4-FFF2-40B4-BE49-F238E27FC236}">
                  <a16:creationId xmlns:a16="http://schemas.microsoft.com/office/drawing/2014/main" id="{6C4F215F-C5EE-48E4-AC50-A47B54175744}"/>
                </a:ext>
              </a:extLst>
            </xdr:cNvPr>
            <xdr:cNvGraphicFramePr/>
          </xdr:nvGraphicFramePr>
          <xdr:xfrm>
            <a:off x="0" y="0"/>
            <a:ext cx="0" cy="0"/>
          </xdr:xfrm>
          <a:graphic>
            <a:graphicData uri="http://schemas.microsoft.com/office/drawing/2010/slicer">
              <sle:slicer xmlns:sle="http://schemas.microsoft.com/office/drawing/2010/slicer" name="New Loyalty"/>
            </a:graphicData>
          </a:graphic>
        </xdr:graphicFrame>
      </mc:Choice>
      <mc:Fallback>
        <xdr:sp macro="" textlink="">
          <xdr:nvSpPr>
            <xdr:cNvPr id="0" name=""/>
            <xdr:cNvSpPr>
              <a:spLocks noTextEdit="1"/>
            </xdr:cNvSpPr>
          </xdr:nvSpPr>
          <xdr:spPr>
            <a:xfrm>
              <a:off x="4667250" y="171450"/>
              <a:ext cx="1514475"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209550</xdr:colOff>
      <xdr:row>0</xdr:row>
      <xdr:rowOff>133351</xdr:rowOff>
    </xdr:from>
    <xdr:to>
      <xdr:col>9</xdr:col>
      <xdr:colOff>1143000</xdr:colOff>
      <xdr:row>6</xdr:row>
      <xdr:rowOff>133350</xdr:rowOff>
    </xdr:to>
    <mc:AlternateContent xmlns:mc="http://schemas.openxmlformats.org/markup-compatibility/2006">
      <mc:Choice xmlns:a14="http://schemas.microsoft.com/office/drawing/2010/main" Requires="a14">
        <xdr:graphicFrame macro="">
          <xdr:nvGraphicFramePr>
            <xdr:cNvPr id="15" name="Store Type">
              <a:extLst>
                <a:ext uri="{FF2B5EF4-FFF2-40B4-BE49-F238E27FC236}">
                  <a16:creationId xmlns:a16="http://schemas.microsoft.com/office/drawing/2014/main" id="{6A320CB7-71E0-46AF-8575-5574FCAC9CE2}"/>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dr:sp macro="" textlink="">
          <xdr:nvSpPr>
            <xdr:cNvPr id="0" name=""/>
            <xdr:cNvSpPr>
              <a:spLocks noTextEdit="1"/>
            </xdr:cNvSpPr>
          </xdr:nvSpPr>
          <xdr:spPr>
            <a:xfrm>
              <a:off x="9201150" y="133351"/>
              <a:ext cx="93345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257175</xdr:colOff>
      <xdr:row>13</xdr:row>
      <xdr:rowOff>66676</xdr:rowOff>
    </xdr:from>
    <xdr:to>
      <xdr:col>17</xdr:col>
      <xdr:colOff>361950</xdr:colOff>
      <xdr:row>22</xdr:row>
      <xdr:rowOff>28576</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A4EAD813-548B-47A1-8AAD-AC3B5CBDB3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58950" y="2543176"/>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0</xdr:row>
      <xdr:rowOff>66676</xdr:rowOff>
    </xdr:from>
    <xdr:to>
      <xdr:col>16</xdr:col>
      <xdr:colOff>28575</xdr:colOff>
      <xdr:row>7</xdr:row>
      <xdr:rowOff>123826</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253EC23C-9C82-4FDB-B13C-1527CF406B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49275" y="66676"/>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23</xdr:row>
      <xdr:rowOff>9524</xdr:rowOff>
    </xdr:from>
    <xdr:to>
      <xdr:col>19</xdr:col>
      <xdr:colOff>533400</xdr:colOff>
      <xdr:row>27</xdr:row>
      <xdr:rowOff>123825</xdr:rowOff>
    </xdr:to>
    <mc:AlternateContent xmlns:mc="http://schemas.openxmlformats.org/markup-compatibility/2006">
      <mc:Choice xmlns:a14="http://schemas.microsoft.com/office/drawing/2010/main" Requires="a14">
        <xdr:graphicFrame macro="">
          <xdr:nvGraphicFramePr>
            <xdr:cNvPr id="18" name="Sales_ID">
              <a:extLst>
                <a:ext uri="{FF2B5EF4-FFF2-40B4-BE49-F238E27FC236}">
                  <a16:creationId xmlns:a16="http://schemas.microsoft.com/office/drawing/2014/main" id="{4021D6C9-F273-4644-B805-5FF1E3DE6702}"/>
                </a:ext>
              </a:extLst>
            </xdr:cNvPr>
            <xdr:cNvGraphicFramePr/>
          </xdr:nvGraphicFramePr>
          <xdr:xfrm>
            <a:off x="0" y="0"/>
            <a:ext cx="0" cy="0"/>
          </xdr:xfrm>
          <a:graphic>
            <a:graphicData uri="http://schemas.microsoft.com/office/drawing/2010/slicer">
              <sle:slicer xmlns:sle="http://schemas.microsoft.com/office/drawing/2010/slicer" name="Sales_ID"/>
            </a:graphicData>
          </a:graphic>
        </xdr:graphicFrame>
      </mc:Choice>
      <mc:Fallback>
        <xdr:sp macro="" textlink="">
          <xdr:nvSpPr>
            <xdr:cNvPr id="0" name=""/>
            <xdr:cNvSpPr>
              <a:spLocks noTextEdit="1"/>
            </xdr:cNvSpPr>
          </xdr:nvSpPr>
          <xdr:spPr>
            <a:xfrm>
              <a:off x="17592675" y="4391024"/>
              <a:ext cx="1828800"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781050</xdr:colOff>
      <xdr:row>14</xdr:row>
      <xdr:rowOff>161925</xdr:rowOff>
    </xdr:from>
    <xdr:to>
      <xdr:col>18</xdr:col>
      <xdr:colOff>923925</xdr:colOff>
      <xdr:row>22</xdr:row>
      <xdr:rowOff>9525</xdr:rowOff>
    </xdr:to>
    <mc:AlternateContent xmlns:mc="http://schemas.openxmlformats.org/markup-compatibility/2006">
      <mc:Choice xmlns:tsle="http://schemas.microsoft.com/office/drawing/2012/timeslicer" Requires="tsle">
        <xdr:graphicFrame macro="">
          <xdr:nvGraphicFramePr>
            <xdr:cNvPr id="19" name="Order_Date (Delimited) 1">
              <a:extLst>
                <a:ext uri="{FF2B5EF4-FFF2-40B4-BE49-F238E27FC236}">
                  <a16:creationId xmlns:a16="http://schemas.microsoft.com/office/drawing/2014/main" id="{499C5617-3DAD-4CB9-A9C0-FCB7187B7A09}"/>
                </a:ext>
              </a:extLst>
            </xdr:cNvPr>
            <xdr:cNvGraphicFramePr/>
          </xdr:nvGraphicFramePr>
          <xdr:xfrm>
            <a:off x="0" y="0"/>
            <a:ext cx="0" cy="0"/>
          </xdr:xfrm>
          <a:graphic>
            <a:graphicData uri="http://schemas.microsoft.com/office/drawing/2012/timeslicer">
              <tsle:timeslicer xmlns:tsle="http://schemas.microsoft.com/office/drawing/2012/timeslicer" name="Order_Date (Delimited) 1"/>
            </a:graphicData>
          </a:graphic>
        </xdr:graphicFrame>
      </mc:Choice>
      <mc:Fallback>
        <xdr:sp macro="" textlink="">
          <xdr:nvSpPr>
            <xdr:cNvPr id="0" name=""/>
            <xdr:cNvSpPr>
              <a:spLocks noTextEdit="1"/>
            </xdr:cNvSpPr>
          </xdr:nvSpPr>
          <xdr:spPr>
            <a:xfrm>
              <a:off x="16706850" y="2828925"/>
              <a:ext cx="16573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2</xdr:row>
      <xdr:rowOff>9526</xdr:rowOff>
    </xdr:from>
    <xdr:to>
      <xdr:col>7</xdr:col>
      <xdr:colOff>571500</xdr:colOff>
      <xdr:row>11</xdr:row>
      <xdr:rowOff>66676</xdr:rowOff>
    </xdr:to>
    <xdr:graphicFrame macro="">
      <xdr:nvGraphicFramePr>
        <xdr:cNvPr id="11" name="Chart 10">
          <a:extLst>
            <a:ext uri="{FF2B5EF4-FFF2-40B4-BE49-F238E27FC236}">
              <a16:creationId xmlns:a16="http://schemas.microsoft.com/office/drawing/2014/main" id="{B3BEA464-DF52-48ED-9224-097A827FF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11</xdr:row>
      <xdr:rowOff>66675</xdr:rowOff>
    </xdr:from>
    <xdr:to>
      <xdr:col>7</xdr:col>
      <xdr:colOff>581024</xdr:colOff>
      <xdr:row>22</xdr:row>
      <xdr:rowOff>180974</xdr:rowOff>
    </xdr:to>
    <xdr:graphicFrame macro="">
      <xdr:nvGraphicFramePr>
        <xdr:cNvPr id="14" name="Chart 13">
          <a:extLst>
            <a:ext uri="{FF2B5EF4-FFF2-40B4-BE49-F238E27FC236}">
              <a16:creationId xmlns:a16="http://schemas.microsoft.com/office/drawing/2014/main" id="{819FF02F-1461-425B-954B-39C2283FF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561976</xdr:colOff>
      <xdr:row>14</xdr:row>
      <xdr:rowOff>161925</xdr:rowOff>
    </xdr:from>
    <xdr:to>
      <xdr:col>14</xdr:col>
      <xdr:colOff>114300</xdr:colOff>
      <xdr:row>23</xdr:row>
      <xdr:rowOff>0</xdr:rowOff>
    </xdr:to>
    <xdr:graphicFrame macro="">
      <xdr:nvGraphicFramePr>
        <xdr:cNvPr id="15" name="Chart 14">
          <a:extLst>
            <a:ext uri="{FF2B5EF4-FFF2-40B4-BE49-F238E27FC236}">
              <a16:creationId xmlns:a16="http://schemas.microsoft.com/office/drawing/2014/main" id="{B10FE19B-D188-49CB-A692-2B1C6FD92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114299</xdr:colOff>
      <xdr:row>12</xdr:row>
      <xdr:rowOff>76200</xdr:rowOff>
    </xdr:from>
    <xdr:to>
      <xdr:col>21</xdr:col>
      <xdr:colOff>28575</xdr:colOff>
      <xdr:row>22</xdr:row>
      <xdr:rowOff>180975</xdr:rowOff>
    </xdr:to>
    <xdr:graphicFrame macro="">
      <xdr:nvGraphicFramePr>
        <xdr:cNvPr id="17" name="Chart 16">
          <a:extLst>
            <a:ext uri="{FF2B5EF4-FFF2-40B4-BE49-F238E27FC236}">
              <a16:creationId xmlns:a16="http://schemas.microsoft.com/office/drawing/2014/main" id="{7A7C9F19-4122-4DA7-9C56-1D4FE4C20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142875</xdr:colOff>
      <xdr:row>1</xdr:row>
      <xdr:rowOff>180975</xdr:rowOff>
    </xdr:from>
    <xdr:to>
      <xdr:col>21</xdr:col>
      <xdr:colOff>0</xdr:colOff>
      <xdr:row>12</xdr:row>
      <xdr:rowOff>85725</xdr:rowOff>
    </xdr:to>
    <xdr:graphicFrame macro="">
      <xdr:nvGraphicFramePr>
        <xdr:cNvPr id="19" name="Chart 18">
          <a:extLst>
            <a:ext uri="{FF2B5EF4-FFF2-40B4-BE49-F238E27FC236}">
              <a16:creationId xmlns:a16="http://schemas.microsoft.com/office/drawing/2014/main" id="{6A075AEB-03F1-447C-9332-85CB78125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17</xdr:row>
      <xdr:rowOff>9525</xdr:rowOff>
    </xdr:from>
    <xdr:to>
      <xdr:col>2</xdr:col>
      <xdr:colOff>66674</xdr:colOff>
      <xdr:row>23</xdr:row>
      <xdr:rowOff>9524</xdr:rowOff>
    </xdr:to>
    <mc:AlternateContent xmlns:mc="http://schemas.openxmlformats.org/markup-compatibility/2006">
      <mc:Choice xmlns:a14="http://schemas.microsoft.com/office/drawing/2010/main" Requires="a14">
        <xdr:graphicFrame macro="">
          <xdr:nvGraphicFramePr>
            <xdr:cNvPr id="20" name="Store Type 1">
              <a:extLst>
                <a:ext uri="{FF2B5EF4-FFF2-40B4-BE49-F238E27FC236}">
                  <a16:creationId xmlns:a16="http://schemas.microsoft.com/office/drawing/2014/main" id="{70048047-73DA-48DD-925E-51A4D04DD0AA}"/>
                </a:ext>
              </a:extLst>
            </xdr:cNvPr>
            <xdr:cNvGraphicFramePr/>
          </xdr:nvGraphicFramePr>
          <xdr:xfrm>
            <a:off x="0" y="0"/>
            <a:ext cx="0" cy="0"/>
          </xdr:xfrm>
          <a:graphic>
            <a:graphicData uri="http://schemas.microsoft.com/office/drawing/2010/slicer">
              <sle:slicer xmlns:sle="http://schemas.microsoft.com/office/drawing/2010/slicer" name="Store Type 1"/>
            </a:graphicData>
          </a:graphic>
        </xdr:graphicFrame>
      </mc:Choice>
      <mc:Fallback>
        <xdr:sp macro="" textlink="">
          <xdr:nvSpPr>
            <xdr:cNvPr id="0" name=""/>
            <xdr:cNvSpPr>
              <a:spLocks noTextEdit="1"/>
            </xdr:cNvSpPr>
          </xdr:nvSpPr>
          <xdr:spPr>
            <a:xfrm>
              <a:off x="0" y="3248025"/>
              <a:ext cx="1285874"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9525</xdr:rowOff>
    </xdr:from>
    <xdr:to>
      <xdr:col>2</xdr:col>
      <xdr:colOff>85725</xdr:colOff>
      <xdr:row>12</xdr:row>
      <xdr:rowOff>123824</xdr:rowOff>
    </xdr:to>
    <mc:AlternateContent xmlns:mc="http://schemas.openxmlformats.org/markup-compatibility/2006">
      <mc:Choice xmlns:a14="http://schemas.microsoft.com/office/drawing/2010/main" Requires="a14">
        <xdr:graphicFrame macro="">
          <xdr:nvGraphicFramePr>
            <xdr:cNvPr id="22" name="Sales_ID 1">
              <a:extLst>
                <a:ext uri="{FF2B5EF4-FFF2-40B4-BE49-F238E27FC236}">
                  <a16:creationId xmlns:a16="http://schemas.microsoft.com/office/drawing/2014/main" id="{BEBA692C-E597-4C84-A78E-EBB6DFDF560C}"/>
                </a:ext>
              </a:extLst>
            </xdr:cNvPr>
            <xdr:cNvGraphicFramePr/>
          </xdr:nvGraphicFramePr>
          <xdr:xfrm>
            <a:off x="0" y="0"/>
            <a:ext cx="0" cy="0"/>
          </xdr:xfrm>
          <a:graphic>
            <a:graphicData uri="http://schemas.microsoft.com/office/drawing/2010/slicer">
              <sle:slicer xmlns:sle="http://schemas.microsoft.com/office/drawing/2010/slicer" name="Sales_ID 1"/>
            </a:graphicData>
          </a:graphic>
        </xdr:graphicFrame>
      </mc:Choice>
      <mc:Fallback>
        <xdr:sp macro="" textlink="">
          <xdr:nvSpPr>
            <xdr:cNvPr id="0" name=""/>
            <xdr:cNvSpPr>
              <a:spLocks noTextEdit="1"/>
            </xdr:cNvSpPr>
          </xdr:nvSpPr>
          <xdr:spPr>
            <a:xfrm>
              <a:off x="0" y="390525"/>
              <a:ext cx="1304925"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552450</xdr:colOff>
      <xdr:row>1</xdr:row>
      <xdr:rowOff>171450</xdr:rowOff>
    </xdr:from>
    <xdr:to>
      <xdr:col>14</xdr:col>
      <xdr:colOff>142875</xdr:colOff>
      <xdr:row>14</xdr:row>
      <xdr:rowOff>180975</xdr:rowOff>
    </xdr:to>
    <xdr:graphicFrame macro="">
      <xdr:nvGraphicFramePr>
        <xdr:cNvPr id="23" name="Chart 22">
          <a:extLst>
            <a:ext uri="{FF2B5EF4-FFF2-40B4-BE49-F238E27FC236}">
              <a16:creationId xmlns:a16="http://schemas.microsoft.com/office/drawing/2014/main" id="{1CFE7341-3B96-450E-9B40-58BA62815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12</xdr:row>
      <xdr:rowOff>123825</xdr:rowOff>
    </xdr:from>
    <xdr:to>
      <xdr:col>2</xdr:col>
      <xdr:colOff>57150</xdr:colOff>
      <xdr:row>17</xdr:row>
      <xdr:rowOff>47625</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3F95E535-1DAA-40BC-BA36-EB849D924B7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2409825"/>
              <a:ext cx="127635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47624</xdr:colOff>
      <xdr:row>11</xdr:row>
      <xdr:rowOff>66675</xdr:rowOff>
    </xdr:from>
    <xdr:to>
      <xdr:col>4</xdr:col>
      <xdr:colOff>57149</xdr:colOff>
      <xdr:row>17</xdr:row>
      <xdr:rowOff>38100</xdr:rowOff>
    </xdr:to>
    <mc:AlternateContent xmlns:mc="http://schemas.openxmlformats.org/markup-compatibility/2006">
      <mc:Choice xmlns:tsle="http://schemas.microsoft.com/office/drawing/2012/timeslicer" Requires="tsle">
        <xdr:graphicFrame macro="">
          <xdr:nvGraphicFramePr>
            <xdr:cNvPr id="25" name="Order_Date (Delimited) 2">
              <a:extLst>
                <a:ext uri="{FF2B5EF4-FFF2-40B4-BE49-F238E27FC236}">
                  <a16:creationId xmlns:a16="http://schemas.microsoft.com/office/drawing/2014/main" id="{4B7E0870-5B25-4848-AF6E-C2036B37768F}"/>
                </a:ext>
              </a:extLst>
            </xdr:cNvPr>
            <xdr:cNvGraphicFramePr/>
          </xdr:nvGraphicFramePr>
          <xdr:xfrm>
            <a:off x="0" y="0"/>
            <a:ext cx="0" cy="0"/>
          </xdr:xfrm>
          <a:graphic>
            <a:graphicData uri="http://schemas.microsoft.com/office/drawing/2012/timeslicer">
              <tsle:timeslicer xmlns:tsle="http://schemas.microsoft.com/office/drawing/2012/timeslicer" name="Order_Date (Delimited) 2"/>
            </a:graphicData>
          </a:graphic>
        </xdr:graphicFrame>
      </mc:Choice>
      <mc:Fallback>
        <xdr:sp macro="" textlink="">
          <xdr:nvSpPr>
            <xdr:cNvPr id="0" name=""/>
            <xdr:cNvSpPr>
              <a:spLocks noTextEdit="1"/>
            </xdr:cNvSpPr>
          </xdr:nvSpPr>
          <xdr:spPr>
            <a:xfrm>
              <a:off x="1266824" y="2162175"/>
              <a:ext cx="1228725" cy="11144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28575</xdr:colOff>
      <xdr:row>17</xdr:row>
      <xdr:rowOff>38100</xdr:rowOff>
    </xdr:from>
    <xdr:to>
      <xdr:col>4</xdr:col>
      <xdr:colOff>76200</xdr:colOff>
      <xdr:row>22</xdr:row>
      <xdr:rowOff>161925</xdr:rowOff>
    </xdr:to>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8A4FEB3B-4DE8-44D8-98AC-055E10AFD2C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47775" y="3276600"/>
              <a:ext cx="1266825"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3</xdr:row>
      <xdr:rowOff>1</xdr:rowOff>
    </xdr:from>
    <xdr:to>
      <xdr:col>14</xdr:col>
      <xdr:colOff>161925</xdr:colOff>
      <xdr:row>17</xdr:row>
      <xdr:rowOff>114301</xdr:rowOff>
    </xdr:to>
    <xdr:pic>
      <xdr:nvPicPr>
        <xdr:cNvPr id="2" name="Picture 1" descr="C:\Users\DELL\Pictures\data analytics course\Capstone Project\Rplace customer id.PNG">
          <a:extLst>
            <a:ext uri="{FF2B5EF4-FFF2-40B4-BE49-F238E27FC236}">
              <a16:creationId xmlns:a16="http://schemas.microsoft.com/office/drawing/2014/main" id="{7EA9014A-10E3-41F1-B820-81CC88990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571501"/>
          <a:ext cx="8524875" cy="344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xdr:row>
      <xdr:rowOff>0</xdr:rowOff>
    </xdr:from>
    <xdr:to>
      <xdr:col>16</xdr:col>
      <xdr:colOff>379886</xdr:colOff>
      <xdr:row>41</xdr:row>
      <xdr:rowOff>8988</xdr:rowOff>
    </xdr:to>
    <xdr:pic>
      <xdr:nvPicPr>
        <xdr:cNvPr id="3" name="Picture 2">
          <a:extLst>
            <a:ext uri="{FF2B5EF4-FFF2-40B4-BE49-F238E27FC236}">
              <a16:creationId xmlns:a16="http://schemas.microsoft.com/office/drawing/2014/main" id="{F747559B-96D2-4D62-A93A-E20E73E13A78}"/>
            </a:ext>
          </a:extLst>
        </xdr:cNvPr>
        <xdr:cNvPicPr>
          <a:picLocks noChangeAspect="1"/>
        </xdr:cNvPicPr>
      </xdr:nvPicPr>
      <xdr:blipFill>
        <a:blip xmlns:r="http://schemas.openxmlformats.org/officeDocument/2006/relationships" r:embed="rId2"/>
        <a:stretch>
          <a:fillRect/>
        </a:stretch>
      </xdr:blipFill>
      <xdr:spPr>
        <a:xfrm>
          <a:off x="1219200" y="4381500"/>
          <a:ext cx="8914286" cy="4295238"/>
        </a:xfrm>
        <a:prstGeom prst="rect">
          <a:avLst/>
        </a:prstGeom>
      </xdr:spPr>
    </xdr:pic>
    <xdr:clientData/>
  </xdr:twoCellAnchor>
  <xdr:twoCellAnchor editAs="oneCell">
    <xdr:from>
      <xdr:col>1</xdr:col>
      <xdr:colOff>0</xdr:colOff>
      <xdr:row>49</xdr:row>
      <xdr:rowOff>0</xdr:rowOff>
    </xdr:from>
    <xdr:to>
      <xdr:col>18</xdr:col>
      <xdr:colOff>284419</xdr:colOff>
      <xdr:row>67</xdr:row>
      <xdr:rowOff>8988</xdr:rowOff>
    </xdr:to>
    <xdr:pic>
      <xdr:nvPicPr>
        <xdr:cNvPr id="4" name="Picture 3">
          <a:extLst>
            <a:ext uri="{FF2B5EF4-FFF2-40B4-BE49-F238E27FC236}">
              <a16:creationId xmlns:a16="http://schemas.microsoft.com/office/drawing/2014/main" id="{0C4250ED-0767-4980-A295-79B4C08EC7BC}"/>
            </a:ext>
          </a:extLst>
        </xdr:cNvPr>
        <xdr:cNvPicPr>
          <a:picLocks noChangeAspect="1"/>
        </xdr:cNvPicPr>
      </xdr:nvPicPr>
      <xdr:blipFill>
        <a:blip xmlns:r="http://schemas.openxmlformats.org/officeDocument/2006/relationships" r:embed="rId3"/>
        <a:stretch>
          <a:fillRect/>
        </a:stretch>
      </xdr:blipFill>
      <xdr:spPr>
        <a:xfrm>
          <a:off x="609600" y="9334500"/>
          <a:ext cx="10647619" cy="4295238"/>
        </a:xfrm>
        <a:prstGeom prst="rect">
          <a:avLst/>
        </a:prstGeom>
      </xdr:spPr>
    </xdr:pic>
    <xdr:clientData/>
  </xdr:twoCellAnchor>
  <xdr:twoCellAnchor editAs="oneCell">
    <xdr:from>
      <xdr:col>0</xdr:col>
      <xdr:colOff>0</xdr:colOff>
      <xdr:row>74</xdr:row>
      <xdr:rowOff>0</xdr:rowOff>
    </xdr:from>
    <xdr:to>
      <xdr:col>8</xdr:col>
      <xdr:colOff>171450</xdr:colOff>
      <xdr:row>92</xdr:row>
      <xdr:rowOff>142875</xdr:rowOff>
    </xdr:to>
    <xdr:pic>
      <xdr:nvPicPr>
        <xdr:cNvPr id="5" name="Picture 4" descr="C:\Users\DELL\Pictures\data analytics course\Capstone Project\Descriptive statistics.PNG">
          <a:extLst>
            <a:ext uri="{FF2B5EF4-FFF2-40B4-BE49-F238E27FC236}">
              <a16:creationId xmlns:a16="http://schemas.microsoft.com/office/drawing/2014/main" id="{2A6178B4-EB22-4AC4-B9D9-1E676192B48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4097000"/>
          <a:ext cx="5048250" cy="442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74</xdr:row>
      <xdr:rowOff>0</xdr:rowOff>
    </xdr:from>
    <xdr:to>
      <xdr:col>17</xdr:col>
      <xdr:colOff>323850</xdr:colOff>
      <xdr:row>88</xdr:row>
      <xdr:rowOff>209550</xdr:rowOff>
    </xdr:to>
    <xdr:pic>
      <xdr:nvPicPr>
        <xdr:cNvPr id="6" name="Picture 5" descr="C:\Users\DELL\Pictures\data analytics course\Capstone Project\Final output.PNG">
          <a:extLst>
            <a:ext uri="{FF2B5EF4-FFF2-40B4-BE49-F238E27FC236}">
              <a16:creationId xmlns:a16="http://schemas.microsoft.com/office/drawing/2014/main" id="{2EDE5ED3-ED9E-48D9-8DF0-8FDC0A2585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705600" y="14097000"/>
          <a:ext cx="3981450" cy="354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xdr:row>
      <xdr:rowOff>9525</xdr:rowOff>
    </xdr:from>
    <xdr:to>
      <xdr:col>14</xdr:col>
      <xdr:colOff>295275</xdr:colOff>
      <xdr:row>119</xdr:row>
      <xdr:rowOff>142263</xdr:rowOff>
    </xdr:to>
    <xdr:pic>
      <xdr:nvPicPr>
        <xdr:cNvPr id="7" name="Picture 6">
          <a:extLst>
            <a:ext uri="{FF2B5EF4-FFF2-40B4-BE49-F238E27FC236}">
              <a16:creationId xmlns:a16="http://schemas.microsoft.com/office/drawing/2014/main" id="{57C782F4-8242-4491-8EDA-3724FA0F0B76}"/>
            </a:ext>
          </a:extLst>
        </xdr:cNvPr>
        <xdr:cNvPicPr>
          <a:picLocks noChangeAspect="1"/>
        </xdr:cNvPicPr>
      </xdr:nvPicPr>
      <xdr:blipFill>
        <a:blip xmlns:r="http://schemas.openxmlformats.org/officeDocument/2006/relationships" r:embed="rId6"/>
        <a:stretch>
          <a:fillRect/>
        </a:stretch>
      </xdr:blipFill>
      <xdr:spPr>
        <a:xfrm>
          <a:off x="0" y="18869025"/>
          <a:ext cx="8829675" cy="4895238"/>
        </a:xfrm>
        <a:prstGeom prst="rect">
          <a:avLst/>
        </a:prstGeom>
      </xdr:spPr>
    </xdr:pic>
    <xdr:clientData/>
  </xdr:twoCellAnchor>
  <xdr:twoCellAnchor editAs="oneCell">
    <xdr:from>
      <xdr:col>0</xdr:col>
      <xdr:colOff>0</xdr:colOff>
      <xdr:row>126</xdr:row>
      <xdr:rowOff>0</xdr:rowOff>
    </xdr:from>
    <xdr:to>
      <xdr:col>20</xdr:col>
      <xdr:colOff>350857</xdr:colOff>
      <xdr:row>144</xdr:row>
      <xdr:rowOff>104226</xdr:rowOff>
    </xdr:to>
    <xdr:pic>
      <xdr:nvPicPr>
        <xdr:cNvPr id="8" name="Picture 7">
          <a:extLst>
            <a:ext uri="{FF2B5EF4-FFF2-40B4-BE49-F238E27FC236}">
              <a16:creationId xmlns:a16="http://schemas.microsoft.com/office/drawing/2014/main" id="{560BC8C1-0B42-4FC6-9D16-868F33E8E7BA}"/>
            </a:ext>
          </a:extLst>
        </xdr:cNvPr>
        <xdr:cNvPicPr>
          <a:picLocks noChangeAspect="1"/>
        </xdr:cNvPicPr>
      </xdr:nvPicPr>
      <xdr:blipFill>
        <a:blip xmlns:r="http://schemas.openxmlformats.org/officeDocument/2006/relationships" r:embed="rId7"/>
        <a:stretch>
          <a:fillRect/>
        </a:stretch>
      </xdr:blipFill>
      <xdr:spPr>
        <a:xfrm>
          <a:off x="0" y="24003000"/>
          <a:ext cx="12542857" cy="43904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45949076" backgroundQuery="1" createdVersion="6" refreshedVersion="6" minRefreshableVersion="3" recordCount="0" supportSubquery="1" supportAdvancedDrill="1" xr:uid="{74B10E11-F562-439A-B974-8CC75914F767}">
  <cacheSource type="external" connectionId="3"/>
  <cacheFields count="6">
    <cacheField name="[Table4].[Store Type].[Store Type]" caption="Store Type" numFmtId="0" hierarchy="35" level="1">
      <sharedItems containsSemiMixedTypes="0" containsNonDate="0" containsString="0"/>
    </cacheField>
    <cacheField name="[Table4].[Sales_ID].[Sales_ID]" caption="Sales_ID" numFmtId="0" hierarchy="14" level="1">
      <sharedItems containsSemiMixedTypes="0" containsNonDate="0" containsString="0"/>
    </cacheField>
    <cacheField name="[Table4].[Payment_Type].[Payment_Type]" caption="Payment_Type" numFmtId="0" hierarchy="22" level="1">
      <sharedItems count="3">
        <s v="COD"/>
        <s v="Credit Card"/>
        <s v="PayPal"/>
      </sharedItems>
    </cacheField>
    <cacheField name="[Measures].[Count of New City (Replace) 2]" caption="Count of New City (Replace) 2" numFmtId="0" hierarchy="71" level="32767"/>
    <cacheField name="[Table4].[New Quantity].[New Quantity]" caption="New Quantity" numFmtId="0" hierarchy="24" level="1">
      <sharedItems containsSemiMixedTypes="0" containsString="0" containsNumber="1" containsInteger="1" minValue="1" maxValue="4" count="4">
        <n v="1"/>
        <n v="2"/>
        <n v="3"/>
        <n v="4"/>
      </sharedItems>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Cost]" caption="Cost" attribute="1" defaultMemberUniqueName="[Table1].[Cost].[All]" allUniqueName="[Table1].[Cost].[All]" dimensionUniqueName="[Table1]" displayFolder="" count="2" memberValueDatatype="5" unbalanced="0"/>
    <cacheHierarchy uniqueName="[Table1].[Stock]" caption="Stock" attribute="1" defaultMemberUniqueName="[Table1].[Stock].[All]" allUniqueName="[Table1].[Stock].[All]" dimensionUniqueName="[Table1]" displayFolder="" count="2" memberValueDatatype="20" unbalanced="0"/>
    <cacheHierarchy uniqueName="[Table1].[New Cost]" caption="New Cost" attribute="1" defaultMemberUniqueName="[Table1].[New Cost].[All]" allUniqueName="[Table1].[New Cost].[All]" dimensionUniqueName="[Table1]" displayFolder="" count="2" memberValueDatatype="5" unbalanced="0"/>
    <cacheHierarchy uniqueName="[Table1].[New Stock]" caption="New Stock" attribute="1" defaultMemberUniqueName="[Table1].[New Stock].[All]" allUniqueName="[Table1].[New Stock].[All]" dimensionUniqueName="[Table1]" displayFolder="" count="2" memberValueDatatype="5" unbalanced="0"/>
    <cacheHierarchy uniqueName="[Table3].[Store_ID]" caption="Store_ID" attribute="1" defaultMemberUniqueName="[Table3].[Store_ID].[All]" allUniqueName="[Table3].[Store_ID].[All]" dimensionUniqueName="[Table3]" displayFolder="" count="2" memberValueDatatype="130" unbalanced="0"/>
    <cacheHierarchy uniqueName="[Table3].[Store_Name]" caption="Store_Name" attribute="1" defaultMemberUniqueName="[Table3].[Store_Name].[All]" allUniqueName="[Table3].[Store_Name].[All]" dimensionUniqueName="[Table3]" displayFolder="" count="2"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Store_Type]" caption="Store_Type" attribute="1" defaultMemberUniqueName="[Table3].[Store_Type].[All]" allUniqueName="[Table3].[Store_Type].[All]" dimensionUniqueName="[Table3]" displayFolder="" count="2" memberValueDatatype="130" unbalanced="0"/>
    <cacheHierarchy uniqueName="[Table3].[New City (Replace)]" caption="New City (Replace)" attribute="1" defaultMemberUniqueName="[Table3].[New City (Replace)].[All]" allUniqueName="[Table3].[New City (Replace)].[All]" dimensionUniqueName="[Table3]" displayFolder="" count="2" memberValueDatatype="130" unbalanced="0"/>
    <cacheHierarchy uniqueName="[Table4].[Sales_ID]" caption="Sales_ID" attribute="1" defaultMemberUniqueName="[Table4].[Sales_ID].[All]" allUniqueName="[Table4].[Sales_ID].[All]" dimensionUniqueName="[Table4]" displayFolder="" count="2" memberValueDatatype="130" unbalanced="0">
      <fieldsUsage count="2">
        <fieldUsage x="-1"/>
        <fieldUsage x="1"/>
      </fieldsUsage>
    </cacheHierarchy>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2" memberValueDatatype="130" unbalanced="0"/>
    <cacheHierarchy uniqueName="[Table4].[Product_ID]" caption="Product_ID" attribute="1" defaultMemberUniqueName="[Table4].[Product_ID].[All]" allUniqueName="[Table4].[Product_ID].[All]" dimensionUniqueName="[Table4]"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Quantity]" caption="Quantity" attribute="1" defaultMemberUniqueName="[Table4].[Quantity].[All]" allUniqueName="[Table4].[Quantity].[All]" dimensionUniqueName="[Table4]" displayFolder="" count="2" memberValueDatatype="20" unbalanced="0"/>
    <cacheHierarchy uniqueName="[Table4].[Unit_Price]" caption="Unit_Price" attribute="1" defaultMemberUniqueName="[Table4].[Unit_Price].[All]" allUniqueName="[Table4].[Unit_Price].[All]" dimensionUniqueName="[Table4]" displayFolder="" count="2" memberValueDatatype="5" unbalanced="0"/>
    <cacheHierarchy uniqueName="[Table4].[Discount]" caption="Discount" attribute="1" defaultMemberUniqueName="[Table4].[Discount].[All]" allUniqueName="[Table4].[Discount].[All]" dimensionUniqueName="[Table4]" displayFolder="" count="2" memberValueDatatype="5" unbalanced="0"/>
    <cacheHierarchy uniqueName="[Table4].[Payment_Type]" caption="Payment_Type" attribute="1" defaultMemberUniqueName="[Table4].[Payment_Type].[All]" allUniqueName="[Table4].[Payment_Type].[All]" dimensionUniqueName="[Table4]" displayFolder="" count="2" memberValueDatatype="130" unbalanced="0">
      <fieldsUsage count="2">
        <fieldUsage x="-1"/>
        <fieldUsage x="2"/>
      </fieldsUsage>
    </cacheHierarchy>
    <cacheHierarchy uniqueName="[Table4].[Total_Amount]" caption="Total_Amount" attribute="1" defaultMemberUniqueName="[Table4].[Total_Amount].[All]" allUniqueName="[Table4].[Total_Amount].[All]" dimensionUniqueName="[Table4]" displayFolder="" count="2" memberValueDatatype="5" unbalanced="0"/>
    <cacheHierarchy uniqueName="[Table4].[New Quantity]" caption="New Quantity" attribute="1" defaultMemberUniqueName="[Table4].[New Quantity].[All]" allUniqueName="[Table4].[New Quantity].[All]" dimensionUniqueName="[Table4]" displayFolder="" count="2" memberValueDatatype="5" unbalanced="0">
      <fieldsUsage count="2">
        <fieldUsage x="-1"/>
        <fieldUsage x="4"/>
      </fieldsUsage>
    </cacheHierarchy>
    <cacheHierarchy uniqueName="[Table4].[New Unit Price]" caption="New Unit Price" attribute="1" defaultMemberUniqueName="[Table4].[New Unit Price].[All]" allUniqueName="[Table4].[New Unit Price].[All]" dimensionUniqueName="[Table4]" displayFolder="" count="2" memberValueDatatype="5" unbalanced="0"/>
    <cacheHierarchy uniqueName="[Table4].[New Discount]" caption="New Discount" attribute="1" defaultMemberUniqueName="[Table4].[New Discount].[All]" allUniqueName="[Table4].[New Discount].[All]" dimensionUniqueName="[Table4]" displayFolder="" count="2" memberValueDatatype="5" unbalanced="0"/>
    <cacheHierarchy uniqueName="[Table4].[New Total Amount]" caption="New Total Amount" attribute="1" defaultMemberUniqueName="[Table4].[New Total Amount].[All]" allUniqueName="[Table4].[New Total Amount].[All]" dimensionUniqueName="[Table4]" displayFolder="" count="2" memberValueDatatype="5" unbalanced="0"/>
    <cacheHierarchy uniqueName="[Table4].[Age]" caption="Age" attribute="1" defaultMemberUniqueName="[Table4].[Age].[All]" allUniqueName="[Table4].[Age].[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2"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2" memberValueDatatype="5" unbalanced="0"/>
    <cacheHierarchy uniqueName="[Table4].[Stock]" caption="Stock" attribute="1" defaultMemberUniqueName="[Table4].[Stock].[All]" allUniqueName="[Table4].[Stock].[All]" dimensionUniqueName="[Table4]" displayFolder="" count="2"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0"/>
      </fieldsUsage>
    </cacheHierarchy>
    <cacheHierarchy uniqueName="[Table4].[New City (Replace)]" caption="New City (Replace)" attribute="1" defaultMemberUniqueName="[Table4].[New City (Replace)].[All]" allUniqueName="[Table4].[New City (Replace)].[All]" dimensionUniqueName="[Table4]" displayFolder="" count="2" memberValueDatatype="130" unbalanced="0"/>
    <cacheHierarchy uniqueName="[Table6].[Customer_ID]" caption="Customer_ID" attribute="1" defaultMemberUniqueName="[Table6].[Customer_ID].[All]" allUniqueName="[Table6].[Customer_ID].[All]" dimensionUniqueName="[Table6]" displayFolder="" count="2" memberValueDatatype="130" unbalanced="0"/>
    <cacheHierarchy uniqueName="[Table6].[Name]" caption="Name" attribute="1" defaultMemberUniqueName="[Table6].[Name].[All]" allUniqueName="[Table6].[Name].[All]" dimensionUniqueName="[Table6]" displayFolder="" count="2" memberValueDatatype="130" unbalanced="0"/>
    <cacheHierarchy uniqueName="[Table6].[Proper Name]" caption="Proper Name" attribute="1" defaultMemberUniqueName="[Table6].[Proper Name].[All]" allUniqueName="[Table6].[Proper Name].[All]" dimensionUniqueName="[Table6]" displayFolder="" count="2" memberValueDatatype="130" unbalanced="0"/>
    <cacheHierarchy uniqueName="[Table6].[Age]" caption="Age" attribute="1" defaultMemberUniqueName="[Table6].[Age].[All]" allUniqueName="[Table6].[Age].[All]" dimensionUniqueName="[Table6]" displayFolder="" count="2" memberValueDatatype="20" unbalanced="0"/>
    <cacheHierarchy uniqueName="[Table6].[Gender]" caption="Gender" attribute="1" defaultMemberUniqueName="[Table6].[Gender].[All]" allUniqueName="[Table6].[Gender].[All]" dimensionUniqueName="[Table6]" displayFolder="" count="2" memberValueDatatype="130" unbalanced="0"/>
    <cacheHierarchy uniqueName="[Table6].[City]" caption="City" attribute="1" defaultMemberUniqueName="[Table6].[City].[All]" allUniqueName="[Table6].[City].[All]" dimensionUniqueName="[Table6]" displayFolder="" count="2" memberValueDatatype="130" unbalanced="0"/>
    <cacheHierarchy uniqueName="[Table6].[State]" caption="State" attribute="1" defaultMemberUniqueName="[Table6].[State].[All]" allUniqueName="[Table6].[State].[All]" dimensionUniqueName="[Table6]" displayFolder="" count="2" memberValueDatatype="130" unbalanced="0"/>
    <cacheHierarchy uniqueName="[Table6].[Country]" caption="Country" attribute="1" defaultMemberUniqueName="[Table6].[Country].[All]" allUniqueName="[Table6].[Country].[All]" dimensionUniqueName="[Table6]" displayFolder="" count="2" memberValueDatatype="130" unbalanced="0"/>
    <cacheHierarchy uniqueName="[Table6].[Loyalty_Level]" caption="Loyalty_Level" attribute="1" defaultMemberUniqueName="[Table6].[Loyalty_Level].[All]" allUniqueName="[Table6].[Loyalty_Level].[All]" dimensionUniqueName="[Table6]" displayFolder="" count="2" memberValueDatatype="130" unbalanced="0"/>
    <cacheHierarchy uniqueName="[Table6].[New Loyalty]" caption="New Loyalty" attribute="1" defaultMemberUniqueName="[Table6].[New Loyalty].[All]" allUniqueName="[Table6].[New Loyalty].[All]" dimensionUniqueName="[Table6]" displayFolder="" count="2"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oneField="1" hidden="1">
      <fieldsUsage count="1">
        <fieldUsage x="3"/>
      </fieldsUsage>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47222223" backgroundQuery="1" createdVersion="6" refreshedVersion="6" minRefreshableVersion="3" recordCount="0" supportSubquery="1" supportAdvancedDrill="1" xr:uid="{28573EF7-36B2-44F5-B552-F7AD1D169D99}">
  <cacheSource type="external" connectionId="3"/>
  <cacheFields count="5">
    <cacheField name="[Table1].[Category].[Category]" caption="Category" numFmtId="0" hierarchy="2" level="1">
      <sharedItems count="5">
        <s v="Beauty"/>
        <s v="Clothing"/>
        <s v="Electronics"/>
        <s v="Home"/>
        <s v="Sports"/>
      </sharedItems>
    </cacheField>
    <cacheField name="[Measures].[Sum of New Cost]" caption="Sum of New Cost" numFmtId="0" hierarchy="52" level="32767"/>
    <cacheField name="[Measures].[Sum of New Stock]" caption="Sum of New Stock" numFmtId="0" hierarchy="53"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48148147" backgroundQuery="1" createdVersion="6" refreshedVersion="6" minRefreshableVersion="3" recordCount="0" supportSubquery="1" supportAdvancedDrill="1" xr:uid="{97F2ACC9-04CB-4B2B-A4FA-E2C09EA1954E}">
  <cacheSource type="external" connectionId="3"/>
  <cacheFields count="4">
    <cacheField name="[Table1].[Category].[Category]" caption="Category" numFmtId="0" hierarchy="2" level="1">
      <sharedItems count="5">
        <s v="Beauty"/>
        <s v="Clothing"/>
        <s v="Electronics"/>
        <s v="Home"/>
        <s v="Sports"/>
      </sharedItems>
    </cacheField>
    <cacheField name="[Measures].[Average of New Cost]" caption="Average of New Cost" numFmtId="0" hierarchy="54"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3"/>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2"/>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49074071" backgroundQuery="1" createdVersion="6" refreshedVersion="6" minRefreshableVersion="3" recordCount="0" supportSubquery="1" supportAdvancedDrill="1" xr:uid="{13D90427-8D4E-41FF-8E09-5745B28CED96}">
  <cacheSource type="external" connectionId="3"/>
  <cacheFields count="4">
    <cacheField name="[Table1].[Category].[Category]" caption="Category" numFmtId="0" hierarchy="2" level="1">
      <sharedItems count="5">
        <s v="Beauty"/>
        <s v="Clothing"/>
        <s v="Electronics"/>
        <s v="Home"/>
        <s v="Sports"/>
      </sharedItems>
    </cacheField>
    <cacheField name="[Measures].[Max of New Stock]" caption="Max of New Stock" numFmtId="0" hierarchy="55"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3"/>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2"/>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0231479" backgroundQuery="1" createdVersion="6" refreshedVersion="6" minRefreshableVersion="3" recordCount="0" supportSubquery="1" supportAdvancedDrill="1" xr:uid="{E8EDDCA0-6CD0-4BE4-A5F9-D650C79D4D82}">
  <cacheSource type="external" connectionId="3"/>
  <cacheFields count="5">
    <cacheField name="[Table3].[Region].[Region]" caption="Region" numFmtId="0" hierarchy="10" level="1">
      <sharedItems count="4">
        <s v="East"/>
        <s v="North"/>
        <s v="South"/>
        <s v="West"/>
      </sharedItems>
    </cacheField>
    <cacheField name="[Table3].[Store_Type].[Store_Type]" caption="Store_Type" numFmtId="0" hierarchy="12" level="1">
      <sharedItems count="3">
        <s v="Flagship"/>
        <s v="Outlet" u="1"/>
        <s v="Online" u="1"/>
      </sharedItems>
    </cacheField>
    <cacheField name="[Measures].[Count of City]" caption="Count of City" numFmtId="0" hierarchy="56"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0"/>
      </fieldsUsage>
    </cacheHierarchy>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2" memberValueDatatype="130" unbalanced="0">
      <fieldsUsage count="2">
        <fieldUsage x="-1"/>
        <fieldUsage x="1"/>
      </fieldsUsage>
    </cacheHierarchy>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1388888" backgroundQuery="1" createdVersion="6" refreshedVersion="6" minRefreshableVersion="3" recordCount="0" supportSubquery="1" supportAdvancedDrill="1" xr:uid="{E3F2E59C-B745-4144-A217-A0915EB813DF}">
  <cacheSource type="external" connectionId="3"/>
  <cacheFields count="5">
    <cacheField name="[Table3].[Region].[Region]" caption="Region" numFmtId="0" hierarchy="10" level="1">
      <sharedItems containsSemiMixedTypes="0" containsNonDate="0" containsString="0"/>
    </cacheField>
    <cacheField name="[Table3].[Store_Type].[Store_Type]" caption="Store_Type" numFmtId="0" hierarchy="12" level="1">
      <sharedItems count="3">
        <s v="Flagship"/>
        <s v="Online"/>
        <s v="Outlet"/>
      </sharedItems>
    </cacheField>
    <cacheField name="[Measures].[Count of New City (Replace)]" caption="Count of New City (Replace)" numFmtId="0" hierarchy="58"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0"/>
      </fieldsUsage>
    </cacheHierarchy>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2" memberValueDatatype="130" unbalanced="0">
      <fieldsUsage count="2">
        <fieldUsage x="-1"/>
        <fieldUsage x="1"/>
      </fieldsUsage>
    </cacheHierarchy>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2546296" backgroundQuery="1" createdVersion="6" refreshedVersion="6" minRefreshableVersion="3" recordCount="0" supportSubquery="1" supportAdvancedDrill="1" xr:uid="{329E29BA-B532-4829-A815-1CFDA91C60B7}">
  <cacheSource type="external" connectionId="3"/>
  <cacheFields count="6">
    <cacheField name="[Table3].[Region].[Region]" caption="Region" numFmtId="0" hierarchy="10" level="1">
      <sharedItems containsSemiMixedTypes="0" containsNonDate="0" containsString="0"/>
    </cacheField>
    <cacheField name="[Table3].[Store_ID].[Store_ID]" caption="Store_ID" numFmtId="0" hierarchy="8" level="1">
      <sharedItems count="10">
        <s v="STORE0"/>
        <s v="STORE1"/>
        <s v="STORE10"/>
        <s v="STORE11"/>
        <s v="STORE12"/>
        <s v="STORE13"/>
        <s v="STORE14"/>
        <s v="STORE15"/>
        <s v="STORE16"/>
        <s v="STORE17"/>
      </sharedItems>
    </cacheField>
    <cacheField name="[Table3].[Store_Type].[Store_Type]" caption="Store_Type" numFmtId="0" hierarchy="12" level="1">
      <sharedItems count="2">
        <s v="Flagship"/>
        <s v="Online"/>
      </sharedItems>
    </cacheField>
    <cacheField name="[Measures].[Count of Store_Name]" caption="Count of Store_Name" numFmtId="0" hierarchy="59"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2" memberValueDatatype="130" unbalanced="0">
      <fieldsUsage count="2">
        <fieldUsage x="-1"/>
        <fieldUsage x="1"/>
      </fieldsUsage>
    </cacheHierarchy>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0"/>
      </fieldsUsage>
    </cacheHierarchy>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2" memberValueDatatype="130" unbalanced="0">
      <fieldsUsage count="2">
        <fieldUsage x="-1"/>
        <fieldUsage x="2"/>
      </fieldsUsage>
    </cacheHierarchy>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4"/>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347222" backgroundQuery="1" createdVersion="6" refreshedVersion="6" minRefreshableVersion="3" recordCount="0" supportSubquery="1" supportAdvancedDrill="1" xr:uid="{1787AA1E-91BF-4A88-93E5-B9CE0C30BF5F}">
  <cacheSource type="external" connectionId="3"/>
  <cacheFields count="5">
    <cacheField name="[Table4].[Category].[Category]" caption="Category" numFmtId="0" hierarchy="31" level="1">
      <sharedItems count="5">
        <s v="Beauty"/>
        <s v="Clothing"/>
        <s v="Electronics"/>
        <s v="Home"/>
        <s v="Sports"/>
      </sharedItems>
    </cacheField>
    <cacheField name="[Measures].[Sum of New Quantity]" caption="Sum of New Quantity" numFmtId="0" hierarchy="68" level="32767"/>
    <cacheField name="[Table4].[Gender].[Gender]" caption="Gender" numFmtId="0" hierarchy="29" level="1">
      <sharedItems count="2">
        <s v="Female"/>
        <s v="Male"/>
      </sharedItems>
    </cacheField>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fieldsUsage count="2">
        <fieldUsage x="-1"/>
        <fieldUsage x="2"/>
      </fieldsUsage>
    </cacheHierarchy>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0"/>
      </fieldsUsage>
    </cacheHierarchy>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2"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2"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3587966" backgroundQuery="1" createdVersion="6" refreshedVersion="6" minRefreshableVersion="3" recordCount="0" supportSubquery="1" supportAdvancedDrill="1" xr:uid="{F7FFCF23-378F-4576-8D42-87261D113295}">
  <cacheSource type="external" connectionId="3"/>
  <cacheFields count="2">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1"/>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0"/>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4629628" backgroundQuery="1" createdVersion="6" refreshedVersion="6" minRefreshableVersion="3" recordCount="0" supportSubquery="1" supportAdvancedDrill="1" xr:uid="{9F24CBE2-72A9-4D93-A3D9-028AC036F3B8}">
  <cacheSource type="external" connectionId="3"/>
  <cacheFields count="5">
    <cacheField name="[Table6].[New Loyalty].[New Loyalty]" caption="New Loyalty" numFmtId="0" hierarchy="46" level="1">
      <sharedItems count="4">
        <s v="Bronze"/>
        <s v="Gold"/>
        <s v="Platinum"/>
        <s v="Silver"/>
      </sharedItems>
    </cacheField>
    <cacheField name="[Table6].[Gender].[Gender]" caption="Gender" numFmtId="0" hierarchy="41" level="1">
      <sharedItems count="2">
        <s v="Female"/>
        <s v="Male"/>
      </sharedItems>
    </cacheField>
    <cacheField name="[Measures].[Sum of Age]" caption="Sum of Age" numFmtId="0" hierarchy="60"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2" memberValueDatatype="130" unbalanced="0">
      <fieldsUsage count="2">
        <fieldUsage x="-1"/>
        <fieldUsage x="1"/>
      </fieldsUsage>
    </cacheHierarchy>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6018521" backgroundQuery="1" createdVersion="6" refreshedVersion="6" minRefreshableVersion="3" recordCount="0" supportSubquery="1" supportAdvancedDrill="1" xr:uid="{E93285B6-D262-4CC3-B235-9AA58E31DEB3}">
  <cacheSource type="external" connectionId="3"/>
  <cacheFields count="5">
    <cacheField name="[Table6].[Gender].[Gender]" caption="Gender" numFmtId="0" hierarchy="41" level="1">
      <sharedItems count="2">
        <s v="Female"/>
        <s v="Male"/>
      </sharedItems>
    </cacheField>
    <cacheField name="[Table6].[New Loyalty].[New Loyalty]" caption="New Loyalty" numFmtId="0" hierarchy="46" level="1">
      <sharedItems count="4">
        <s v="Bronze"/>
        <s v="Gold"/>
        <s v="Platinum"/>
        <s v="Silver"/>
      </sharedItems>
    </cacheField>
    <cacheField name="[Measures].[Count of Country]" caption="Count of Country" numFmtId="0" hierarchy="69"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2" memberValueDatatype="130" unbalanced="0">
      <fieldsUsage count="2">
        <fieldUsage x="-1"/>
        <fieldUsage x="0"/>
      </fieldsUsage>
    </cacheHierarchy>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6944445" backgroundQuery="1" createdVersion="6" refreshedVersion="6" minRefreshableVersion="3" recordCount="0" supportSubquery="1" supportAdvancedDrill="1" xr:uid="{6284BEEA-66E8-442A-9E40-7B57211727AD}">
  <cacheSource type="external" connectionId="3"/>
  <cacheFields count="6">
    <cacheField name="[Table6].[Country].[Country]" caption="Country" numFmtId="0" hierarchy="44" level="1">
      <sharedItems count="1">
        <s v="USA"/>
      </sharedItems>
    </cacheField>
    <cacheField name="[Table6].[New Loyalty].[New Loyalty]" caption="New Loyalty" numFmtId="0" hierarchy="46" level="1">
      <sharedItems count="4">
        <s v="Bronze"/>
        <s v="Gold"/>
        <s v="Platinum"/>
        <s v="Silver"/>
      </sharedItems>
    </cacheField>
    <cacheField name="[Measures].[Count of Gender]" caption="Count of Gender" numFmtId="0" hierarchy="62" level="32767"/>
    <cacheField name="[Table6].[Age].[Age]" caption="Age" numFmtId="0" hierarchy="40" level="1">
      <sharedItems containsSemiMixedTypes="0" containsNonDate="0" containsString="0"/>
    </cacheField>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4"/>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2" memberValueDatatype="20" unbalanced="0">
      <fieldsUsage count="2">
        <fieldUsage x="-1"/>
        <fieldUsage x="3"/>
      </fieldsUsage>
    </cacheHierarchy>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2" memberValueDatatype="130" unbalanced="0">
      <fieldsUsage count="2">
        <fieldUsage x="-1"/>
        <fieldUsage x="0"/>
      </fieldsUsage>
    </cacheHierarchy>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7986108" backgroundQuery="1" createdVersion="6" refreshedVersion="6" minRefreshableVersion="3" recordCount="0" supportSubquery="1" supportAdvancedDrill="1" xr:uid="{A2560DC7-45DE-4197-BF82-5AEE9C089D46}">
  <cacheSource type="external" connectionId="3"/>
  <cacheFields count="6">
    <cacheField name="[Table6].[New Loyalty].[New Loyalty]" caption="New Loyalty" numFmtId="0" hierarchy="46" level="1">
      <sharedItems count="4">
        <s v="Bronze"/>
        <s v="Gold"/>
        <s v="Platinum"/>
        <s v="Silver"/>
      </sharedItems>
    </cacheField>
    <cacheField name="[Measures].[Count of State]" caption="Count of State" numFmtId="0" hierarchy="63" level="32767"/>
    <cacheField name="[Table6].[Country].[Country]" caption="Country" numFmtId="0" hierarchy="44" level="1">
      <sharedItems count="2">
        <s v="United States of America"/>
        <s v="USA"/>
      </sharedItems>
    </cacheField>
    <cacheField name="[Table6].[Gender].[Gender]" caption="Gender" numFmtId="0" hierarchy="41" level="1">
      <sharedItems count="2">
        <s v="Male"/>
        <s v="Female"/>
      </sharedItems>
    </cacheField>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4"/>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2" memberValueDatatype="130" unbalanced="0">
      <fieldsUsage count="2">
        <fieldUsage x="-1"/>
        <fieldUsage x="3"/>
      </fieldsUsage>
    </cacheHierarchy>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2" memberValueDatatype="130" unbalanced="0">
      <fieldsUsage count="2">
        <fieldUsage x="-1"/>
        <fieldUsage x="2"/>
      </fieldsUsage>
    </cacheHierarchy>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8680554" backgroundQuery="1" createdVersion="6" refreshedVersion="6" minRefreshableVersion="3" recordCount="0" supportSubquery="1" supportAdvancedDrill="1" xr:uid="{79771C21-EF52-4F03-A22F-45F9C9A68EF8}">
  <cacheSource type="external" connectionId="3"/>
  <cacheFields count="6">
    <cacheField name="[Table4].[Gender].[Gender]" caption="Gender" numFmtId="0" hierarchy="29" level="1">
      <sharedItems count="2">
        <s v="Female"/>
        <s v="Male"/>
      </sharedItems>
    </cacheField>
    <cacheField name="[Table4].[Customer_ID].[Customer_ID]" caption="Customer_ID" numFmtId="0" hierarchy="16" level="1">
      <sharedItems containsSemiMixedTypes="0" containsNonDate="0" containsString="0"/>
    </cacheField>
    <cacheField name="[Table4].[New Loyalty].[New Loyalty]" caption="New Loyalty" numFmtId="0" hierarchy="30" level="1">
      <sharedItems count="4">
        <s v="Bronze"/>
        <s v="Gold"/>
        <s v="Platinum"/>
        <s v="Silver"/>
      </sharedItems>
    </cacheField>
    <cacheField name="[Measures].[Count of Age]" caption="Count of Age" numFmtId="0" hierarchy="75"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Cost]" caption="Cost" attribute="1" defaultMemberUniqueName="[Table1].[Cost].[All]" allUniqueName="[Table1].[Cost].[All]" dimensionUniqueName="[Table1]" displayFolder="" count="2" memberValueDatatype="5" unbalanced="0"/>
    <cacheHierarchy uniqueName="[Table1].[Stock]" caption="Stock" attribute="1" defaultMemberUniqueName="[Table1].[Stock].[All]" allUniqueName="[Table1].[Stock].[All]" dimensionUniqueName="[Table1]" displayFolder="" count="2" memberValueDatatype="20" unbalanced="0"/>
    <cacheHierarchy uniqueName="[Table1].[New Cost]" caption="New Cost" attribute="1" defaultMemberUniqueName="[Table1].[New Cost].[All]" allUniqueName="[Table1].[New Cost].[All]" dimensionUniqueName="[Table1]" displayFolder="" count="2" memberValueDatatype="5" unbalanced="0"/>
    <cacheHierarchy uniqueName="[Table1].[New Stock]" caption="New Stock" attribute="1" defaultMemberUniqueName="[Table1].[New Stock].[All]" allUniqueName="[Table1].[New Stock].[All]" dimensionUniqueName="[Table1]" displayFolder="" count="2" memberValueDatatype="5" unbalanced="0"/>
    <cacheHierarchy uniqueName="[Table3].[Store_ID]" caption="Store_ID" attribute="1" defaultMemberUniqueName="[Table3].[Store_ID].[All]" allUniqueName="[Table3].[Store_ID].[All]" dimensionUniqueName="[Table3]" displayFolder="" count="2" memberValueDatatype="130" unbalanced="0"/>
    <cacheHierarchy uniqueName="[Table3].[Store_Name]" caption="Store_Name" attribute="1" defaultMemberUniqueName="[Table3].[Store_Name].[All]" allUniqueName="[Table3].[Store_Name].[All]" dimensionUniqueName="[Table3]" displayFolder="" count="2"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Store_Type]" caption="Store_Type" attribute="1" defaultMemberUniqueName="[Table3].[Store_Type].[All]" allUniqueName="[Table3].[Store_Type].[All]" dimensionUniqueName="[Table3]" displayFolder="" count="2" memberValueDatatype="130" unbalanced="0"/>
    <cacheHierarchy uniqueName="[Table3].[New City (Replace)]" caption="New City (Replace)" attribute="1" defaultMemberUniqueName="[Table3].[New City (Replace)].[All]" allUniqueName="[Table3].[New City (Replace)].[All]" dimensionUniqueName="[Table3]" displayFolder="" count="2"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2" memberValueDatatype="130" unbalanced="0">
      <fieldsUsage count="2">
        <fieldUsage x="-1"/>
        <fieldUsage x="1"/>
      </fieldsUsage>
    </cacheHierarchy>
    <cacheHierarchy uniqueName="[Table4].[Product_ID]" caption="Product_ID" attribute="1" defaultMemberUniqueName="[Table4].[Product_ID].[All]" allUniqueName="[Table4].[Product_ID].[All]" dimensionUniqueName="[Table4]"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Quantity]" caption="Quantity" attribute="1" defaultMemberUniqueName="[Table4].[Quantity].[All]" allUniqueName="[Table4].[Quantity].[All]" dimensionUniqueName="[Table4]" displayFolder="" count="2" memberValueDatatype="20" unbalanced="0"/>
    <cacheHierarchy uniqueName="[Table4].[Unit_Price]" caption="Unit_Price" attribute="1" defaultMemberUniqueName="[Table4].[Unit_Price].[All]" allUniqueName="[Table4].[Unit_Price].[All]" dimensionUniqueName="[Table4]" displayFolder="" count="2" memberValueDatatype="5" unbalanced="0"/>
    <cacheHierarchy uniqueName="[Table4].[Discount]" caption="Discount" attribute="1" defaultMemberUniqueName="[Table4].[Discount].[All]" allUniqueName="[Table4].[Discount].[All]" dimensionUniqueName="[Table4]" displayFolder="" count="2" memberValueDatatype="5" unbalanced="0"/>
    <cacheHierarchy uniqueName="[Table4].[Payment_Type]" caption="Payment_Type" attribute="1" defaultMemberUniqueName="[Table4].[Payment_Type].[All]" allUniqueName="[Table4].[Payment_Type].[All]" dimensionUniqueName="[Table4]" displayFolder="" count="2" memberValueDatatype="130" unbalanced="0"/>
    <cacheHierarchy uniqueName="[Table4].[Total_Amount]" caption="Total_Amount" attribute="1" defaultMemberUniqueName="[Table4].[Total_Amount].[All]" allUniqueName="[Table4].[Total_Amount].[All]" dimensionUniqueName="[Table4]" displayFolder="" count="2" memberValueDatatype="5" unbalanced="0"/>
    <cacheHierarchy uniqueName="[Table4].[New Quantity]" caption="New Quantity" attribute="1" defaultMemberUniqueName="[Table4].[New Quantity].[All]" allUniqueName="[Table4].[New Quantity].[All]" dimensionUniqueName="[Table4]" displayFolder="" count="2" memberValueDatatype="5" unbalanced="0"/>
    <cacheHierarchy uniqueName="[Table4].[New Unit Price]" caption="New Unit Price" attribute="1" defaultMemberUniqueName="[Table4].[New Unit Price].[All]" allUniqueName="[Table4].[New Unit Price].[All]" dimensionUniqueName="[Table4]" displayFolder="" count="2" memberValueDatatype="5" unbalanced="0"/>
    <cacheHierarchy uniqueName="[Table4].[New Discount]" caption="New Discount" attribute="1" defaultMemberUniqueName="[Table4].[New Discount].[All]" allUniqueName="[Table4].[New Discount].[All]" dimensionUniqueName="[Table4]" displayFolder="" count="2" memberValueDatatype="5" unbalanced="0"/>
    <cacheHierarchy uniqueName="[Table4].[New Total Amount]" caption="New Total Amount" attribute="1" defaultMemberUniqueName="[Table4].[New Total Amount].[All]" allUniqueName="[Table4].[New Total Amount].[All]" dimensionUniqueName="[Table4]" displayFolder="" count="2" memberValueDatatype="5" unbalanced="0"/>
    <cacheHierarchy uniqueName="[Table4].[Age]" caption="Age" attribute="1" defaultMemberUniqueName="[Table4].[Age].[All]" allUniqueName="[Table4].[Age].[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fieldsUsage count="2">
        <fieldUsage x="-1"/>
        <fieldUsage x="0"/>
      </fieldsUsage>
    </cacheHierarchy>
    <cacheHierarchy uniqueName="[Table4].[New Loyalty]" caption="New Loyalty" attribute="1" defaultMemberUniqueName="[Table4].[New Loyalty].[All]" allUniqueName="[Table4].[New Loyalty].[All]" dimensionUniqueName="[Table4]" displayFolder="" count="2" memberValueDatatype="130" unbalanced="0">
      <fieldsUsage count="2">
        <fieldUsage x="-1"/>
        <fieldUsage x="2"/>
      </fieldsUsage>
    </cacheHierarchy>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2" memberValueDatatype="5" unbalanced="0"/>
    <cacheHierarchy uniqueName="[Table4].[Stock]" caption="Stock" attribute="1" defaultMemberUniqueName="[Table4].[Stock].[All]" allUniqueName="[Table4].[Stock].[All]" dimensionUniqueName="[Table4]" displayFolder="" count="2"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4"/>
      </fieldsUsage>
    </cacheHierarchy>
    <cacheHierarchy uniqueName="[Table4].[New City (Replace)]" caption="New City (Replace)" attribute="1" defaultMemberUniqueName="[Table4].[New City (Replace)].[All]" allUniqueName="[Table4].[New City (Replace)].[All]" dimensionUniqueName="[Table4]" displayFolder="" count="2" memberValueDatatype="130" unbalanced="0"/>
    <cacheHierarchy uniqueName="[Table6].[Customer_ID]" caption="Customer_ID" attribute="1" defaultMemberUniqueName="[Table6].[Customer_ID].[All]" allUniqueName="[Table6].[Customer_ID].[All]" dimensionUniqueName="[Table6]" displayFolder="" count="2" memberValueDatatype="130" unbalanced="0"/>
    <cacheHierarchy uniqueName="[Table6].[Name]" caption="Name" attribute="1" defaultMemberUniqueName="[Table6].[Name].[All]" allUniqueName="[Table6].[Name].[All]" dimensionUniqueName="[Table6]" displayFolder="" count="2" memberValueDatatype="130" unbalanced="0"/>
    <cacheHierarchy uniqueName="[Table6].[Proper Name]" caption="Proper Name" attribute="1" defaultMemberUniqueName="[Table6].[Proper Name].[All]" allUniqueName="[Table6].[Proper Name].[All]" dimensionUniqueName="[Table6]" displayFolder="" count="2" memberValueDatatype="130" unbalanced="0"/>
    <cacheHierarchy uniqueName="[Table6].[Age]" caption="Age" attribute="1" defaultMemberUniqueName="[Table6].[Age].[All]" allUniqueName="[Table6].[Age].[All]" dimensionUniqueName="[Table6]" displayFolder="" count="2" memberValueDatatype="20" unbalanced="0"/>
    <cacheHierarchy uniqueName="[Table6].[Gender]" caption="Gender" attribute="1" defaultMemberUniqueName="[Table6].[Gender].[All]" allUniqueName="[Table6].[Gender].[All]" dimensionUniqueName="[Table6]" displayFolder="" count="2" memberValueDatatype="130" unbalanced="0"/>
    <cacheHierarchy uniqueName="[Table6].[City]" caption="City" attribute="1" defaultMemberUniqueName="[Table6].[City].[All]" allUniqueName="[Table6].[City].[All]" dimensionUniqueName="[Table6]" displayFolder="" count="2" memberValueDatatype="130" unbalanced="0"/>
    <cacheHierarchy uniqueName="[Table6].[State]" caption="State" attribute="1" defaultMemberUniqueName="[Table6].[State].[All]" allUniqueName="[Table6].[State].[All]" dimensionUniqueName="[Table6]" displayFolder="" count="2" memberValueDatatype="130" unbalanced="0"/>
    <cacheHierarchy uniqueName="[Table6].[Country]" caption="Country" attribute="1" defaultMemberUniqueName="[Table6].[Country].[All]" allUniqueName="[Table6].[Country].[All]" dimensionUniqueName="[Table6]" displayFolder="" count="2" memberValueDatatype="130" unbalanced="0"/>
    <cacheHierarchy uniqueName="[Table6].[Loyalty_Level]" caption="Loyalty_Level" attribute="1" defaultMemberUniqueName="[Table6].[Loyalty_Level].[All]" allUniqueName="[Table6].[Loyalty_Level].[All]" dimensionUniqueName="[Table6]" displayFolder="" count="2" memberValueDatatype="130" unbalanced="0"/>
    <cacheHierarchy uniqueName="[Table6].[New Loyalty]" caption="New Loyalty" attribute="1" defaultMemberUniqueName="[Table6].[New Loyalty].[All]" allUniqueName="[Table6].[New Loyalty].[All]" dimensionUniqueName="[Table6]" displayFolder="" count="2"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oneField="1" hidden="1">
      <fieldsUsage count="1">
        <fieldUsage x="3"/>
      </fieldsUsage>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59837963" backgroundQuery="1" createdVersion="6" refreshedVersion="6" minRefreshableVersion="3" recordCount="0" supportSubquery="1" supportAdvancedDrill="1" xr:uid="{C3AD8533-2D53-4A5F-9CA4-B1ECD0414AF5}">
  <cacheSource type="external" connectionId="3"/>
  <cacheFields count="7">
    <cacheField name="[Table4].[Store Type].[Store Type]" caption="Store Type" numFmtId="0" hierarchy="35" level="1">
      <sharedItems containsSemiMixedTypes="0" containsNonDate="0" containsString="0"/>
    </cacheField>
    <cacheField name="[Table4].[Sales_ID].[Sales_ID]" caption="Sales_ID" numFmtId="0" hierarchy="14" level="1">
      <sharedItems containsSemiMixedTypes="0" containsNonDate="0" containsString="0"/>
    </cacheField>
    <cacheField name="[Table4].[New Quantity].[New Quantity]" caption="New Quantity" numFmtId="0" hierarchy="24" level="1">
      <sharedItems containsSemiMixedTypes="0" containsString="0" containsNumber="1" containsInteger="1" minValue="1" maxValue="4" count="4">
        <n v="1"/>
        <n v="2"/>
        <n v="3"/>
        <n v="4"/>
      </sharedItems>
    </cacheField>
    <cacheField name="[Measures].[Count of New Unit Price]" caption="Count of New Unit Price" numFmtId="0" hierarchy="82" level="32767"/>
    <cacheField name="[Measures].[Count of New Discount]" caption="Count of New Discount" numFmtId="0" hierarchy="78" level="32767"/>
    <cacheField name="[Measures].[Count of New Total Amount]" caption="Count of New Total Amount" numFmtId="0" hierarchy="81" level="32767"/>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fieldsUsage count="2">
        <fieldUsage x="-1"/>
        <fieldUsage x="1"/>
      </fieldsUsage>
    </cacheHierarchy>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6"/>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2"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2" memberValueDatatype="5" unbalanced="0">
      <fieldsUsage count="2">
        <fieldUsage x="-1"/>
        <fieldUsage x="2"/>
      </fieldsUsage>
    </cacheHierarchy>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2"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0"/>
      </fieldsUsage>
    </cacheHierarchy>
    <cacheHierarchy uniqueName="[Table4].[New City (Replace)]" caption="New City (Replace)" attribute="1" defaultMemberUniqueName="[Table4].[New City (Replace)].[All]" allUniqueName="[Table4].[New City (Replace)].[All]" dimensionUniqueName="[Table4]" displayFolder="" count="2"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oneField="1" hidden="1">
      <fieldsUsage count="1">
        <fieldUsage x="5"/>
      </fieldsUsage>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60879632" backgroundQuery="1" createdVersion="6" refreshedVersion="6" minRefreshableVersion="3" recordCount="0" supportSubquery="1" supportAdvancedDrill="1" xr:uid="{C1FD693E-356C-4D9A-88A4-951729724AE1}">
  <cacheSource type="external" connectionId="3"/>
  <cacheFields count="6">
    <cacheField name="[Table4].[Category].[Category]" caption="Category" numFmtId="0" hierarchy="31" level="1">
      <sharedItems count="5">
        <s v="Beauty"/>
        <s v="Clothing"/>
        <s v="Electronics"/>
        <s v="Home"/>
        <s v="Sports"/>
      </sharedItems>
    </cacheField>
    <cacheField name="[Table4].[Gender].[Gender]" caption="Gender" numFmtId="0" hierarchy="29" level="1">
      <sharedItems count="2">
        <s v="Female"/>
        <s v="Male"/>
      </sharedItems>
    </cacheField>
    <cacheField name="[Table4].[Product_ID].[Product_ID]" caption="Product_ID" numFmtId="0" hierarchy="17" level="1">
      <sharedItems containsSemiMixedTypes="0" containsNonDate="0" containsString="0"/>
    </cacheField>
    <cacheField name="[Measures].[Average of Age]" caption="Average of Age" numFmtId="0" hierarchy="77"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2" memberValueDatatype="130" unbalanced="0">
      <fieldsUsage count="2">
        <fieldUsage x="-1"/>
        <fieldUsage x="2"/>
      </fieldsUsage>
    </cacheHierarchy>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fieldsUsage count="2">
        <fieldUsage x="-1"/>
        <fieldUsage x="1"/>
      </fieldsUsage>
    </cacheHierarchy>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0"/>
      </fieldsUsage>
    </cacheHierarchy>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4"/>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62384257" backgroundQuery="1" createdVersion="6" refreshedVersion="6" minRefreshableVersion="3" recordCount="0" supportSubquery="1" supportAdvancedDrill="1" xr:uid="{75A18BCE-664C-4E26-8839-CC28E2B4DDB1}">
  <cacheSource type="external" connectionId="3"/>
  <cacheFields count="5">
    <cacheField name="[Table4].[Store Type].[Store Type]" caption="Store Type" numFmtId="0" hierarchy="35" level="1">
      <sharedItems count="3">
        <s v="Outlet"/>
        <s v="Flagship" u="1"/>
        <s v="Online" u="1"/>
      </sharedItems>
    </cacheField>
    <cacheField name="[Measures].[Count of New City (Replace) 2]" caption="Count of New City (Replace) 2" numFmtId="0" hierarchy="71" level="32767"/>
    <cacheField name="[Table4].[Region].[Region]" caption="Region" numFmtId="0" hierarchy="34" level="1">
      <sharedItems count="4">
        <s v="North"/>
        <s v="South"/>
        <s v="East" u="1"/>
        <s v="West" u="1"/>
      </sharedItems>
    </cacheField>
    <cacheField name="[Table4].[Store_ID].[Store_ID]" caption="Store_ID" numFmtId="0" hierarchy="18"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Cost]" caption="Cost" attribute="1" defaultMemberUniqueName="[Table1].[Cost].[All]" allUniqueName="[Table1].[Cost].[All]" dimensionUniqueName="[Table1]" displayFolder="" count="2" memberValueDatatype="5" unbalanced="0"/>
    <cacheHierarchy uniqueName="[Table1].[Stock]" caption="Stock" attribute="1" defaultMemberUniqueName="[Table1].[Stock].[All]" allUniqueName="[Table1].[Stock].[All]" dimensionUniqueName="[Table1]" displayFolder="" count="2" memberValueDatatype="20" unbalanced="0"/>
    <cacheHierarchy uniqueName="[Table1].[New Cost]" caption="New Cost" attribute="1" defaultMemberUniqueName="[Table1].[New Cost].[All]" allUniqueName="[Table1].[New Cost].[All]" dimensionUniqueName="[Table1]" displayFolder="" count="2" memberValueDatatype="5" unbalanced="0"/>
    <cacheHierarchy uniqueName="[Table1].[New Stock]" caption="New Stock" attribute="1" defaultMemberUniqueName="[Table1].[New Stock].[All]" allUniqueName="[Table1].[New Stock].[All]" dimensionUniqueName="[Table1]" displayFolder="" count="2" memberValueDatatype="5" unbalanced="0"/>
    <cacheHierarchy uniqueName="[Table3].[Store_ID]" caption="Store_ID" attribute="1" defaultMemberUniqueName="[Table3].[Store_ID].[All]" allUniqueName="[Table3].[Store_ID].[All]" dimensionUniqueName="[Table3]" displayFolder="" count="2" memberValueDatatype="130" unbalanced="0"/>
    <cacheHierarchy uniqueName="[Table3].[Store_Name]" caption="Store_Name" attribute="1" defaultMemberUniqueName="[Table3].[Store_Name].[All]" allUniqueName="[Table3].[Store_Name].[All]" dimensionUniqueName="[Table3]" displayFolder="" count="2"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Store_Type]" caption="Store_Type" attribute="1" defaultMemberUniqueName="[Table3].[Store_Type].[All]" allUniqueName="[Table3].[Store_Type].[All]" dimensionUniqueName="[Table3]" displayFolder="" count="2" memberValueDatatype="130" unbalanced="0"/>
    <cacheHierarchy uniqueName="[Table3].[New City (Replace)]" caption="New City (Replace)" attribute="1" defaultMemberUniqueName="[Table3].[New City (Replace)].[All]" allUniqueName="[Table3].[New City (Replace)].[All]" dimensionUniqueName="[Table3]" displayFolder="" count="2"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2" memberValueDatatype="130" unbalanced="0"/>
    <cacheHierarchy uniqueName="[Table4].[Product_ID]" caption="Product_ID" attribute="1" defaultMemberUniqueName="[Table4].[Product_ID].[All]" allUniqueName="[Table4].[Product_ID].[All]" dimensionUniqueName="[Table4]" displayFolder="" count="2" memberValueDatatype="130" unbalanced="0"/>
    <cacheHierarchy uniqueName="[Table4].[Store_ID]" caption="Store_ID" attribute="1" defaultMemberUniqueName="[Table4].[Store_ID].[All]" allUniqueName="[Table4].[Store_ID].[All]" dimensionUniqueName="[Table4]" displayFolder="" count="2" memberValueDatatype="130" unbalanced="0">
      <fieldsUsage count="2">
        <fieldUsage x="-1"/>
        <fieldUsage x="3"/>
      </fieldsUsage>
    </cacheHierarchy>
    <cacheHierarchy uniqueName="[Table4].[Quantity]" caption="Quantity" attribute="1" defaultMemberUniqueName="[Table4].[Quantity].[All]" allUniqueName="[Table4].[Quantity].[All]" dimensionUniqueName="[Table4]" displayFolder="" count="2" memberValueDatatype="20" unbalanced="0"/>
    <cacheHierarchy uniqueName="[Table4].[Unit_Price]" caption="Unit_Price" attribute="1" defaultMemberUniqueName="[Table4].[Unit_Price].[All]" allUniqueName="[Table4].[Unit_Price].[All]" dimensionUniqueName="[Table4]" displayFolder="" count="2" memberValueDatatype="5" unbalanced="0"/>
    <cacheHierarchy uniqueName="[Table4].[Discount]" caption="Discount" attribute="1" defaultMemberUniqueName="[Table4].[Discount].[All]" allUniqueName="[Table4].[Discount].[All]" dimensionUniqueName="[Table4]" displayFolder="" count="2" memberValueDatatype="5" unbalanced="0"/>
    <cacheHierarchy uniqueName="[Table4].[Payment_Type]" caption="Payment_Type" attribute="1" defaultMemberUniqueName="[Table4].[Payment_Type].[All]" allUniqueName="[Table4].[Payment_Type].[All]" dimensionUniqueName="[Table4]" displayFolder="" count="2" memberValueDatatype="130" unbalanced="0"/>
    <cacheHierarchy uniqueName="[Table4].[Total_Amount]" caption="Total_Amount" attribute="1" defaultMemberUniqueName="[Table4].[Total_Amount].[All]" allUniqueName="[Table4].[Total_Amount].[All]" dimensionUniqueName="[Table4]" displayFolder="" count="2" memberValueDatatype="5" unbalanced="0"/>
    <cacheHierarchy uniqueName="[Table4].[New Quantity]" caption="New Quantity" attribute="1" defaultMemberUniqueName="[Table4].[New Quantity].[All]" allUniqueName="[Table4].[New Quantity].[All]" dimensionUniqueName="[Table4]" displayFolder="" count="2" memberValueDatatype="5" unbalanced="0"/>
    <cacheHierarchy uniqueName="[Table4].[New Unit Price]" caption="New Unit Price" attribute="1" defaultMemberUniqueName="[Table4].[New Unit Price].[All]" allUniqueName="[Table4].[New Unit Price].[All]" dimensionUniqueName="[Table4]" displayFolder="" count="2" memberValueDatatype="5" unbalanced="0"/>
    <cacheHierarchy uniqueName="[Table4].[New Discount]" caption="New Discount" attribute="1" defaultMemberUniqueName="[Table4].[New Discount].[All]" allUniqueName="[Table4].[New Discount].[All]" dimensionUniqueName="[Table4]" displayFolder="" count="2" memberValueDatatype="5" unbalanced="0"/>
    <cacheHierarchy uniqueName="[Table4].[New Total Amount]" caption="New Total Amount" attribute="1" defaultMemberUniqueName="[Table4].[New Total Amount].[All]" allUniqueName="[Table4].[New Total Amount].[All]" dimensionUniqueName="[Table4]" displayFolder="" count="2" memberValueDatatype="5" unbalanced="0"/>
    <cacheHierarchy uniqueName="[Table4].[Age]" caption="Age" attribute="1" defaultMemberUniqueName="[Table4].[Age].[All]" allUniqueName="[Table4].[Age].[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2"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2" memberValueDatatype="5" unbalanced="0"/>
    <cacheHierarchy uniqueName="[Table4].[Stock]" caption="Stock" attribute="1" defaultMemberUniqueName="[Table4].[Stock].[All]" allUniqueName="[Table4].[Stock].[All]" dimensionUniqueName="[Table4]" displayFolder="" count="2" memberValueDatatype="5" unbalanced="0"/>
    <cacheHierarchy uniqueName="[Table4].[Region]" caption="Region" attribute="1" defaultMemberUniqueName="[Table4].[Region].[All]" allUniqueName="[Table4].[Region].[All]" dimensionUniqueName="[Table4]" displayFolder="" count="2" memberValueDatatype="130" unbalanced="0">
      <fieldsUsage count="2">
        <fieldUsage x="-1"/>
        <fieldUsage x="2"/>
      </fieldsUsage>
    </cacheHierarchy>
    <cacheHierarchy uniqueName="[Table4].[Store Type]" caption="Store Type" attribute="1" defaultMemberUniqueName="[Table4].[Store Type].[All]" allUniqueName="[Table4].[Store Type].[All]" dimensionUniqueName="[Table4]" displayFolder="" count="2" memberValueDatatype="130" unbalanced="0">
      <fieldsUsage count="2">
        <fieldUsage x="-1"/>
        <fieldUsage x="0"/>
      </fieldsUsage>
    </cacheHierarchy>
    <cacheHierarchy uniqueName="[Table4].[New City (Replace)]" caption="New City (Replace)" attribute="1" defaultMemberUniqueName="[Table4].[New City (Replace)].[All]" allUniqueName="[Table4].[New City (Replace)].[All]" dimensionUniqueName="[Table4]" displayFolder="" count="2" memberValueDatatype="130" unbalanced="0"/>
    <cacheHierarchy uniqueName="[Table6].[Customer_ID]" caption="Customer_ID" attribute="1" defaultMemberUniqueName="[Table6].[Customer_ID].[All]" allUniqueName="[Table6].[Customer_ID].[All]" dimensionUniqueName="[Table6]" displayFolder="" count="2" memberValueDatatype="130" unbalanced="0"/>
    <cacheHierarchy uniqueName="[Table6].[Name]" caption="Name" attribute="1" defaultMemberUniqueName="[Table6].[Name].[All]" allUniqueName="[Table6].[Name].[All]" dimensionUniqueName="[Table6]" displayFolder="" count="2" memberValueDatatype="130" unbalanced="0"/>
    <cacheHierarchy uniqueName="[Table6].[Proper Name]" caption="Proper Name" attribute="1" defaultMemberUniqueName="[Table6].[Proper Name].[All]" allUniqueName="[Table6].[Proper Name].[All]" dimensionUniqueName="[Table6]" displayFolder="" count="2" memberValueDatatype="130" unbalanced="0"/>
    <cacheHierarchy uniqueName="[Table6].[Age]" caption="Age" attribute="1" defaultMemberUniqueName="[Table6].[Age].[All]" allUniqueName="[Table6].[Age].[All]" dimensionUniqueName="[Table6]" displayFolder="" count="2" memberValueDatatype="20" unbalanced="0"/>
    <cacheHierarchy uniqueName="[Table6].[Gender]" caption="Gender" attribute="1" defaultMemberUniqueName="[Table6].[Gender].[All]" allUniqueName="[Table6].[Gender].[All]" dimensionUniqueName="[Table6]" displayFolder="" count="2" memberValueDatatype="130" unbalanced="0"/>
    <cacheHierarchy uniqueName="[Table6].[City]" caption="City" attribute="1" defaultMemberUniqueName="[Table6].[City].[All]" allUniqueName="[Table6].[City].[All]" dimensionUniqueName="[Table6]" displayFolder="" count="2" memberValueDatatype="130" unbalanced="0"/>
    <cacheHierarchy uniqueName="[Table6].[State]" caption="State" attribute="1" defaultMemberUniqueName="[Table6].[State].[All]" allUniqueName="[Table6].[State].[All]" dimensionUniqueName="[Table6]" displayFolder="" count="2" memberValueDatatype="130" unbalanced="0"/>
    <cacheHierarchy uniqueName="[Table6].[Country]" caption="Country" attribute="1" defaultMemberUniqueName="[Table6].[Country].[All]" allUniqueName="[Table6].[Country].[All]" dimensionUniqueName="[Table6]" displayFolder="" count="2" memberValueDatatype="130" unbalanced="0"/>
    <cacheHierarchy uniqueName="[Table6].[Loyalty_Level]" caption="Loyalty_Level" attribute="1" defaultMemberUniqueName="[Table6].[Loyalty_Level].[All]" allUniqueName="[Table6].[Loyalty_Level].[All]" dimensionUniqueName="[Table6]" displayFolder="" count="2" memberValueDatatype="130" unbalanced="0"/>
    <cacheHierarchy uniqueName="[Table6].[New Loyalty]" caption="New Loyalty" attribute="1" defaultMemberUniqueName="[Table6].[New Loyalty].[All]" allUniqueName="[Table6].[New Loyalty].[All]" dimensionUniqueName="[Table6]" displayFolder="" count="2"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63425927" backgroundQuery="1" createdVersion="6" refreshedVersion="6" minRefreshableVersion="3" recordCount="0" supportSubquery="1" supportAdvancedDrill="1" xr:uid="{103EAFDA-4E8A-4C1F-8B42-D314B72C138D}">
  <cacheSource type="external" connectionId="3"/>
  <cacheFields count="6">
    <cacheField name="[Table4].[Customer_ID].[Customer_ID]" caption="Customer_ID" numFmtId="0" hierarchy="16" level="1">
      <sharedItems containsSemiMixedTypes="0" containsNonDate="0" containsString="0"/>
    </cacheField>
    <cacheField name="[Table4].[Region].[Region]" caption="Region" numFmtId="0" hierarchy="34" level="1">
      <sharedItems count="4">
        <s v="North"/>
        <s v="South"/>
        <s v="East" u="1"/>
        <s v="West" u="1"/>
      </sharedItems>
    </cacheField>
    <cacheField name="[Table4].[Payment_Type].[Payment_Type]" caption="Payment_Type" numFmtId="0" hierarchy="22" level="1">
      <sharedItems count="3">
        <s v="COD"/>
        <s v="Credit Card"/>
        <s v="PayPal"/>
      </sharedItems>
    </cacheField>
    <cacheField name="[Measures].[Distinct Count of Age]" caption="Distinct Count of Age" numFmtId="0" hierarchy="76"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5"/>
      </fieldsUsage>
    </cacheHierarchy>
    <cacheHierarchy uniqueName="[Table4].[Customer_ID]" caption="Customer_ID" attribute="1" defaultMemberUniqueName="[Table4].[Customer_ID].[All]" allUniqueName="[Table4].[Customer_ID].[All]" dimensionUniqueName="[Table4]" displayFolder="" count="2" memberValueDatatype="130" unbalanced="0">
      <fieldsUsage count="2">
        <fieldUsage x="-1"/>
        <fieldUsage x="0"/>
      </fieldsUsage>
    </cacheHierarchy>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2" memberValueDatatype="130" unbalanced="0">
      <fieldsUsage count="2">
        <fieldUsage x="-1"/>
        <fieldUsage x="2"/>
      </fieldsUsage>
    </cacheHierarchy>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fieldsUsage count="2">
        <fieldUsage x="-1"/>
        <fieldUsage x="1"/>
      </fieldsUsage>
    </cacheHierarchy>
    <cacheHierarchy uniqueName="[Table4].[Store Type]" caption="Store Type" attribute="1" defaultMemberUniqueName="[Table4].[Store Type].[All]" allUniqueName="[Table4].[Store Type].[All]" dimensionUniqueName="[Table4]" displayFolder="" count="2" memberValueDatatype="130" unbalanced="0">
      <fieldsUsage count="2">
        <fieldUsage x="-1"/>
        <fieldUsage x="4"/>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oneField="1" hidden="1">
      <fieldsUsage count="1">
        <fieldUsage x="3"/>
      </fieldsUsage>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7.764764930558" backgroundQuery="1" createdVersion="6" refreshedVersion="6" minRefreshableVersion="3" recordCount="0" supportSubquery="1" supportAdvancedDrill="1" xr:uid="{9F0189C9-5990-473A-85CA-84E6B9992E4A}">
  <cacheSource type="external" connectionId="3"/>
  <cacheFields count="5">
    <cacheField name="[Table4].[Category].[Category]" caption="Category" numFmtId="0" hierarchy="31" level="1">
      <sharedItems count="5">
        <s v="Beauty"/>
        <s v="Clothing"/>
        <s v="Electronics"/>
        <s v="Home"/>
        <s v="Sports"/>
      </sharedItems>
    </cacheField>
    <cacheField name="[Measures].[Sum of Stock]" caption="Sum of Stock" numFmtId="0" hierarchy="73" level="32767"/>
    <cacheField name="[Measures].[Sum of Unit Cost]" caption="Sum of Unit Cost" numFmtId="0" hierarchy="74" level="32767"/>
    <cacheField name="[Table4].[Store Type].[Store Type]" caption="Store Type" numFmtId="0" hierarchy="35" level="1">
      <sharedItems containsSemiMixedTypes="0" containsNonDate="0" containsString="0"/>
    </cacheField>
    <cacheField name="[Table4].[Order_Date (Delimited)].[Order_Date (Delimited)]" caption="Order_Date (Delimited)" numFmtId="0" hierarchy="15" level="1">
      <sharedItems containsSemiMixedTypes="0" containsNonDate="0" containsString="0"/>
    </cacheField>
  </cacheFields>
  <cacheHierarchies count="8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fieldsUsage count="2">
        <fieldUsage x="-1"/>
        <fieldUsage x="4"/>
      </fieldsUsage>
    </cacheHierarchy>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0"/>
      </fieldsUsage>
    </cacheHierarchy>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3"/>
      </fieldsUsage>
    </cacheHierarchy>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6.777450347225" backgroundQuery="1" createdVersion="3" refreshedVersion="6" minRefreshableVersion="3" recordCount="0" supportSubquery="1" supportAdvancedDrill="1" xr:uid="{290E6738-1FEA-41BE-8446-AB284E046947}">
  <cacheSource type="external" connectionId="3">
    <extLst>
      <ext xmlns:x14="http://schemas.microsoft.com/office/spreadsheetml/2009/9/main" uri="{F057638F-6D5F-4e77-A914-E7F072B9BCA8}">
        <x14:sourceConnection name="ThisWorkbookDataModel"/>
      </ext>
    </extLst>
  </cacheSource>
  <cacheFields count="0"/>
  <cacheHierarchies count="79">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Delimited)]" caption="Order_Date (Delimited)" attribute="1" time="1" defaultMemberUniqueName="[Table4].[Order_Date (Delimited)].[All]" allUniqueName="[Table4].[Order_Date (Delimited)].[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0" memberValueDatatype="130" unbalanced="0"/>
    <cacheHierarchy uniqueName="[Table4].[Store Type]" caption="Store Type" attribute="1" defaultMemberUniqueName="[Table4].[Store Type].[All]" allUniqueName="[Table4].[Store Type].[All]" dimensionUniqueName="[Table4]" displayFolder="" count="0" memberValueDatatype="130" unbalanced="0"/>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2"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2"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625520140"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6.893030671294" backgroundQuery="1" createdVersion="3" refreshedVersion="6" minRefreshableVersion="3" recordCount="0" supportSubquery="1" supportAdvancedDrill="1" xr:uid="{CA37B852-6655-42DC-A7AD-17AF77F9E93C}">
  <cacheSource type="external" connectionId="3">
    <extLst>
      <ext xmlns:x14="http://schemas.microsoft.com/office/spreadsheetml/2009/9/main" uri="{F057638F-6D5F-4e77-A914-E7F072B9BCA8}">
        <x14:sourceConnection name="ThisWorkbookDataModel"/>
      </ext>
    </extLst>
  </cacheSource>
  <cacheFields count="0"/>
  <cacheHierarchies count="86">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2" memberValueDatatype="130" unbalanced="0"/>
    <cacheHierarchy uniqueName="[Table4].[Order_Date (Delimited)]" caption="Order_Date (Delimited)" attribute="1" time="1" defaultMemberUniqueName="[Table4].[Order_Date (Delimited)].[All]" allUniqueName="[Table4].[Order_Date (Delimited)].[All]" dimensionUniqueName="[Table4]" displayFolder="" count="0"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cacheHierarchy uniqueName="[Table4].[New Loyalty]" caption="New Loyalty" attribute="1" defaultMemberUniqueName="[Table4].[New Loyalty].[All]" allUniqueName="[Table4].[New Loyalty].[All]" dimensionUniqueName="[Table4]" displayFolder="" count="2" memberValueDatatype="130" unbalanced="0"/>
    <cacheHierarchy uniqueName="[Table4].[Category]" caption="Category" attribute="1" defaultMemberUniqueName="[Table4].[Category].[All]" allUniqueName="[Table4].[Category].[All]" dimensionUniqueName="[Table4]" displayFolder="" count="2"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58524029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6.897936805559" backgroundQuery="1" createdVersion="3" refreshedVersion="6" minRefreshableVersion="3" recordCount="0" supportSubquery="1" supportAdvancedDrill="1" xr:uid="{77555C54-B77C-4D9E-9DBF-271A4EC9037B}">
  <cacheSource type="external" connectionId="3">
    <extLst>
      <ext xmlns:x14="http://schemas.microsoft.com/office/spreadsheetml/2009/9/main" uri="{F057638F-6D5F-4e77-A914-E7F072B9BCA8}">
        <x14:sourceConnection name="ThisWorkbookDataModel"/>
      </ext>
    </extLst>
  </cacheSource>
  <cacheFields count="0"/>
  <cacheHierarchies count="86">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New Cost]" caption="New Cost" attribute="1" defaultMemberUniqueName="[Table1].[New Cost].[All]" allUniqueName="[Table1].[New Cost].[All]" dimensionUniqueName="[Table1]" displayFolder="" count="0" memberValueDatatype="5" unbalanced="0"/>
    <cacheHierarchy uniqueName="[Table1].[New Stock]" caption="New Stock" attribute="1" defaultMemberUniqueName="[Table1].[New Stock].[All]" allUniqueName="[Table1].[New Stock].[All]" dimensionUniqueName="[Table1]"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_Name]" caption="Store_Name" attribute="1" defaultMemberUniqueName="[Table3].[Store_Name].[All]" allUniqueName="[Table3].[Store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ore_Type]" caption="Store_Type" attribute="1" defaultMemberUniqueName="[Table3].[Store_Type].[All]" allUniqueName="[Table3].[Store_Type].[All]" dimensionUniqueName="[Table3]" displayFolder="" count="0" memberValueDatatype="130" unbalanced="0"/>
    <cacheHierarchy uniqueName="[Table3].[New City (Replace)]" caption="New City (Replace)" attribute="1" defaultMemberUniqueName="[Table3].[New City (Replace)].[All]" allUniqueName="[Table3].[New City (Replace)].[All]" dimensionUniqueName="[Table3]" displayFolder="" count="0"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Delimited)]" caption="Order_Date (Delimited)" attribute="1" time="1" defaultMemberUniqueName="[Table4].[Order_Date (Delimited)].[All]" allUniqueName="[Table4].[Order_Date (Delimited)].[All]" dimensionUniqueName="[Table4]" displayFolder="" count="2" memberValueDatatype="7"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20" unbalanced="0"/>
    <cacheHierarchy uniqueName="[Table4].[Unit_Price]" caption="Unit_Price" attribute="1" defaultMemberUniqueName="[Table4].[Unit_Price].[All]" allUniqueName="[Table4].[Unit_Price].[All]" dimensionUniqueName="[Table4]" displayFolder="" count="0" memberValueDatatype="5"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5" unbalanced="0"/>
    <cacheHierarchy uniqueName="[Table4].[New Quantity]" caption="New Quantity" attribute="1" defaultMemberUniqueName="[Table4].[New Quantity].[All]" allUniqueName="[Table4].[New Quantity].[All]" dimensionUniqueName="[Table4]" displayFolder="" count="0" memberValueDatatype="5" unbalanced="0"/>
    <cacheHierarchy uniqueName="[Table4].[New Unit Price]" caption="New Unit Price" attribute="1" defaultMemberUniqueName="[Table4].[New Unit Price].[All]" allUniqueName="[Table4].[New Unit Price].[All]" dimensionUniqueName="[Table4]" displayFolder="" count="0" memberValueDatatype="5" unbalanced="0"/>
    <cacheHierarchy uniqueName="[Table4].[New Discount]" caption="New Discount" attribute="1" defaultMemberUniqueName="[Table4].[New Discount].[All]" allUniqueName="[Table4].[New Discount].[All]" dimensionUniqueName="[Table4]" displayFolder="" count="0" memberValueDatatype="5" unbalanced="0"/>
    <cacheHierarchy uniqueName="[Table4].[New Total Amount]" caption="New Total Amount" attribute="1" defaultMemberUniqueName="[Table4].[New Total Amount].[All]" allUniqueName="[Table4].[New Total Amount].[All]" dimensionUniqueName="[Table4]" displayFolder="" count="0" memberValueDatatype="5" unbalanced="0"/>
    <cacheHierarchy uniqueName="[Table4].[Age]" caption="Age" attribute="1" defaultMemberUniqueName="[Table4].[Age].[All]" allUniqueName="[Table4].[Age].[All]" dimensionUniqueName="[Table4]" displayFolder="" count="0" memberValueDatatype="20" unbalanced="0"/>
    <cacheHierarchy uniqueName="[Table4].[Gender]" caption="Gender" attribute="1" defaultMemberUniqueName="[Table4].[Gender].[All]" allUniqueName="[Table4].[Gender].[All]" dimensionUniqueName="[Table4]" displayFolder="" count="0" memberValueDatatype="130" unbalanced="0"/>
    <cacheHierarchy uniqueName="[Table4].[New Loyalty]" caption="New Loyalty" attribute="1" defaultMemberUniqueName="[Table4].[New Loyalty].[All]" allUniqueName="[Table4].[New Loyalty].[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 Cost]" caption="Unit Cost" attribute="1" defaultMemberUniqueName="[Table4].[Unit Cost].[All]" allUniqueName="[Table4].[Unit Cost].[All]" dimensionUniqueName="[Table4]" displayFolder="" count="0" memberValueDatatype="5" unbalanced="0"/>
    <cacheHierarchy uniqueName="[Table4].[Stock]" caption="Stock" attribute="1" defaultMemberUniqueName="[Table4].[Stock].[All]" allUniqueName="[Table4].[Stock].[All]" dimensionUniqueName="[Table4]" displayFolder="" count="0" memberValueDatatype="5" unbalanced="0"/>
    <cacheHierarchy uniqueName="[Table4].[Region]" caption="Region" attribute="1" defaultMemberUniqueName="[Table4].[Region].[All]" allUniqueName="[Table4].[Region].[All]" dimensionUniqueName="[Table4]" displayFolder="" count="0" memberValueDatatype="130" unbalanced="0"/>
    <cacheHierarchy uniqueName="[Table4].[Store Type]" caption="Store Type" attribute="1" defaultMemberUniqueName="[Table4].[Store Type].[All]" allUniqueName="[Table4].[Store Type].[All]" dimensionUniqueName="[Table4]" displayFolder="" count="0" memberValueDatatype="130" unbalanced="0"/>
    <cacheHierarchy uniqueName="[Table4].[New City (Replace)]" caption="New City (Replace)" attribute="1" defaultMemberUniqueName="[Table4].[New City (Replace)].[All]" allUniqueName="[Table4].[New City (Replace)].[All]" dimensionUniqueName="[Table4]"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Name]" caption="Name" attribute="1" defaultMemberUniqueName="[Table6].[Name].[All]" allUniqueName="[Table6].[Name].[All]" dimensionUniqueName="[Table6]" displayFolder="" count="0" memberValueDatatype="130" unbalanced="0"/>
    <cacheHierarchy uniqueName="[Table6].[Proper Name]" caption="Proper Name" attribute="1" defaultMemberUniqueName="[Table6].[Proper Name].[All]" allUniqueName="[Table6].[Proper Name].[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Gender]" caption="Gender" attribute="1" defaultMemberUniqueName="[Table6].[Gender].[All]" allUniqueName="[Table6].[Gender].[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Country]" caption="Country" attribute="1" defaultMemberUniqueName="[Table6].[Country].[All]" allUniqueName="[Table6].[Country].[All]" dimensionUniqueName="[Table6]" displayFolder="" count="0" memberValueDatatype="130" unbalanced="0"/>
    <cacheHierarchy uniqueName="[Table6].[Loyalty_Level]" caption="Loyalty_Level" attribute="1" defaultMemberUniqueName="[Table6].[Loyalty_Level].[All]" allUniqueName="[Table6].[Loyalty_Level].[All]" dimensionUniqueName="[Table6]" displayFolder="" count="0" memberValueDatatype="130" unbalanced="0"/>
    <cacheHierarchy uniqueName="[Table6].[New Loyalty]" caption="New Loyalty" attribute="1" defaultMemberUniqueName="[Table6].[New Loyalty].[All]" allUniqueName="[Table6].[New Loyalty].[All]" dimensionUniqueName="[Table6]" displayFolder="" count="0"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New Cost]" caption="Sum of New Cost" measure="1" displayFolder="" measureGroup="Table1" count="0" hidden="1">
      <extLst>
        <ext xmlns:x15="http://schemas.microsoft.com/office/spreadsheetml/2010/11/main" uri="{B97F6D7D-B522-45F9-BDA1-12C45D357490}">
          <x15:cacheHierarchy aggregatedColumn="6"/>
        </ext>
      </extLst>
    </cacheHierarchy>
    <cacheHierarchy uniqueName="[Measures].[Sum of New Stock]" caption="Sum of New Stock" measure="1" displayFolder="" measureGroup="Table1" count="0" hidden="1">
      <extLst>
        <ext xmlns:x15="http://schemas.microsoft.com/office/spreadsheetml/2010/11/main" uri="{B97F6D7D-B522-45F9-BDA1-12C45D357490}">
          <x15:cacheHierarchy aggregatedColumn="7"/>
        </ext>
      </extLst>
    </cacheHierarchy>
    <cacheHierarchy uniqueName="[Measures].[Average of New Cost]" caption="Average of New Cost" measure="1" displayFolder="" measureGroup="Table1" count="0" hidden="1">
      <extLst>
        <ext xmlns:x15="http://schemas.microsoft.com/office/spreadsheetml/2010/11/main" uri="{B97F6D7D-B522-45F9-BDA1-12C45D357490}">
          <x15:cacheHierarchy aggregatedColumn="6"/>
        </ext>
      </extLst>
    </cacheHierarchy>
    <cacheHierarchy uniqueName="[Measures].[Max of New Stock]" caption="Max of New Stock" measure="1" displayFolder="" measureGroup="Table1"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Table3" count="0" hidden="1">
      <extLst>
        <ext xmlns:x15="http://schemas.microsoft.com/office/spreadsheetml/2010/11/main" uri="{B97F6D7D-B522-45F9-BDA1-12C45D357490}">
          <x15:cacheHierarchy aggregatedColumn="11"/>
        </ext>
      </extLst>
    </cacheHierarchy>
    <cacheHierarchy uniqueName="[Measures].[Count of Store_Type]" caption="Count of Store_Type" measure="1" displayFolder="" measureGroup="Table3" count="0" hidden="1">
      <extLst>
        <ext xmlns:x15="http://schemas.microsoft.com/office/spreadsheetml/2010/11/main" uri="{B97F6D7D-B522-45F9-BDA1-12C45D357490}">
          <x15:cacheHierarchy aggregatedColumn="12"/>
        </ext>
      </extLst>
    </cacheHierarchy>
    <cacheHierarchy uniqueName="[Measures].[Count of New City (Replace)]" caption="Count of New City (Replace)" measure="1" displayFolder="" measureGroup="Table3" count="0" hidden="1">
      <extLst>
        <ext xmlns:x15="http://schemas.microsoft.com/office/spreadsheetml/2010/11/main" uri="{B97F6D7D-B522-45F9-BDA1-12C45D357490}">
          <x15:cacheHierarchy aggregatedColumn="13"/>
        </ext>
      </extLst>
    </cacheHierarchy>
    <cacheHierarchy uniqueName="[Measures].[Count of Store_Name]" caption="Count of Store_Name" measure="1" displayFolder="" measureGroup="Table3"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6" count="0" hidden="1">
      <extLst>
        <ext xmlns:x15="http://schemas.microsoft.com/office/spreadsheetml/2010/11/main" uri="{B97F6D7D-B522-45F9-BDA1-12C45D357490}">
          <x15:cacheHierarchy aggregatedColumn="40"/>
        </ext>
      </extLst>
    </cacheHierarchy>
    <cacheHierarchy uniqueName="[Measures].[Count of New Loyalty]" caption="Count of New Loyalty" measure="1" displayFolder="" measureGroup="Table6" count="0" hidden="1">
      <extLst>
        <ext xmlns:x15="http://schemas.microsoft.com/office/spreadsheetml/2010/11/main" uri="{B97F6D7D-B522-45F9-BDA1-12C45D357490}">
          <x15:cacheHierarchy aggregatedColumn="46"/>
        </ext>
      </extLst>
    </cacheHierarchy>
    <cacheHierarchy uniqueName="[Measures].[Count of Gender]" caption="Count of Gender" measure="1" displayFolder="" measureGroup="Table6" count="0" hidden="1">
      <extLst>
        <ext xmlns:x15="http://schemas.microsoft.com/office/spreadsheetml/2010/11/main" uri="{B97F6D7D-B522-45F9-BDA1-12C45D357490}">
          <x15:cacheHierarchy aggregatedColumn="41"/>
        </ext>
      </extLst>
    </cacheHierarchy>
    <cacheHierarchy uniqueName="[Measures].[Count of State]" caption="Count of State" measure="1" displayFolder="" measureGroup="Table6" count="0" hidden="1">
      <extLst>
        <ext xmlns:x15="http://schemas.microsoft.com/office/spreadsheetml/2010/11/main" uri="{B97F6D7D-B522-45F9-BDA1-12C45D357490}">
          <x15:cacheHierarchy aggregatedColumn="43"/>
        </ext>
      </extLst>
    </cacheHierarchy>
    <cacheHierarchy uniqueName="[Measures].[Count of City 2]" caption="Count of City 2" measure="1" displayFolder="" measureGroup="Table6" count="0" hidden="1">
      <extLst>
        <ext xmlns:x15="http://schemas.microsoft.com/office/spreadsheetml/2010/11/main" uri="{B97F6D7D-B522-45F9-BDA1-12C45D357490}">
          <x15:cacheHierarchy aggregatedColumn="42"/>
        </ext>
      </extLst>
    </cacheHierarchy>
    <cacheHierarchy uniqueName="[Measures].[Sum of Unit_Price]" caption="Sum of Unit_Price" measure="1" displayFolder="" measureGroup="Table4" count="0" hidden="1">
      <extLst>
        <ext xmlns:x15="http://schemas.microsoft.com/office/spreadsheetml/2010/11/main" uri="{B97F6D7D-B522-45F9-BDA1-12C45D357490}">
          <x15:cacheHierarchy aggregatedColumn="20"/>
        </ext>
      </extLst>
    </cacheHierarchy>
    <cacheHierarchy uniqueName="[Measures].[Sum of New Unit Price]" caption="Sum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Table4" count="0" hidden="1">
      <extLst>
        <ext xmlns:x15="http://schemas.microsoft.com/office/spreadsheetml/2010/11/main" uri="{B97F6D7D-B522-45F9-BDA1-12C45D357490}">
          <x15:cacheHierarchy aggregatedColumn="23"/>
        </ext>
      </extLst>
    </cacheHierarchy>
    <cacheHierarchy uniqueName="[Measures].[Sum of New Quantity]" caption="Sum of New Quantity" measure="1" displayFolder="" measureGroup="Table4"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6"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4" count="0" hidden="1">
      <extLst>
        <ext xmlns:x15="http://schemas.microsoft.com/office/spreadsheetml/2010/11/main" uri="{B97F6D7D-B522-45F9-BDA1-12C45D357490}">
          <x15:cacheHierarchy aggregatedColumn="28"/>
        </ext>
      </extLst>
    </cacheHierarchy>
    <cacheHierarchy uniqueName="[Measures].[Count of New City (Replace) 2]" caption="Count of New City (Replace) 2" measure="1" displayFolder="" measureGroup="Table4" count="0" hidden="1">
      <extLst>
        <ext xmlns:x15="http://schemas.microsoft.com/office/spreadsheetml/2010/11/main" uri="{B97F6D7D-B522-45F9-BDA1-12C45D357490}">
          <x15:cacheHierarchy aggregatedColumn="36"/>
        </ext>
      </extLst>
    </cacheHierarchy>
    <cacheHierarchy uniqueName="[Measures].[Count of New Loyalty 2]" caption="Count of New Loyalty 2" measure="1" displayFolder="" measureGroup="Table4" count="0" hidden="1">
      <extLst>
        <ext xmlns:x15="http://schemas.microsoft.com/office/spreadsheetml/2010/11/main" uri="{B97F6D7D-B522-45F9-BDA1-12C45D357490}">
          <x15:cacheHierarchy aggregatedColumn="30"/>
        </ext>
      </extLst>
    </cacheHierarchy>
    <cacheHierarchy uniqueName="[Measures].[Sum of Stock]" caption="Sum of Stock" measure="1" displayFolder="" measureGroup="Table4" count="0" hidden="1">
      <extLst>
        <ext xmlns:x15="http://schemas.microsoft.com/office/spreadsheetml/2010/11/main" uri="{B97F6D7D-B522-45F9-BDA1-12C45D357490}">
          <x15:cacheHierarchy aggregatedColumn="33"/>
        </ext>
      </extLst>
    </cacheHierarchy>
    <cacheHierarchy uniqueName="[Measures].[Sum of Unit Cost]" caption="Sum of Unit Cost" measure="1" displayFolder="" measureGroup="Table4" count="0" hidden="1">
      <extLst>
        <ext xmlns:x15="http://schemas.microsoft.com/office/spreadsheetml/2010/11/main" uri="{B97F6D7D-B522-45F9-BDA1-12C45D357490}">
          <x15:cacheHierarchy aggregatedColumn="32"/>
        </ext>
      </extLst>
    </cacheHierarchy>
    <cacheHierarchy uniqueName="[Measures].[Count of Age]" caption="Count of Age" measure="1" displayFolder="" measureGroup="Table4" count="0" hidden="1">
      <extLst>
        <ext xmlns:x15="http://schemas.microsoft.com/office/spreadsheetml/2010/11/main" uri="{B97F6D7D-B522-45F9-BDA1-12C45D357490}">
          <x15:cacheHierarchy aggregatedColumn="28"/>
        </ext>
      </extLst>
    </cacheHierarchy>
    <cacheHierarchy uniqueName="[Measures].[Distinct Count of Age]" caption="Distinct Count of Age" measure="1" displayFolder="" measureGroup="Table4" count="0" hidden="1">
      <extLst>
        <ext xmlns:x15="http://schemas.microsoft.com/office/spreadsheetml/2010/11/main" uri="{B97F6D7D-B522-45F9-BDA1-12C45D357490}">
          <x15:cacheHierarchy aggregatedColumn="28"/>
        </ext>
      </extLst>
    </cacheHierarchy>
    <cacheHierarchy uniqueName="[Measures].[Average of Age]" caption="Average of Age" measure="1" displayFolder="" measureGroup="Table4" count="0" hidden="1">
      <extLst>
        <ext xmlns:x15="http://schemas.microsoft.com/office/spreadsheetml/2010/11/main" uri="{B97F6D7D-B522-45F9-BDA1-12C45D357490}">
          <x15:cacheHierarchy aggregatedColumn="28"/>
        </ext>
      </extLst>
    </cacheHierarchy>
    <cacheHierarchy uniqueName="[Measures].[Count of New Discount]" caption="Count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Discount]" caption="Sum of New Discount" measure="1" displayFolder="" measureGroup="Table4" count="0" hidden="1">
      <extLst>
        <ext xmlns:x15="http://schemas.microsoft.com/office/spreadsheetml/2010/11/main" uri="{B97F6D7D-B522-45F9-BDA1-12C45D357490}">
          <x15:cacheHierarchy aggregatedColumn="26"/>
        </ext>
      </extLst>
    </cacheHierarchy>
    <cacheHierarchy uniqueName="[Measures].[Sum of New Total Amount]" caption="Sum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Total Amount]" caption="Count of New Total Amount" measure="1" displayFolder="" measureGroup="Table4" count="0" hidden="1">
      <extLst>
        <ext xmlns:x15="http://schemas.microsoft.com/office/spreadsheetml/2010/11/main" uri="{B97F6D7D-B522-45F9-BDA1-12C45D357490}">
          <x15:cacheHierarchy aggregatedColumn="27"/>
        </ext>
      </extLst>
    </cacheHierarchy>
    <cacheHierarchy uniqueName="[Measures].[Count of New Unit Price]" caption="Count of New Unit Price" measure="1" displayFolder="" measureGroup="Table4" count="0" hidden="1">
      <extLst>
        <ext xmlns:x15="http://schemas.microsoft.com/office/spreadsheetml/2010/11/main" uri="{B97F6D7D-B522-45F9-BDA1-12C45D357490}">
          <x15:cacheHierarchy aggregatedColumn="25"/>
        </ext>
      </extLst>
    </cacheHierarchy>
    <cacheHierarchy uniqueName="[Measures].[Count of Payment_Type]" caption="Count of Payment_Type" measure="1" displayFolder="" measureGroup="Table4"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Table4" count="0" hidden="1">
      <extLst>
        <ext xmlns:x15="http://schemas.microsoft.com/office/spreadsheetml/2010/11/main" uri="{B97F6D7D-B522-45F9-BDA1-12C45D357490}">
          <x15:cacheHierarchy aggregatedColumn="34"/>
        </ext>
      </extLst>
    </cacheHierarchy>
    <cacheHierarchy uniqueName="[Measures].[Max of Age]" caption="Max of Age" measure="1" displayFolder="" measureGroup="Table4"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4326990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5BBC3-98FB-41C1-B288-E46DDEF5701F}" name="PivotTable5" cacheId="289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M17:Q24" firstHeaderRow="1" firstDataRow="3"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2">
    <field x="2"/>
    <field x="3"/>
  </colFields>
  <colItems count="4">
    <i>
      <x/>
      <x/>
    </i>
    <i>
      <x v="1"/>
      <x v="1"/>
    </i>
    <i r="1">
      <x/>
    </i>
    <i t="grand">
      <x/>
    </i>
  </colItems>
  <dataFields count="1">
    <dataField name="Count of State" fld="1"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2">
    <colHierarchyUsage hierarchyUsage="44"/>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43F4E-D121-4178-9339-9D2B3C39D65E}" name="PivotTable4" cacheId="288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T4:Y7" firstHeaderRow="1" firstDataRow="2" firstDataCol="1" rowPageCount="1" colPageCount="1"/>
  <pivotFields count="6">
    <pivotField axis="axisRow"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5">
    <i>
      <x/>
    </i>
    <i>
      <x v="1"/>
    </i>
    <i>
      <x v="2"/>
    </i>
    <i>
      <x v="3"/>
    </i>
    <i t="grand">
      <x/>
    </i>
  </colItems>
  <pageFields count="1">
    <pageField fld="3" hier="40" name="[Table6].[Age].&amp;[55]" cap="55"/>
  </pageFields>
  <dataFields count="1">
    <dataField name="Count of Gender" fld="2"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multipleItemSelectionAllowed="1" dragToData="1">
      <members count="1" level="1">
        <member name="[Table6].[Age].&amp;[55]"/>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4682D-71E9-417A-81CA-EFAB7C25DADE}" name="PivotTable3" cacheId="288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M11:R15"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5">
    <i>
      <x/>
    </i>
    <i>
      <x v="1"/>
    </i>
    <i>
      <x v="2"/>
    </i>
    <i>
      <x v="3"/>
    </i>
    <i t="grand">
      <x/>
    </i>
  </colItems>
  <dataFields count="1">
    <dataField name="Count of Country" fld="2" subtotal="count" baseField="0" baseItem="0"/>
  </dataFields>
  <chartFormats count="4">
    <chartFormat chart="0" format="4" series="1">
      <pivotArea type="data" outline="0" fieldPosition="0">
        <references count="1">
          <reference field="1" count="1" selected="0">
            <x v="0"/>
          </reference>
        </references>
      </pivotArea>
    </chartFormat>
    <chartFormat chart="0" format="5" series="1">
      <pivotArea type="data" outline="0" fieldPosition="0">
        <references count="1">
          <reference field="1" count="1" selected="0">
            <x v="1"/>
          </reference>
        </references>
      </pivotArea>
    </chartFormat>
    <chartFormat chart="0" format="6" series="1">
      <pivotArea type="data" outline="0" fieldPosition="0">
        <references count="1">
          <reference field="1" count="1" selected="0">
            <x v="2"/>
          </reference>
        </references>
      </pivotArea>
    </chartFormat>
    <chartFormat chart="0" format="7" series="1">
      <pivotArea type="data" outline="0" fieldPosition="0">
        <references count="1">
          <reference field="1" count="1" selected="0">
            <x v="3"/>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1"/>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85E22E-CC89-4DA7-B4C9-3F680BDBD00A}" name="PivotTable2" cacheId="2882" applyNumberFormats="0" applyBorderFormats="0" applyFontFormats="0" applyPatternFormats="0" applyAlignmentFormats="0" applyWidthHeightFormats="1" dataCaption="Values" updatedVersion="6" minRefreshableVersion="5" useAutoFormatting="1" subtotalHiddenItems="1" colGrandTotals="0" itemPrintTitles="1" createdVersion="6" indent="0" outline="1" outlineData="1" multipleFieldFilters="0" chartFormat="7">
  <location ref="M2:O8"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x v="1"/>
    </i>
  </colItems>
  <dataFields count="1">
    <dataField name="Sum of Age" fld="2" baseField="0" baseItem="0"/>
  </dataFields>
  <formats count="4">
    <format dxfId="356">
      <pivotArea type="all" dataOnly="0" outline="0" fieldPosition="0"/>
    </format>
    <format dxfId="357">
      <pivotArea type="all" dataOnly="0" outline="0" fieldPosition="0"/>
    </format>
    <format dxfId="358">
      <pivotArea type="all" dataOnly="0" outline="0" fieldPosition="0"/>
    </format>
    <format dxfId="359">
      <pivotArea type="all" dataOnly="0" outline="0" fieldPosition="0"/>
    </format>
  </formats>
  <chartFormats count="10">
    <chartFormat chart="0" format="7" series="1">
      <pivotArea type="data" outline="0" fieldPosition="0">
        <references count="1">
          <reference field="1" count="1" selected="0">
            <x v="0"/>
          </reference>
        </references>
      </pivotArea>
    </chartFormat>
    <chartFormat chart="0" format="8" series="1">
      <pivotArea type="data" outline="0" fieldPosition="0">
        <references count="1">
          <reference field="1" count="1" selected="0">
            <x v="1"/>
          </reference>
        </references>
      </pivotArea>
    </chartFormat>
    <chartFormat chart="0" format="9" series="1">
      <pivotArea type="data" outline="0" fieldPosition="0">
        <references count="2">
          <reference field="4294967294" count="1" selected="0">
            <x v="0"/>
          </reference>
          <reference field="1" count="1" selected="0">
            <x v="0"/>
          </reference>
        </references>
      </pivotArea>
    </chartFormat>
    <chartFormat chart="0" format="10" series="1">
      <pivotArea type="data" outline="0" fieldPosition="0">
        <references count="2">
          <reference field="4294967294" count="1" selected="0">
            <x v="0"/>
          </reference>
          <reference field="1" count="1" selected="0">
            <x v="1"/>
          </reference>
        </references>
      </pivotArea>
    </chartFormat>
    <chartFormat chart="0" format="11">
      <pivotArea type="data" outline="0" fieldPosition="0">
        <references count="3">
          <reference field="4294967294" count="1" selected="0">
            <x v="0"/>
          </reference>
          <reference field="0" count="1" selected="0">
            <x v="2"/>
          </reference>
          <reference field="1" count="1" selected="0">
            <x v="1"/>
          </reference>
        </references>
      </pivotArea>
    </chartFormat>
    <chartFormat chart="0" format="12">
      <pivotArea type="data" outline="0" fieldPosition="0">
        <references count="3">
          <reference field="4294967294" count="1" selected="0">
            <x v="0"/>
          </reference>
          <reference field="0" count="1" selected="0">
            <x v="1"/>
          </reference>
          <reference field="1" count="1" selected="0">
            <x v="0"/>
          </reference>
        </references>
      </pivotArea>
    </chartFormat>
    <chartFormat chart="0" format="13">
      <pivotArea type="data" outline="0" fieldPosition="0">
        <references count="3">
          <reference field="4294967294" count="1" selected="0">
            <x v="0"/>
          </reference>
          <reference field="0" count="1" selected="0">
            <x v="0"/>
          </reference>
          <reference field="1" count="1" selected="0">
            <x v="0"/>
          </reference>
        </references>
      </pivotArea>
    </chartFormat>
    <chartFormat chart="0" format="14">
      <pivotArea type="data" outline="0" fieldPosition="0">
        <references count="3">
          <reference field="4294967294" count="1" selected="0">
            <x v="0"/>
          </reference>
          <reference field="0" count="1" selected="0">
            <x v="0"/>
          </reference>
          <reference field="1" count="1" selected="0">
            <x v="1"/>
          </reference>
        </references>
      </pivotArea>
    </chartFormat>
    <chartFormat chart="0" format="15">
      <pivotArea type="data" outline="0" fieldPosition="0">
        <references count="3">
          <reference field="4294967294" count="1" selected="0">
            <x v="0"/>
          </reference>
          <reference field="0" count="1" selected="0">
            <x v="3"/>
          </reference>
          <reference field="1" count="1" selected="0">
            <x v="1"/>
          </reference>
        </references>
      </pivotArea>
    </chartFormat>
    <chartFormat chart="0" format="16">
      <pivotArea type="data" outline="0" fieldPosition="0">
        <references count="3">
          <reference field="4294967294" count="1" selected="0">
            <x v="0"/>
          </reference>
          <reference field="0" count="1" selected="0">
            <x v="3"/>
          </reference>
          <reference field="1"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E0F425-33B4-4D25-91AB-0BE0011ED7B5}" name="PivotTable2" cacheId="2861" applyNumberFormats="0" applyBorderFormats="0" applyFontFormats="0" applyPatternFormats="0" applyAlignmentFormats="0" applyWidthHeightFormats="1" dataCaption="Values" updatedVersion="6" minRefreshableVersion="5" useAutoFormatting="1" subtotalHiddenItems="1" rowGrandTotals="0" itemPrintTitles="1" createdVersion="6" indent="0" outline="1" outlineData="1" multipleFieldFilters="0">
  <location ref="K30:L35"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New Cost" fld="1" subtotal="average" baseField="0" baseItem="0"/>
  </dataFields>
  <formats count="9">
    <format dxfId="347">
      <pivotArea type="all" dataOnly="0" outline="0" fieldPosition="0"/>
    </format>
    <format dxfId="348">
      <pivotArea outline="0" collapsedLevelsAreSubtotals="1" fieldPosition="0"/>
    </format>
    <format dxfId="349">
      <pivotArea dataOnly="0" labelOnly="1" grandRow="1" outline="0" fieldPosition="0"/>
    </format>
    <format dxfId="350">
      <pivotArea type="all" dataOnly="0" outline="0" fieldPosition="0"/>
    </format>
    <format dxfId="351">
      <pivotArea outline="0" collapsedLevelsAreSubtotals="1" fieldPosition="0"/>
    </format>
    <format dxfId="352">
      <pivotArea dataOnly="0" labelOnly="1" grandRow="1" outline="0" fieldPosition="0"/>
    </format>
    <format dxfId="353">
      <pivotArea dataOnly="0" labelOnly="1" grandRow="1" outline="0" fieldPosition="0"/>
    </format>
    <format dxfId="354">
      <pivotArea outline="0" collapsedLevelsAreSubtotals="1" fieldPosition="0"/>
    </format>
    <format dxfId="355">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New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4FCACF-6D5A-4F10-97C8-DE60A5FC6019}" name="PivotTable1" cacheId="285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5">
  <location ref="K22:M28"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New Cost" fld="1" baseField="0" baseItem="0"/>
    <dataField name="Sum of New Stock" fld="2" baseField="0" baseItem="0"/>
  </dataFields>
  <formats count="18">
    <format dxfId="329">
      <pivotArea type="all" dataOnly="0" outline="0" fieldPosition="0"/>
    </format>
    <format dxfId="330">
      <pivotArea outline="0" collapsedLevelsAreSubtotals="1" fieldPosition="0"/>
    </format>
    <format dxfId="331">
      <pivotArea field="0" type="button" dataOnly="0" labelOnly="1" outline="0" axis="axisRow" fieldPosition="0"/>
    </format>
    <format dxfId="332">
      <pivotArea dataOnly="0" labelOnly="1" fieldPosition="0">
        <references count="1">
          <reference field="0" count="0"/>
        </references>
      </pivotArea>
    </format>
    <format dxfId="333">
      <pivotArea dataOnly="0" labelOnly="1" grandRow="1" outline="0" fieldPosition="0"/>
    </format>
    <format dxfId="334">
      <pivotArea dataOnly="0" labelOnly="1" outline="0" fieldPosition="0">
        <references count="1">
          <reference field="4294967294" count="2">
            <x v="0"/>
            <x v="1"/>
          </reference>
        </references>
      </pivotArea>
    </format>
    <format dxfId="335">
      <pivotArea type="all" dataOnly="0" outline="0" fieldPosition="0"/>
    </format>
    <format dxfId="336">
      <pivotArea outline="0" collapsedLevelsAreSubtotals="1" fieldPosition="0"/>
    </format>
    <format dxfId="337">
      <pivotArea field="0" type="button" dataOnly="0" labelOnly="1" outline="0" axis="axisRow" fieldPosition="0"/>
    </format>
    <format dxfId="338">
      <pivotArea dataOnly="0" labelOnly="1" fieldPosition="0">
        <references count="1">
          <reference field="0" count="0"/>
        </references>
      </pivotArea>
    </format>
    <format dxfId="339">
      <pivotArea dataOnly="0" labelOnly="1" grandRow="1" outline="0" fieldPosition="0"/>
    </format>
    <format dxfId="340">
      <pivotArea dataOnly="0" labelOnly="1" outline="0" fieldPosition="0">
        <references count="1">
          <reference field="4294967294" count="2">
            <x v="0"/>
            <x v="1"/>
          </reference>
        </references>
      </pivotArea>
    </format>
    <format dxfId="341">
      <pivotArea field="0" type="button" dataOnly="0" labelOnly="1" outline="0" axis="axisRow" fieldPosition="0"/>
    </format>
    <format dxfId="342">
      <pivotArea dataOnly="0" labelOnly="1" fieldPosition="0">
        <references count="1">
          <reference field="0" count="0"/>
        </references>
      </pivotArea>
    </format>
    <format dxfId="343">
      <pivotArea dataOnly="0" labelOnly="1" grandRow="1" outline="0" fieldPosition="0"/>
    </format>
    <format dxfId="344">
      <pivotArea outline="0" collapsedLevelsAreSubtotals="1" fieldPosition="0"/>
    </format>
    <format dxfId="345">
      <pivotArea dataOnly="0" labelOnly="1" outline="0" fieldPosition="0">
        <references count="1">
          <reference field="4294967294" count="2">
            <x v="0"/>
            <x v="1"/>
          </reference>
        </references>
      </pivotArea>
    </format>
    <format dxfId="34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2"/>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1"/>
          </reference>
          <reference field="0" count="1" selected="0">
            <x v="4"/>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DFB4ED-CFB8-4403-B6C0-A8A5688AA003}" name="PivotTable3" cacheId="2864" applyNumberFormats="0" applyBorderFormats="0" applyFontFormats="0" applyPatternFormats="0" applyAlignmentFormats="0" applyWidthHeightFormats="1" dataCaption="Values" updatedVersion="6" minRefreshableVersion="5" useAutoFormatting="1" subtotalHiddenItems="1" rowGrandTotals="0" itemPrintTitles="1" createdVersion="6" indent="0" outline="1" outlineData="1" multipleFieldFilters="0">
  <location ref="K38:L43"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Max of New Stock" fld="1" subtotal="max" baseField="0" baseItem="0"/>
  </dataFields>
  <formats count="9">
    <format dxfId="320">
      <pivotArea type="all" dataOnly="0" outline="0" fieldPosition="0"/>
    </format>
    <format dxfId="321">
      <pivotArea outline="0" collapsedLevelsAreSubtotals="1" fieldPosition="0"/>
    </format>
    <format dxfId="322">
      <pivotArea dataOnly="0" labelOnly="1" grandRow="1" outline="0" fieldPosition="0"/>
    </format>
    <format dxfId="323">
      <pivotArea type="all" dataOnly="0" outline="0" fieldPosition="0"/>
    </format>
    <format dxfId="324">
      <pivotArea outline="0" collapsedLevelsAreSubtotals="1" fieldPosition="0"/>
    </format>
    <format dxfId="325">
      <pivotArea dataOnly="0" labelOnly="1" grandRow="1" outline="0" fieldPosition="0"/>
    </format>
    <format dxfId="326">
      <pivotArea dataOnly="0" labelOnly="1" grandRow="1" outline="0" fieldPosition="0"/>
    </format>
    <format dxfId="327">
      <pivotArea outline="0" collapsedLevelsAreSubtotals="1" fieldPosition="0"/>
    </format>
    <format dxfId="328">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New Cost"/>
    <pivotHierarchy dragToData="1" caption="Max of New Stoc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7F5BCA-4DB3-4956-9271-AD6A76CD3022}" name="PivotTable3" cacheId="287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K3:L7" firstHeaderRow="1"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pageFields count="1">
    <pageField fld="0" hier="10" name="[Table3].[Region].&amp;[North]" cap="North"/>
  </pageFields>
  <dataFields count="1">
    <dataField name="Count of New City (Replace)" fld="2" subtotal="count" baseField="0" baseItem="0"/>
  </dataFields>
  <formats count="12">
    <format dxfId="308">
      <pivotArea type="all" dataOnly="0" outline="0" fieldPosition="0"/>
    </format>
    <format dxfId="309">
      <pivotArea outline="0" collapsedLevelsAreSubtotals="1" fieldPosition="0"/>
    </format>
    <format dxfId="310">
      <pivotArea type="origin" dataOnly="0" labelOnly="1" outline="0" fieldPosition="0"/>
    </format>
    <format dxfId="311">
      <pivotArea type="topRight" dataOnly="0" labelOnly="1" outline="0" fieldPosition="0"/>
    </format>
    <format dxfId="312">
      <pivotArea dataOnly="0" labelOnly="1" grandRow="1" outline="0" fieldPosition="0"/>
    </format>
    <format dxfId="313">
      <pivotArea dataOnly="0" labelOnly="1" grandCol="1" outline="0" fieldPosition="0"/>
    </format>
    <format dxfId="314">
      <pivotArea type="all" dataOnly="0" outline="0" fieldPosition="0"/>
    </format>
    <format dxfId="315">
      <pivotArea outline="0" collapsedLevelsAreSubtotals="1" fieldPosition="0"/>
    </format>
    <format dxfId="316">
      <pivotArea type="origin" dataOnly="0" labelOnly="1" outline="0" fieldPosition="0"/>
    </format>
    <format dxfId="317">
      <pivotArea type="topRight" dataOnly="0" labelOnly="1" outline="0" fieldPosition="0"/>
    </format>
    <format dxfId="318">
      <pivotArea dataOnly="0" labelOnly="1" grandRow="1" outline="0" fieldPosition="0"/>
    </format>
    <format dxfId="319">
      <pivotArea dataOnly="0" labelOnly="1" grandCol="1" outline="0"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3].[Region].&amp;[Nort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863DCB-2DA9-4907-8D58-EFD0E2F640C9}" name="PivotTable1" cacheId="2867"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5">
  <location ref="H11:J17"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t="grand">
      <x/>
    </i>
  </colItems>
  <dataFields count="1">
    <dataField name="Count of City" fld="2" subtotal="count" baseField="0" baseItem="0"/>
  </dataFields>
  <formats count="20">
    <format dxfId="288">
      <pivotArea type="all" dataOnly="0" outline="0" fieldPosition="0"/>
    </format>
    <format dxfId="289">
      <pivotArea outline="0" collapsedLevelsAreSubtotals="1" fieldPosition="0"/>
    </format>
    <format dxfId="290">
      <pivotArea type="origin" dataOnly="0" labelOnly="1" outline="0" fieldPosition="0"/>
    </format>
    <format dxfId="291">
      <pivotArea field="1" type="button" dataOnly="0" labelOnly="1" outline="0" axis="axisCol" fieldPosition="0"/>
    </format>
    <format dxfId="292">
      <pivotArea type="topRight" dataOnly="0" labelOnly="1" outline="0" fieldPosition="0"/>
    </format>
    <format dxfId="293">
      <pivotArea field="0" type="button" dataOnly="0" labelOnly="1" outline="0" axis="axisRow" fieldPosition="0"/>
    </format>
    <format dxfId="294">
      <pivotArea dataOnly="0" labelOnly="1" fieldPosition="0">
        <references count="1">
          <reference field="0" count="0"/>
        </references>
      </pivotArea>
    </format>
    <format dxfId="295">
      <pivotArea dataOnly="0" labelOnly="1" grandRow="1" outline="0" fieldPosition="0"/>
    </format>
    <format dxfId="296">
      <pivotArea dataOnly="0" labelOnly="1" fieldPosition="0">
        <references count="1">
          <reference field="1" count="0"/>
        </references>
      </pivotArea>
    </format>
    <format dxfId="297">
      <pivotArea dataOnly="0" labelOnly="1" grandCol="1" outline="0" fieldPosition="0"/>
    </format>
    <format dxfId="298">
      <pivotArea type="all" dataOnly="0" outline="0" fieldPosition="0"/>
    </format>
    <format dxfId="299">
      <pivotArea outline="0" collapsedLevelsAreSubtotals="1" fieldPosition="0"/>
    </format>
    <format dxfId="300">
      <pivotArea type="origin" dataOnly="0" labelOnly="1" outline="0" fieldPosition="0"/>
    </format>
    <format dxfId="301">
      <pivotArea field="1" type="button" dataOnly="0" labelOnly="1" outline="0" axis="axisCol" fieldPosition="0"/>
    </format>
    <format dxfId="302">
      <pivotArea type="topRight" dataOnly="0" labelOnly="1" outline="0" fieldPosition="0"/>
    </format>
    <format dxfId="303">
      <pivotArea field="0" type="button" dataOnly="0" labelOnly="1" outline="0" axis="axisRow" fieldPosition="0"/>
    </format>
    <format dxfId="304">
      <pivotArea dataOnly="0" labelOnly="1" fieldPosition="0">
        <references count="1">
          <reference field="0" count="0"/>
        </references>
      </pivotArea>
    </format>
    <format dxfId="305">
      <pivotArea dataOnly="0" labelOnly="1" grandRow="1" outline="0" fieldPosition="0"/>
    </format>
    <format dxfId="306">
      <pivotArea dataOnly="0" labelOnly="1" fieldPosition="0">
        <references count="1">
          <reference field="1" count="0"/>
        </references>
      </pivotArea>
    </format>
    <format dxfId="307">
      <pivotArea dataOnly="0" labelOnly="1" grandCol="1" outline="0" fieldPosition="0"/>
    </format>
  </format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0"/>
          </reference>
        </references>
      </pivotArea>
    </chartFormat>
    <chartFormat chart="0" format="4">
      <pivotArea type="data" outline="0" fieldPosition="0">
        <references count="3">
          <reference field="4294967294" count="1" selected="0">
            <x v="0"/>
          </reference>
          <reference field="0" count="1" selected="0">
            <x v="1"/>
          </reference>
          <reference field="1" count="1" selected="0">
            <x v="0"/>
          </reference>
        </references>
      </pivotArea>
    </chartFormat>
    <chartFormat chart="0" format="5">
      <pivotArea type="data" outline="0" fieldPosition="0">
        <references count="3">
          <reference field="4294967294" count="1" selected="0">
            <x v="0"/>
          </reference>
          <reference field="0" count="1" selected="0">
            <x v="2"/>
          </reference>
          <reference field="1" count="1" selected="0">
            <x v="0"/>
          </reference>
        </references>
      </pivotArea>
    </chartFormat>
    <chartFormat chart="0" format="6">
      <pivotArea type="data" outline="0" fieldPosition="0">
        <references count="3">
          <reference field="4294967294" count="1" selected="0">
            <x v="0"/>
          </reference>
          <reference field="0" count="1" selected="0">
            <x v="3"/>
          </reference>
          <reference field="1" count="1" selected="0">
            <x v="0"/>
          </reference>
        </references>
      </pivotArea>
    </chartFormat>
    <chartFormat chart="0" format="7">
      <pivotArea type="data" outline="0" fieldPosition="0">
        <references count="3">
          <reference field="4294967294" count="1" selected="0">
            <x v="0"/>
          </reference>
          <reference field="0" count="1" selected="0">
            <x v="0"/>
          </reference>
          <reference field="1" count="1" selected="0">
            <x v="2"/>
          </reference>
        </references>
      </pivotArea>
    </chartFormat>
    <chartFormat chart="0" format="8">
      <pivotArea type="data" outline="0" fieldPosition="0">
        <references count="3">
          <reference field="4294967294" count="1" selected="0">
            <x v="0"/>
          </reference>
          <reference field="0" count="1" selected="0">
            <x v="1"/>
          </reference>
          <reference field="1" count="1" selected="0">
            <x v="2"/>
          </reference>
        </references>
      </pivotArea>
    </chartFormat>
    <chartFormat chart="0" format="9">
      <pivotArea type="data" outline="0" fieldPosition="0">
        <references count="3">
          <reference field="4294967294" count="1" selected="0">
            <x v="0"/>
          </reference>
          <reference field="0" count="1" selected="0">
            <x v="2"/>
          </reference>
          <reference field="1" count="1" selected="0">
            <x v="2"/>
          </reference>
        </references>
      </pivotArea>
    </chartFormat>
    <chartFormat chart="0" format="10">
      <pivotArea type="data" outline="0" fieldPosition="0">
        <references count="3">
          <reference field="4294967294" count="1" selected="0">
            <x v="0"/>
          </reference>
          <reference field="0" count="1" selected="0">
            <x v="3"/>
          </reference>
          <reference field="1" count="1" selected="0">
            <x v="2"/>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0DF6BA-17DC-43A0-B6FC-528A76CD4682}" name="PivotTable4" cacheId="287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H3:I6" firstHeaderRow="1" firstDataRow="1" firstDataCol="1" rowPageCount="1" colPageCount="1"/>
  <pivotFields count="6">
    <pivotField axis="axisPage" allDrilled="1" subtotalTop="0" showAll="0" dataSourceSort="1"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pageFields count="1">
    <pageField fld="0" hier="10" name="[Table3].[Region].&amp;[East]" cap="East"/>
  </pageFields>
  <dataFields count="1">
    <dataField name="Count of Store_Name" fld="3" subtotal="count" baseField="2" baseItem="0"/>
  </dataFields>
  <formats count="12">
    <format dxfId="276">
      <pivotArea type="all" dataOnly="0" outline="0" fieldPosition="0"/>
    </format>
    <format dxfId="277">
      <pivotArea outline="0" collapsedLevelsAreSubtotals="1" fieldPosition="0"/>
    </format>
    <format dxfId="278">
      <pivotArea type="origin" dataOnly="0" labelOnly="1" outline="0" fieldPosition="0"/>
    </format>
    <format dxfId="279">
      <pivotArea type="topRight" dataOnly="0" labelOnly="1" outline="0" fieldPosition="0"/>
    </format>
    <format dxfId="280">
      <pivotArea dataOnly="0" labelOnly="1" grandRow="1" outline="0" fieldPosition="0"/>
    </format>
    <format dxfId="281">
      <pivotArea dataOnly="0" labelOnly="1" grandCol="1" outline="0" fieldPosition="0"/>
    </format>
    <format dxfId="282">
      <pivotArea type="all" dataOnly="0" outline="0" fieldPosition="0"/>
    </format>
    <format dxfId="283">
      <pivotArea outline="0" collapsedLevelsAreSubtotals="1" fieldPosition="0"/>
    </format>
    <format dxfId="284">
      <pivotArea type="origin" dataOnly="0" labelOnly="1" outline="0" fieldPosition="0"/>
    </format>
    <format dxfId="285">
      <pivotArea type="topRight" dataOnly="0" labelOnly="1" outline="0" fieldPosition="0"/>
    </format>
    <format dxfId="286">
      <pivotArea dataOnly="0" labelOnly="1" grandRow="1" outline="0" fieldPosition="0"/>
    </format>
    <format dxfId="287">
      <pivotArea dataOnly="0" labelOnly="1" grandCol="1" outline="0"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3].[Region].&amp;[East]"/>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13"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7">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179546-DB89-4223-8DC6-F958300C7439}" name="PivotTable6" cacheId="287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I22:AL29" firstHeaderRow="1" firstDataRow="2"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Sum of New Quantity" fld="1"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3C37BE-9C9B-42E2-8449-9B046BD352B9}" name="PivotTable7" cacheId="2879"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O13:AQ3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7ECB2E-37AD-4021-A774-A05748DA6335}" name="PivotTable11" cacheId="2897"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6">
  <location ref="Q29:T33" firstHeaderRow="0" firstDataRow="1" firstDataCol="1" rowPageCount="1" colPageCount="1"/>
  <pivotFields count="7">
    <pivotField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x v="1"/>
    </i>
    <i>
      <x v="2"/>
    </i>
    <i>
      <x v="3"/>
    </i>
  </rowItems>
  <colFields count="1">
    <field x="-2"/>
  </colFields>
  <colItems count="3">
    <i>
      <x/>
    </i>
    <i i="1">
      <x v="1"/>
    </i>
    <i i="2">
      <x v="2"/>
    </i>
  </colItems>
  <pageFields count="1">
    <pageField fld="1" hier="14" name="[Table4].[Sales_ID].[All]" cap="All"/>
  </pageFields>
  <dataFields count="3">
    <dataField name="Count of New Unit Price" fld="3" subtotal="count" baseField="2" baseItem="0"/>
    <dataField name="Count of New Discount" fld="4" subtotal="count" baseField="2" baseItem="0"/>
    <dataField name="Count of New Total Amount" fld="5" subtotal="count" baseField="2" baseItem="0"/>
  </dataField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New Discount"/>
    <pivotHierarchy dragToData="1"/>
    <pivotHierarchy dragToData="1"/>
    <pivotHierarchy dragToData="1" caption="Count of New Total Amount"/>
    <pivotHierarchy dragToData="1" caption="Count of New Unit Price"/>
    <pivotHierarchy dragToData="1"/>
    <pivotHierarchy dragToData="1"/>
  </pivotHierarchies>
  <pivotTableStyleInfo name="PivotStyleLight16" showRowHeaders="1" showColHeaders="1" showRowStripes="0" showColStripes="0" showLastColumn="1"/>
  <filters count="1">
    <filter fld="6"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5A7E61-4382-44E9-8030-D0D54531E16A}" name="PivotTable10" cacheId="2855"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8">
  <location ref="K28:N33" firstHeaderRow="1" firstDataRow="2" firstDataCol="1" rowPageCount="1" colPageCount="1"/>
  <pivotFields count="6">
    <pivotField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4">
    <i>
      <x/>
    </i>
    <i>
      <x v="1"/>
    </i>
    <i>
      <x v="2"/>
    </i>
    <i>
      <x v="3"/>
    </i>
  </rowItems>
  <colFields count="1">
    <field x="2"/>
  </colFields>
  <colItems count="3">
    <i>
      <x/>
    </i>
    <i>
      <x v="1"/>
    </i>
    <i>
      <x v="2"/>
    </i>
  </colItems>
  <pageFields count="1">
    <pageField fld="1" hier="14" name="[Table4].[Sales_ID].[All]" cap="All"/>
  </pageFields>
  <dataFields count="1">
    <dataField name="Count of New City (Replace)" fld="3" subtotal="count" baseField="0" baseItem="0"/>
  </dataFields>
  <chartFormats count="12">
    <chartFormat chart="3" format="80" series="1">
      <pivotArea type="data" outline="0" fieldPosition="0">
        <references count="2">
          <reference field="4294967294" count="1" selected="0">
            <x v="0"/>
          </reference>
          <reference field="2" count="1" selected="0">
            <x v="0"/>
          </reference>
        </references>
      </pivotArea>
    </chartFormat>
    <chartFormat chart="3" format="81">
      <pivotArea type="data" outline="0" fieldPosition="0">
        <references count="3">
          <reference field="4294967294" count="1" selected="0">
            <x v="0"/>
          </reference>
          <reference field="2" count="1" selected="0">
            <x v="0"/>
          </reference>
          <reference field="4" count="1" selected="0">
            <x v="0"/>
          </reference>
        </references>
      </pivotArea>
    </chartFormat>
    <chartFormat chart="3" format="82" series="1">
      <pivotArea type="data" outline="0" fieldPosition="0">
        <references count="2">
          <reference field="4294967294" count="1" selected="0">
            <x v="0"/>
          </reference>
          <reference field="2" count="1" selected="0">
            <x v="1"/>
          </reference>
        </references>
      </pivotArea>
    </chartFormat>
    <chartFormat chart="3" format="83">
      <pivotArea type="data" outline="0" fieldPosition="0">
        <references count="3">
          <reference field="4294967294" count="1" selected="0">
            <x v="0"/>
          </reference>
          <reference field="2" count="1" selected="0">
            <x v="1"/>
          </reference>
          <reference field="4" count="1" selected="0">
            <x v="0"/>
          </reference>
        </references>
      </pivotArea>
    </chartFormat>
    <chartFormat chart="3" format="84" series="1">
      <pivotArea type="data" outline="0" fieldPosition="0">
        <references count="2">
          <reference field="4294967294" count="1" selected="0">
            <x v="0"/>
          </reference>
          <reference field="2" count="1" selected="0">
            <x v="2"/>
          </reference>
        </references>
      </pivotArea>
    </chartFormat>
    <chartFormat chart="3" format="85">
      <pivotArea type="data" outline="0" fieldPosition="0">
        <references count="3">
          <reference field="4294967294" count="1" selected="0">
            <x v="0"/>
          </reference>
          <reference field="2" count="1" selected="0">
            <x v="2"/>
          </reference>
          <reference field="4" count="1" selected="0">
            <x v="0"/>
          </reference>
        </references>
      </pivotArea>
    </chartFormat>
    <chartFormat chart="7" format="92" series="1">
      <pivotArea type="data" outline="0" fieldPosition="0">
        <references count="2">
          <reference field="4294967294" count="1" selected="0">
            <x v="0"/>
          </reference>
          <reference field="2" count="1" selected="0">
            <x v="0"/>
          </reference>
        </references>
      </pivotArea>
    </chartFormat>
    <chartFormat chart="7" format="93">
      <pivotArea type="data" outline="0" fieldPosition="0">
        <references count="3">
          <reference field="4294967294" count="1" selected="0">
            <x v="0"/>
          </reference>
          <reference field="2" count="1" selected="0">
            <x v="0"/>
          </reference>
          <reference field="4" count="1" selected="0">
            <x v="0"/>
          </reference>
        </references>
      </pivotArea>
    </chartFormat>
    <chartFormat chart="7" format="94" series="1">
      <pivotArea type="data" outline="0" fieldPosition="0">
        <references count="2">
          <reference field="4294967294" count="1" selected="0">
            <x v="0"/>
          </reference>
          <reference field="2" count="1" selected="0">
            <x v="1"/>
          </reference>
        </references>
      </pivotArea>
    </chartFormat>
    <chartFormat chart="7" format="95">
      <pivotArea type="data" outline="0" fieldPosition="0">
        <references count="3">
          <reference field="4294967294" count="1" selected="0">
            <x v="0"/>
          </reference>
          <reference field="2" count="1" selected="0">
            <x v="1"/>
          </reference>
          <reference field="4" count="1" selected="0">
            <x v="0"/>
          </reference>
        </references>
      </pivotArea>
    </chartFormat>
    <chartFormat chart="7" format="96" series="1">
      <pivotArea type="data" outline="0" fieldPosition="0">
        <references count="2">
          <reference field="4294967294" count="1" selected="0">
            <x v="0"/>
          </reference>
          <reference field="2" count="1" selected="0">
            <x v="2"/>
          </reference>
        </references>
      </pivotArea>
    </chartFormat>
    <chartFormat chart="7" format="97">
      <pivotArea type="data" outline="0" fieldPosition="0">
        <references count="3">
          <reference field="4294967294" count="1" selected="0">
            <x v="0"/>
          </reference>
          <reference field="2" count="1" selected="0">
            <x v="2"/>
          </reference>
          <reference field="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New Discount"/>
    <pivotHierarchy dragToData="1"/>
    <pivotHierarchy dragToData="1"/>
    <pivotHierarchy dragToData="1" caption="Count of New Total Amount"/>
    <pivotHierarchy dragToData="1" caption="Count of New Unit Price"/>
    <pivotHierarchy dragToData="1"/>
    <pivotHierarchy dragToData="1"/>
  </pivotHierarchies>
  <pivotTableStyleInfo name="PivotStyleLight16" showRowHeaders="1" showColHeaders="1" showRowStripes="0" showColStripes="0" showLastColumn="1"/>
  <filters count="1">
    <filter fld="5" type="dateBetween" evalOrder="-1" id="19"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668273-A840-48E0-BCA4-2CB53EB8EA1B}" name="PivotTable9" cacheId="2909"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4">
  <location ref="G39:I44"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name="Sum of Unit Cost" fld="2" baseField="0" baseItem="0"/>
    <dataField name="Sum of Stock" fld="1"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1"/>
          </reference>
        </references>
      </pivotArea>
    </chartFormat>
    <chartFormat chart="0" format="3">
      <pivotArea type="data" outline="0" fieldPosition="0">
        <references count="2">
          <reference field="4294967294" count="1" selected="0">
            <x v="1"/>
          </reference>
          <reference field="0" count="1" selected="0">
            <x v="0"/>
          </reference>
        </references>
      </pivotArea>
    </chartFormat>
    <chartFormat chart="0" format="4">
      <pivotArea type="data" outline="0" fieldPosition="0">
        <references count="2">
          <reference field="4294967294" count="1" selected="0">
            <x v="1"/>
          </reference>
          <reference field="0" count="1" selected="0">
            <x v="2"/>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1"/>
          </reference>
          <reference field="0" count="1" selected="0">
            <x v="3"/>
          </reference>
        </references>
      </pivotArea>
    </chartFormat>
    <chartFormat chart="0" format="7">
      <pivotArea type="data" outline="0" fieldPosition="0">
        <references count="2">
          <reference field="4294967294" count="1" selected="0">
            <x v="1"/>
          </reference>
          <reference field="0" count="1" selected="0">
            <x v="4"/>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0"/>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0" count="1" selected="0">
            <x v="0"/>
          </reference>
        </references>
      </pivotArea>
    </chartFormat>
    <chartFormat chart="3" format="26">
      <pivotArea type="data" outline="0" fieldPosition="0">
        <references count="2">
          <reference field="4294967294" count="1" selected="0">
            <x v="0"/>
          </reference>
          <reference field="0" count="1" selected="0">
            <x v="1"/>
          </reference>
        </references>
      </pivotArea>
    </chartFormat>
    <chartFormat chart="3" format="27">
      <pivotArea type="data" outline="0" fieldPosition="0">
        <references count="2">
          <reference field="4294967294" count="1" selected="0">
            <x v="0"/>
          </reference>
          <reference field="0" count="1" selected="0">
            <x v="2"/>
          </reference>
        </references>
      </pivotArea>
    </chartFormat>
    <chartFormat chart="3" format="28">
      <pivotArea type="data" outline="0" fieldPosition="0">
        <references count="2">
          <reference field="4294967294" count="1" selected="0">
            <x v="0"/>
          </reference>
          <reference field="0" count="1" selected="0">
            <x v="3"/>
          </reference>
        </references>
      </pivotArea>
    </chartFormat>
    <chartFormat chart="3" format="29">
      <pivotArea type="data" outline="0" fieldPosition="0">
        <references count="2">
          <reference field="4294967294" count="1" selected="0">
            <x v="0"/>
          </reference>
          <reference field="0" count="1" selected="0">
            <x v="4"/>
          </reference>
        </references>
      </pivotArea>
    </chartFormat>
    <chartFormat chart="3" format="30" series="1">
      <pivotArea type="data" outline="0" fieldPosition="0">
        <references count="1">
          <reference field="4294967294" count="1" selected="0">
            <x v="1"/>
          </reference>
        </references>
      </pivotArea>
    </chartFormat>
    <chartFormat chart="3" format="31">
      <pivotArea type="data" outline="0" fieldPosition="0">
        <references count="2">
          <reference field="4294967294" count="1" selected="0">
            <x v="1"/>
          </reference>
          <reference field="0" count="1" selected="0">
            <x v="0"/>
          </reference>
        </references>
      </pivotArea>
    </chartFormat>
    <chartFormat chart="3" format="32">
      <pivotArea type="data" outline="0" fieldPosition="0">
        <references count="2">
          <reference field="4294967294" count="1" selected="0">
            <x v="1"/>
          </reference>
          <reference field="0" count="1" selected="0">
            <x v="1"/>
          </reference>
        </references>
      </pivotArea>
    </chartFormat>
    <chartFormat chart="3" format="33">
      <pivotArea type="data" outline="0" fieldPosition="0">
        <references count="2">
          <reference field="4294967294" count="1" selected="0">
            <x v="1"/>
          </reference>
          <reference field="0" count="1" selected="0">
            <x v="2"/>
          </reference>
        </references>
      </pivotArea>
    </chartFormat>
    <chartFormat chart="3" format="34">
      <pivotArea type="data" outline="0" fieldPosition="0">
        <references count="2">
          <reference field="4294967294" count="1" selected="0">
            <x v="1"/>
          </reference>
          <reference field="0" count="1" selected="0">
            <x v="3"/>
          </reference>
        </references>
      </pivotArea>
    </chartFormat>
    <chartFormat chart="3" format="35">
      <pivotArea type="data" outline="0" fieldPosition="0">
        <references count="2">
          <reference field="4294967294" count="1" selected="0">
            <x v="1"/>
          </reference>
          <reference field="0" count="1" selected="0">
            <x v="4"/>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51BD90-4F34-41CC-A612-C3E2249658EE}" name="PivotTable8" cacheId="2906"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11">
  <location ref="A26:D29" firstHeaderRow="1" firstDataRow="2" firstDataCol="1" rowPageCount="1"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Fields count="1">
    <field x="2"/>
  </colFields>
  <colItems count="3">
    <i>
      <x/>
    </i>
    <i>
      <x v="1"/>
    </i>
    <i>
      <x v="2"/>
    </i>
  </colItems>
  <pageFields count="1">
    <pageField fld="0" hier="16" name="[Table4].[Customer_ID].[All]" cap="All"/>
  </pageFields>
  <dataFields count="1">
    <dataField name="Distinct Count of Age" fld="3" subtotal="count" baseField="0" baseItem="2046265722">
      <extLst>
        <ext xmlns:x15="http://schemas.microsoft.com/office/spreadsheetml/2010/11/main" uri="{FABC7310-3BB5-11E1-824E-6D434824019B}">
          <x15:dataField isCountDistinct="1"/>
        </ext>
      </extLst>
    </dataField>
  </dataField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3">
          <reference field="4294967294" count="1" selected="0">
            <x v="0"/>
          </reference>
          <reference field="1" count="1" selected="0">
            <x v="3"/>
          </reference>
          <reference field="2" count="1" selected="0">
            <x v="2"/>
          </reference>
        </references>
      </pivotArea>
    </chartFormat>
    <chartFormat chart="1" format="4">
      <pivotArea type="data" outline="0" fieldPosition="0">
        <references count="3">
          <reference field="4294967294" count="1" selected="0">
            <x v="0"/>
          </reference>
          <reference field="1" count="1" selected="0">
            <x v="1"/>
          </reference>
          <reference field="2" count="1" selected="0">
            <x v="1"/>
          </reference>
        </references>
      </pivotArea>
    </chartFormat>
    <chartFormat chart="1" format="5">
      <pivotArea type="data" outline="0" fieldPosition="0">
        <references count="3">
          <reference field="4294967294" count="1" selected="0">
            <x v="0"/>
          </reference>
          <reference field="1" count="1" selected="0">
            <x v="3"/>
          </reference>
          <reference field="2" count="1" selected="0">
            <x v="1"/>
          </reference>
        </references>
      </pivotArea>
    </chartFormat>
    <chartFormat chart="1" format="6">
      <pivotArea type="data" outline="0" fieldPosition="0">
        <references count="3">
          <reference field="4294967294" count="1" selected="0">
            <x v="0"/>
          </reference>
          <reference field="1" count="1" selected="0">
            <x v="3"/>
          </reference>
          <reference field="2" count="1" selected="0">
            <x v="0"/>
          </reference>
        </references>
      </pivotArea>
    </chartFormat>
    <chartFormat chart="1" format="7">
      <pivotArea type="data" outline="0" fieldPosition="0">
        <references count="3">
          <reference field="4294967294" count="1" selected="0">
            <x v="0"/>
          </reference>
          <reference field="1" count="1" selected="0">
            <x v="1"/>
          </reference>
          <reference field="2" count="1" selected="0">
            <x v="2"/>
          </reference>
        </references>
      </pivotArea>
    </chartFormat>
    <chartFormat chart="1" format="8">
      <pivotArea type="data" outline="0" fieldPosition="0">
        <references count="3">
          <reference field="4294967294" count="1" selected="0">
            <x v="0"/>
          </reference>
          <reference field="1" count="1" selected="0">
            <x v="0"/>
          </reference>
          <reference field="2" count="1" selected="0">
            <x v="2"/>
          </reference>
        </references>
      </pivotArea>
    </chartFormat>
    <chartFormat chart="1" format="9">
      <pivotArea type="data" outline="0" fieldPosition="0">
        <references count="3">
          <reference field="4294967294" count="1" selected="0">
            <x v="0"/>
          </reference>
          <reference field="1" count="1" selected="0">
            <x v="0"/>
          </reference>
          <reference field="2" count="1" selected="0">
            <x v="1"/>
          </reference>
        </references>
      </pivotArea>
    </chartFormat>
    <chartFormat chart="1" format="10">
      <pivotArea type="data" outline="0" fieldPosition="0">
        <references count="3">
          <reference field="4294967294" count="1" selected="0">
            <x v="0"/>
          </reference>
          <reference field="1" count="1" selected="0">
            <x v="2"/>
          </reference>
          <reference field="2" count="1" selected="0">
            <x v="2"/>
          </reference>
        </references>
      </pivotArea>
    </chartFormat>
    <chartFormat chart="1" format="11">
      <pivotArea type="data" outline="0" fieldPosition="0">
        <references count="3">
          <reference field="4294967294" count="1" selected="0">
            <x v="0"/>
          </reference>
          <reference field="1" count="1" selected="0">
            <x v="2"/>
          </reference>
          <reference field="2" count="1" selected="0">
            <x v="1"/>
          </reference>
        </references>
      </pivotArea>
    </chartFormat>
    <chartFormat chart="10" format="24" series="1">
      <pivotArea type="data" outline="0" fieldPosition="0">
        <references count="2">
          <reference field="4294967294" count="1" selected="0">
            <x v="0"/>
          </reference>
          <reference field="2" count="1" selected="0">
            <x v="0"/>
          </reference>
        </references>
      </pivotArea>
    </chartFormat>
    <chartFormat chart="10" format="25">
      <pivotArea type="data" outline="0" fieldPosition="0">
        <references count="3">
          <reference field="4294967294" count="1" selected="0">
            <x v="0"/>
          </reference>
          <reference field="1" count="1" selected="0">
            <x v="3"/>
          </reference>
          <reference field="2" count="1" selected="0">
            <x v="0"/>
          </reference>
        </references>
      </pivotArea>
    </chartFormat>
    <chartFormat chart="10" format="26" series="1">
      <pivotArea type="data" outline="0" fieldPosition="0">
        <references count="2">
          <reference field="4294967294" count="1" selected="0">
            <x v="0"/>
          </reference>
          <reference field="2" count="1" selected="0">
            <x v="1"/>
          </reference>
        </references>
      </pivotArea>
    </chartFormat>
    <chartFormat chart="10" format="27">
      <pivotArea type="data" outline="0" fieldPosition="0">
        <references count="3">
          <reference field="4294967294" count="1" selected="0">
            <x v="0"/>
          </reference>
          <reference field="1" count="1" selected="0">
            <x v="2"/>
          </reference>
          <reference field="2" count="1" selected="0">
            <x v="1"/>
          </reference>
        </references>
      </pivotArea>
    </chartFormat>
    <chartFormat chart="10" format="28">
      <pivotArea type="data" outline="0" fieldPosition="0">
        <references count="3">
          <reference field="4294967294" count="1" selected="0">
            <x v="0"/>
          </reference>
          <reference field="1" count="1" selected="0">
            <x v="0"/>
          </reference>
          <reference field="2" count="1" selected="0">
            <x v="1"/>
          </reference>
        </references>
      </pivotArea>
    </chartFormat>
    <chartFormat chart="10" format="29">
      <pivotArea type="data" outline="0" fieldPosition="0">
        <references count="3">
          <reference field="4294967294" count="1" selected="0">
            <x v="0"/>
          </reference>
          <reference field="1" count="1" selected="0">
            <x v="1"/>
          </reference>
          <reference field="2" count="1" selected="0">
            <x v="1"/>
          </reference>
        </references>
      </pivotArea>
    </chartFormat>
    <chartFormat chart="10" format="30">
      <pivotArea type="data" outline="0" fieldPosition="0">
        <references count="3">
          <reference field="4294967294" count="1" selected="0">
            <x v="0"/>
          </reference>
          <reference field="1" count="1" selected="0">
            <x v="3"/>
          </reference>
          <reference field="2" count="1" selected="0">
            <x v="1"/>
          </reference>
        </references>
      </pivotArea>
    </chartFormat>
    <chartFormat chart="10" format="31" series="1">
      <pivotArea type="data" outline="0" fieldPosition="0">
        <references count="2">
          <reference field="4294967294" count="1" selected="0">
            <x v="0"/>
          </reference>
          <reference field="2" count="1" selected="0">
            <x v="2"/>
          </reference>
        </references>
      </pivotArea>
    </chartFormat>
    <chartFormat chart="10" format="32">
      <pivotArea type="data" outline="0" fieldPosition="0">
        <references count="3">
          <reference field="4294967294" count="1" selected="0">
            <x v="0"/>
          </reference>
          <reference field="1" count="1" selected="0">
            <x v="2"/>
          </reference>
          <reference field="2" count="1" selected="0">
            <x v="2"/>
          </reference>
        </references>
      </pivotArea>
    </chartFormat>
    <chartFormat chart="10" format="33">
      <pivotArea type="data" outline="0" fieldPosition="0">
        <references count="3">
          <reference field="4294967294" count="1" selected="0">
            <x v="0"/>
          </reference>
          <reference field="1" count="1" selected="0">
            <x v="0"/>
          </reference>
          <reference field="2" count="1" selected="0">
            <x v="2"/>
          </reference>
        </references>
      </pivotArea>
    </chartFormat>
    <chartFormat chart="10" format="34">
      <pivotArea type="data" outline="0" fieldPosition="0">
        <references count="3">
          <reference field="4294967294" count="1" selected="0">
            <x v="0"/>
          </reference>
          <reference field="1" count="1" selected="0">
            <x v="1"/>
          </reference>
          <reference field="2" count="1" selected="0">
            <x v="2"/>
          </reference>
        </references>
      </pivotArea>
    </chartFormat>
    <chartFormat chart="10" format="35">
      <pivotArea type="data" outline="0" fieldPosition="0">
        <references count="3">
          <reference field="4294967294" count="1" selected="0">
            <x v="0"/>
          </reference>
          <reference field="1" count="1" selected="0">
            <x v="3"/>
          </reference>
          <reference field="2" count="1" selected="0">
            <x v="2"/>
          </reference>
        </references>
      </pivotArea>
    </chartFormat>
    <chartFormat chart="10" format="36" series="1">
      <pivotArea type="data" outline="0" fieldPosition="0">
        <references count="1">
          <reference field="4294967294" count="1" selected="0">
            <x v="0"/>
          </reference>
        </references>
      </pivotArea>
    </chartFormat>
    <chartFormat chart="1" format="1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Ag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57DAF7C-D82F-4181-917B-DD988EDAF775}" name="PivotTable7" cacheId="2903"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3">
  <location ref="K3:L6" firstHeaderRow="1" firstDataRow="2" firstDataCol="1" rowPageCount="1" colPageCount="1"/>
  <pivotFields count="5">
    <pivotField axis="axisCol" allDrilled="1" subtotalTop="0" showAll="0" dataSourceSort="1" defaultSubtotal="0" defaultAttributeDrillState="1">
      <items count="3">
        <item s="1"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1">
    <field x="2"/>
  </rowFields>
  <rowItems count="2">
    <i>
      <x/>
    </i>
    <i>
      <x v="1"/>
    </i>
  </rowItems>
  <colFields count="1">
    <field x="0"/>
  </colFields>
  <colItems count="1">
    <i>
      <x/>
    </i>
  </colItems>
  <pageFields count="1">
    <pageField fld="3" hier="18" name="[Table4].[Store_ID].[All]" cap="All"/>
  </pageFields>
  <dataFields count="1">
    <dataField name="Count of New City (Replace)" fld="1" subtotal="count" baseField="0" baseItem="0"/>
  </dataFields>
  <chartFormats count="17">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3">
          <reference field="4294967294" count="1" selected="0">
            <x v="0"/>
          </reference>
          <reference field="0" count="1" selected="0">
            <x v="1"/>
          </reference>
          <reference field="2" count="1" selected="0">
            <x v="0"/>
          </reference>
        </references>
      </pivotArea>
    </chartFormat>
    <chartFormat chart="0" format="4">
      <pivotArea type="data" outline="0" fieldPosition="0">
        <references count="3">
          <reference field="4294967294" count="1" selected="0">
            <x v="0"/>
          </reference>
          <reference field="0" count="1" selected="0">
            <x v="1"/>
          </reference>
          <reference field="2" count="1" selected="0">
            <x v="2"/>
          </reference>
        </references>
      </pivotArea>
    </chartFormat>
    <chartFormat chart="0" format="5">
      <pivotArea type="data" outline="0" fieldPosition="0">
        <references count="3">
          <reference field="4294967294" count="1" selected="0">
            <x v="0"/>
          </reference>
          <reference field="0" count="1" selected="0">
            <x v="1"/>
          </reference>
          <reference field="2" count="1" selected="0">
            <x v="3"/>
          </reference>
        </references>
      </pivotArea>
    </chartFormat>
    <chartFormat chart="0" format="6">
      <pivotArea type="data" outline="0" fieldPosition="0">
        <references count="3">
          <reference field="4294967294" count="1" selected="0">
            <x v="0"/>
          </reference>
          <reference field="0" count="1" selected="0">
            <x v="1"/>
          </reference>
          <reference field="2" count="1" selected="0">
            <x v="1"/>
          </reference>
        </references>
      </pivotArea>
    </chartFormat>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2"/>
          </reference>
        </references>
      </pivotArea>
    </chartFormat>
    <chartFormat chart="0" format="10">
      <pivotArea type="data" outline="0" fieldPosition="0">
        <references count="2">
          <reference field="4294967294" count="1" selected="0">
            <x v="0"/>
          </reference>
          <reference field="2" count="1" selected="0">
            <x v="3"/>
          </reference>
        </references>
      </pivotArea>
    </chartFormat>
    <chartFormat chart="0" format="11">
      <pivotArea type="data" outline="0" fieldPosition="0">
        <references count="2">
          <reference field="4294967294" count="1" selected="0">
            <x v="0"/>
          </reference>
          <reference field="2" count="1" selected="0">
            <x v="1"/>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2" count="1" selected="0">
            <x v="2"/>
          </reference>
        </references>
      </pivotArea>
    </chartFormat>
    <chartFormat chart="2" format="19">
      <pivotArea type="data" outline="0" fieldPosition="0">
        <references count="2">
          <reference field="4294967294" count="1" selected="0">
            <x v="0"/>
          </reference>
          <reference field="2" count="1" selected="0">
            <x v="0"/>
          </reference>
        </references>
      </pivotArea>
    </chartFormat>
    <chartFormat chart="2" format="20">
      <pivotArea type="data" outline="0" fieldPosition="0">
        <references count="2">
          <reference field="4294967294" count="1" selected="0">
            <x v="0"/>
          </reference>
          <reference field="2" count="1" selected="0">
            <x v="1"/>
          </reference>
        </references>
      </pivotArea>
    </chartFormat>
    <chartFormat chart="2" format="21">
      <pivotArea type="data" outline="0" fieldPosition="0">
        <references count="2">
          <reference field="4294967294" count="1" selected="0">
            <x v="0"/>
          </reference>
          <reference field="2" count="1" selected="0">
            <x v="3"/>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B70D543-CE69-4041-8179-7BB2F54EAC85}" name="PivotTable2" cacheId="2900"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11">
  <location ref="G3:I9" firstHeaderRow="1" firstDataRow="2" firstDataCol="1" rowPageCount="1" colPageCount="1"/>
  <pivotFields count="6">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1"/>
  </colFields>
  <colItems count="2">
    <i>
      <x/>
    </i>
    <i>
      <x v="1"/>
    </i>
  </colItems>
  <pageFields count="1">
    <pageField fld="2" hier="17" name="[Table4].[Product_ID].[All]" cap="All"/>
  </pageFields>
  <dataFields count="1">
    <dataField name="Average of Age" fld="3" subtotal="average" baseField="0" baseItem="16"/>
  </dataFields>
  <chartFormats count="4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2"/>
          </reference>
          <reference field="1" count="1" selected="0">
            <x v="0"/>
          </reference>
        </references>
      </pivotArea>
    </chartFormat>
    <chartFormat chart="0" format="3">
      <pivotArea type="data" outline="0" fieldPosition="0">
        <references count="3">
          <reference field="4294967294" count="1" selected="0">
            <x v="0"/>
          </reference>
          <reference field="0" count="1" selected="0">
            <x v="4"/>
          </reference>
          <reference field="1" count="1" selected="0">
            <x v="0"/>
          </reference>
        </references>
      </pivotArea>
    </chartFormat>
    <chartFormat chart="0" format="4">
      <pivotArea type="data" outline="0" fieldPosition="0">
        <references count="3">
          <reference field="4294967294" count="1" selected="0">
            <x v="0"/>
          </reference>
          <reference field="0" count="1" selected="0">
            <x v="1"/>
          </reference>
          <reference field="1" count="1" selected="0">
            <x v="0"/>
          </reference>
        </references>
      </pivotArea>
    </chartFormat>
    <chartFormat chart="0" format="5">
      <pivotArea type="data" outline="0" fieldPosition="0">
        <references count="3">
          <reference field="4294967294" count="1" selected="0">
            <x v="0"/>
          </reference>
          <reference field="0" count="1" selected="0">
            <x v="0"/>
          </reference>
          <reference field="1" count="1" selected="0">
            <x v="1"/>
          </reference>
        </references>
      </pivotArea>
    </chartFormat>
    <chartFormat chart="0" format="6">
      <pivotArea type="data" outline="0" fieldPosition="0">
        <references count="3">
          <reference field="4294967294" count="1" selected="0">
            <x v="0"/>
          </reference>
          <reference field="0" count="1" selected="0">
            <x v="1"/>
          </reference>
          <reference field="1" count="1" selected="0">
            <x v="1"/>
          </reference>
        </references>
      </pivotArea>
    </chartFormat>
    <chartFormat chart="0" format="7">
      <pivotArea type="data" outline="0" fieldPosition="0">
        <references count="3">
          <reference field="4294967294" count="1" selected="0">
            <x v="0"/>
          </reference>
          <reference field="0" count="1" selected="0">
            <x v="0"/>
          </reference>
          <reference field="1" count="1" selected="0">
            <x v="0"/>
          </reference>
        </references>
      </pivotArea>
    </chartFormat>
    <chartFormat chart="0" format="8">
      <pivotArea type="data" outline="0" fieldPosition="0">
        <references count="3">
          <reference field="4294967294" count="1" selected="0">
            <x v="0"/>
          </reference>
          <reference field="0" count="1" selected="0">
            <x v="2"/>
          </reference>
          <reference field="1" count="1" selected="0">
            <x v="1"/>
          </reference>
        </references>
      </pivotArea>
    </chartFormat>
    <chartFormat chart="0" format="9">
      <pivotArea type="data" outline="0" fieldPosition="0">
        <references count="3">
          <reference field="4294967294" count="1" selected="0">
            <x v="0"/>
          </reference>
          <reference field="0" count="1" selected="0">
            <x v="3"/>
          </reference>
          <reference field="1" count="1" selected="0">
            <x v="1"/>
          </reference>
        </references>
      </pivotArea>
    </chartFormat>
    <chartFormat chart="0" format="10">
      <pivotArea type="data" outline="0" fieldPosition="0">
        <references count="3">
          <reference field="4294967294" count="1" selected="0">
            <x v="0"/>
          </reference>
          <reference field="0" count="1" selected="0">
            <x v="3"/>
          </reference>
          <reference field="1" count="1" selected="0">
            <x v="0"/>
          </reference>
        </references>
      </pivotArea>
    </chartFormat>
    <chartFormat chart="2" format="20" series="1">
      <pivotArea type="data" outline="0" fieldPosition="0">
        <references count="2">
          <reference field="4294967294" count="1" selected="0">
            <x v="0"/>
          </reference>
          <reference field="1" count="1" selected="0">
            <x v="0"/>
          </reference>
        </references>
      </pivotArea>
    </chartFormat>
    <chartFormat chart="2" format="21">
      <pivotArea type="data" outline="0" fieldPosition="0">
        <references count="3">
          <reference field="4294967294" count="1" selected="0">
            <x v="0"/>
          </reference>
          <reference field="0" count="1" selected="0">
            <x v="0"/>
          </reference>
          <reference field="1" count="1" selected="0">
            <x v="0"/>
          </reference>
        </references>
      </pivotArea>
    </chartFormat>
    <chartFormat chart="2" format="22">
      <pivotArea type="data" outline="0" fieldPosition="0">
        <references count="3">
          <reference field="4294967294" count="1" selected="0">
            <x v="0"/>
          </reference>
          <reference field="0" count="1" selected="0">
            <x v="1"/>
          </reference>
          <reference field="1" count="1" selected="0">
            <x v="0"/>
          </reference>
        </references>
      </pivotArea>
    </chartFormat>
    <chartFormat chart="2" format="23">
      <pivotArea type="data" outline="0" fieldPosition="0">
        <references count="3">
          <reference field="4294967294" count="1" selected="0">
            <x v="0"/>
          </reference>
          <reference field="0" count="1" selected="0">
            <x v="2"/>
          </reference>
          <reference field="1" count="1" selected="0">
            <x v="0"/>
          </reference>
        </references>
      </pivotArea>
    </chartFormat>
    <chartFormat chart="2" format="24">
      <pivotArea type="data" outline="0" fieldPosition="0">
        <references count="3">
          <reference field="4294967294" count="1" selected="0">
            <x v="0"/>
          </reference>
          <reference field="0" count="1" selected="0">
            <x v="3"/>
          </reference>
          <reference field="1" count="1" selected="0">
            <x v="0"/>
          </reference>
        </references>
      </pivotArea>
    </chartFormat>
    <chartFormat chart="2" format="25">
      <pivotArea type="data" outline="0" fieldPosition="0">
        <references count="3">
          <reference field="4294967294" count="1" selected="0">
            <x v="0"/>
          </reference>
          <reference field="0" count="1" selected="0">
            <x v="4"/>
          </reference>
          <reference field="1" count="1" selected="0">
            <x v="0"/>
          </reference>
        </references>
      </pivotArea>
    </chartFormat>
    <chartFormat chart="2" format="26" series="1">
      <pivotArea type="data" outline="0" fieldPosition="0">
        <references count="2">
          <reference field="4294967294" count="1" selected="0">
            <x v="0"/>
          </reference>
          <reference field="1" count="1" selected="0">
            <x v="1"/>
          </reference>
        </references>
      </pivotArea>
    </chartFormat>
    <chartFormat chart="2" format="27">
      <pivotArea type="data" outline="0" fieldPosition="0">
        <references count="3">
          <reference field="4294967294" count="1" selected="0">
            <x v="0"/>
          </reference>
          <reference field="0" count="1" selected="0">
            <x v="0"/>
          </reference>
          <reference field="1" count="1" selected="0">
            <x v="1"/>
          </reference>
        </references>
      </pivotArea>
    </chartFormat>
    <chartFormat chart="2" format="28">
      <pivotArea type="data" outline="0" fieldPosition="0">
        <references count="3">
          <reference field="4294967294" count="1" selected="0">
            <x v="0"/>
          </reference>
          <reference field="0" count="1" selected="0">
            <x v="1"/>
          </reference>
          <reference field="1" count="1" selected="0">
            <x v="1"/>
          </reference>
        </references>
      </pivotArea>
    </chartFormat>
    <chartFormat chart="2" format="29">
      <pivotArea type="data" outline="0" fieldPosition="0">
        <references count="3">
          <reference field="4294967294" count="1" selected="0">
            <x v="0"/>
          </reference>
          <reference field="0" count="1" selected="0">
            <x v="2"/>
          </reference>
          <reference field="1" count="1" selected="0">
            <x v="1"/>
          </reference>
        </references>
      </pivotArea>
    </chartFormat>
    <chartFormat chart="2" format="30">
      <pivotArea type="data" outline="0" fieldPosition="0">
        <references count="3">
          <reference field="4294967294" count="1" selected="0">
            <x v="0"/>
          </reference>
          <reference field="0" count="1" selected="0">
            <x v="3"/>
          </reference>
          <reference field="1" count="1" selected="0">
            <x v="1"/>
          </reference>
        </references>
      </pivotArea>
    </chartFormat>
    <chartFormat chart="2" format="31">
      <pivotArea type="data" outline="0" fieldPosition="0">
        <references count="3">
          <reference field="4294967294" count="1" selected="0">
            <x v="0"/>
          </reference>
          <reference field="0" count="1" selected="0">
            <x v="4"/>
          </reference>
          <reference field="1" count="1" selected="0">
            <x v="1"/>
          </reference>
        </references>
      </pivotArea>
    </chartFormat>
    <chartFormat chart="5" format="44" series="1">
      <pivotArea type="data" outline="0" fieldPosition="0">
        <references count="2">
          <reference field="4294967294" count="1" selected="0">
            <x v="0"/>
          </reference>
          <reference field="1" count="1" selected="0">
            <x v="0"/>
          </reference>
        </references>
      </pivotArea>
    </chartFormat>
    <chartFormat chart="5" format="45">
      <pivotArea type="data" outline="0" fieldPosition="0">
        <references count="3">
          <reference field="4294967294" count="1" selected="0">
            <x v="0"/>
          </reference>
          <reference field="0" count="1" selected="0">
            <x v="0"/>
          </reference>
          <reference field="1" count="1" selected="0">
            <x v="0"/>
          </reference>
        </references>
      </pivotArea>
    </chartFormat>
    <chartFormat chart="5" format="46">
      <pivotArea type="data" outline="0" fieldPosition="0">
        <references count="3">
          <reference field="4294967294" count="1" selected="0">
            <x v="0"/>
          </reference>
          <reference field="0" count="1" selected="0">
            <x v="1"/>
          </reference>
          <reference field="1" count="1" selected="0">
            <x v="0"/>
          </reference>
        </references>
      </pivotArea>
    </chartFormat>
    <chartFormat chart="5" format="47">
      <pivotArea type="data" outline="0" fieldPosition="0">
        <references count="3">
          <reference field="4294967294" count="1" selected="0">
            <x v="0"/>
          </reference>
          <reference field="0" count="1" selected="0">
            <x v="2"/>
          </reference>
          <reference field="1" count="1" selected="0">
            <x v="0"/>
          </reference>
        </references>
      </pivotArea>
    </chartFormat>
    <chartFormat chart="5" format="48">
      <pivotArea type="data" outline="0" fieldPosition="0">
        <references count="3">
          <reference field="4294967294" count="1" selected="0">
            <x v="0"/>
          </reference>
          <reference field="0" count="1" selected="0">
            <x v="3"/>
          </reference>
          <reference field="1" count="1" selected="0">
            <x v="0"/>
          </reference>
        </references>
      </pivotArea>
    </chartFormat>
    <chartFormat chart="5" format="49">
      <pivotArea type="data" outline="0" fieldPosition="0">
        <references count="3">
          <reference field="4294967294" count="1" selected="0">
            <x v="0"/>
          </reference>
          <reference field="0" count="1" selected="0">
            <x v="4"/>
          </reference>
          <reference field="1" count="1" selected="0">
            <x v="0"/>
          </reference>
        </references>
      </pivotArea>
    </chartFormat>
    <chartFormat chart="5" format="50" series="1">
      <pivotArea type="data" outline="0" fieldPosition="0">
        <references count="2">
          <reference field="4294967294" count="1" selected="0">
            <x v="0"/>
          </reference>
          <reference field="1" count="1" selected="0">
            <x v="1"/>
          </reference>
        </references>
      </pivotArea>
    </chartFormat>
    <chartFormat chart="5" format="51">
      <pivotArea type="data" outline="0" fieldPosition="0">
        <references count="3">
          <reference field="4294967294" count="1" selected="0">
            <x v="0"/>
          </reference>
          <reference field="0" count="1" selected="0">
            <x v="0"/>
          </reference>
          <reference field="1" count="1" selected="0">
            <x v="1"/>
          </reference>
        </references>
      </pivotArea>
    </chartFormat>
    <chartFormat chart="5" format="52">
      <pivotArea type="data" outline="0" fieldPosition="0">
        <references count="3">
          <reference field="4294967294" count="1" selected="0">
            <x v="0"/>
          </reference>
          <reference field="0" count="1" selected="0">
            <x v="1"/>
          </reference>
          <reference field="1" count="1" selected="0">
            <x v="1"/>
          </reference>
        </references>
      </pivotArea>
    </chartFormat>
    <chartFormat chart="5" format="53">
      <pivotArea type="data" outline="0" fieldPosition="0">
        <references count="3">
          <reference field="4294967294" count="1" selected="0">
            <x v="0"/>
          </reference>
          <reference field="0" count="1" selected="0">
            <x v="2"/>
          </reference>
          <reference field="1" count="1" selected="0">
            <x v="1"/>
          </reference>
        </references>
      </pivotArea>
    </chartFormat>
    <chartFormat chart="5" format="54">
      <pivotArea type="data" outline="0" fieldPosition="0">
        <references count="3">
          <reference field="4294967294" count="1" selected="0">
            <x v="0"/>
          </reference>
          <reference field="0" count="1" selected="0">
            <x v="3"/>
          </reference>
          <reference field="1" count="1" selected="0">
            <x v="1"/>
          </reference>
        </references>
      </pivotArea>
    </chartFormat>
    <chartFormat chart="5" format="55">
      <pivotArea type="data" outline="0" fieldPosition="0">
        <references count="3">
          <reference field="4294967294" count="1" selected="0">
            <x v="0"/>
          </reference>
          <reference field="0" count="1" selected="0">
            <x v="4"/>
          </reference>
          <reference field="1" count="1" selected="0">
            <x v="1"/>
          </reference>
        </references>
      </pivotArea>
    </chartFormat>
    <chartFormat chart="10" format="20" series="1">
      <pivotArea type="data" outline="0" fieldPosition="0">
        <references count="2">
          <reference field="4294967294" count="1" selected="0">
            <x v="0"/>
          </reference>
          <reference field="1" count="1" selected="0">
            <x v="0"/>
          </reference>
        </references>
      </pivotArea>
    </chartFormat>
    <chartFormat chart="10" format="21">
      <pivotArea type="data" outline="0" fieldPosition="0">
        <references count="3">
          <reference field="4294967294" count="1" selected="0">
            <x v="0"/>
          </reference>
          <reference field="0" count="1" selected="0">
            <x v="0"/>
          </reference>
          <reference field="1" count="1" selected="0">
            <x v="0"/>
          </reference>
        </references>
      </pivotArea>
    </chartFormat>
    <chartFormat chart="10" format="22">
      <pivotArea type="data" outline="0" fieldPosition="0">
        <references count="3">
          <reference field="4294967294" count="1" selected="0">
            <x v="0"/>
          </reference>
          <reference field="0" count="1" selected="0">
            <x v="1"/>
          </reference>
          <reference field="1" count="1" selected="0">
            <x v="0"/>
          </reference>
        </references>
      </pivotArea>
    </chartFormat>
    <chartFormat chart="10" format="23">
      <pivotArea type="data" outline="0" fieldPosition="0">
        <references count="3">
          <reference field="4294967294" count="1" selected="0">
            <x v="0"/>
          </reference>
          <reference field="0" count="1" selected="0">
            <x v="2"/>
          </reference>
          <reference field="1" count="1" selected="0">
            <x v="0"/>
          </reference>
        </references>
      </pivotArea>
    </chartFormat>
    <chartFormat chart="10" format="24">
      <pivotArea type="data" outline="0" fieldPosition="0">
        <references count="3">
          <reference field="4294967294" count="1" selected="0">
            <x v="0"/>
          </reference>
          <reference field="0" count="1" selected="0">
            <x v="3"/>
          </reference>
          <reference field="1" count="1" selected="0">
            <x v="0"/>
          </reference>
        </references>
      </pivotArea>
    </chartFormat>
    <chartFormat chart="10" format="25">
      <pivotArea type="data" outline="0" fieldPosition="0">
        <references count="3">
          <reference field="4294967294" count="1" selected="0">
            <x v="0"/>
          </reference>
          <reference field="0" count="1" selected="0">
            <x v="4"/>
          </reference>
          <reference field="1" count="1" selected="0">
            <x v="0"/>
          </reference>
        </references>
      </pivotArea>
    </chartFormat>
    <chartFormat chart="10" format="26" series="1">
      <pivotArea type="data" outline="0" fieldPosition="0">
        <references count="2">
          <reference field="4294967294" count="1" selected="0">
            <x v="0"/>
          </reference>
          <reference field="1" count="1" selected="0">
            <x v="1"/>
          </reference>
        </references>
      </pivotArea>
    </chartFormat>
    <chartFormat chart="10" format="27">
      <pivotArea type="data" outline="0" fieldPosition="0">
        <references count="3">
          <reference field="4294967294" count="1" selected="0">
            <x v="0"/>
          </reference>
          <reference field="0" count="1" selected="0">
            <x v="0"/>
          </reference>
          <reference field="1" count="1" selected="0">
            <x v="1"/>
          </reference>
        </references>
      </pivotArea>
    </chartFormat>
    <chartFormat chart="10" format="28">
      <pivotArea type="data" outline="0" fieldPosition="0">
        <references count="3">
          <reference field="4294967294" count="1" selected="0">
            <x v="0"/>
          </reference>
          <reference field="0" count="1" selected="0">
            <x v="1"/>
          </reference>
          <reference field="1" count="1" selected="0">
            <x v="1"/>
          </reference>
        </references>
      </pivotArea>
    </chartFormat>
    <chartFormat chart="10" format="29" series="1">
      <pivotArea type="data" outline="0" fieldPosition="0">
        <references count="1">
          <reference field="4294967294" count="1" selected="0">
            <x v="0"/>
          </reference>
        </references>
      </pivotArea>
    </chartFormat>
    <chartFormat chart="5" format="56" series="1">
      <pivotArea type="data" outline="0" fieldPosition="0">
        <references count="1">
          <reference field="4294967294" count="1" selected="0">
            <x v="0"/>
          </reference>
        </references>
      </pivotArea>
    </chartFormat>
    <chartFormat chart="2" format="32"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4B3B73-DF7C-440E-8920-D90C6C72E5D6}" name="PivotTable1" cacheId="2894" applyNumberFormats="0" applyBorderFormats="0" applyFontFormats="0" applyPatternFormats="0" applyAlignmentFormats="0" applyWidthHeightFormats="1" dataCaption="Values" updatedVersion="6" minRefreshableVersion="5" useAutoFormatting="1" subtotalHiddenItems="1" rowGrandTotals="0" colGrandTotals="0" itemPrintTitles="1" createdVersion="6" indent="0" outline="1" outlineData="1" multipleFieldFilters="0" chartFormat="20">
  <location ref="A3:C8" firstHeaderRow="1" firstDataRow="2" firstDataCol="1" rowPageCount="1" colPageCount="1"/>
  <pivotFields count="6">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x v="3"/>
    </i>
  </rowItems>
  <colFields count="1">
    <field x="0"/>
  </colFields>
  <colItems count="2">
    <i>
      <x/>
    </i>
    <i>
      <x v="1"/>
    </i>
  </colItems>
  <pageFields count="1">
    <pageField fld="1" hier="16" name="[Table4].[Customer_ID].[All]" cap="All"/>
  </pageFields>
  <dataFields count="1">
    <dataField name="Count of Age" fld="3" subtotal="count" baseField="0" baseItem="2046265722"/>
  </dataFields>
  <chartFormats count="14">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5" format="2" series="1">
      <pivotArea type="data" outline="0" fieldPosition="0">
        <references count="1">
          <reference field="4294967294" count="1" selected="0">
            <x v="0"/>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9" format="6">
      <pivotArea type="data" outline="0" fieldPosition="0">
        <references count="3">
          <reference field="4294967294" count="1" selected="0">
            <x v="0"/>
          </reference>
          <reference field="0" count="1" selected="0">
            <x v="0"/>
          </reference>
          <reference field="2" count="1" selected="0">
            <x v="3"/>
          </reference>
        </references>
      </pivotArea>
    </chartFormat>
    <chartFormat chart="19" format="7">
      <pivotArea type="data" outline="0" fieldPosition="0">
        <references count="3">
          <reference field="4294967294" count="1" selected="0">
            <x v="0"/>
          </reference>
          <reference field="0" count="1" selected="0">
            <x v="1"/>
          </reference>
          <reference field="2" count="1" selected="0">
            <x v="3"/>
          </reference>
        </references>
      </pivotArea>
    </chartFormat>
    <chartFormat chart="19" format="8">
      <pivotArea type="data" outline="0" fieldPosition="0">
        <references count="3">
          <reference field="4294967294" count="1" selected="0">
            <x v="0"/>
          </reference>
          <reference field="0" count="1" selected="0">
            <x v="0"/>
          </reference>
          <reference field="2" count="1" selected="0">
            <x v="0"/>
          </reference>
        </references>
      </pivotArea>
    </chartFormat>
    <chartFormat chart="19" format="9">
      <pivotArea type="data" outline="0" fieldPosition="0">
        <references count="3">
          <reference field="4294967294" count="1" selected="0">
            <x v="0"/>
          </reference>
          <reference field="0" count="1" selected="0">
            <x v="1"/>
          </reference>
          <reference field="2" count="1" selected="0">
            <x v="0"/>
          </reference>
        </references>
      </pivotArea>
    </chartFormat>
    <chartFormat chart="19" format="10">
      <pivotArea type="data" outline="0" fieldPosition="0">
        <references count="3">
          <reference field="4294967294" count="1" selected="0">
            <x v="0"/>
          </reference>
          <reference field="0" count="1" selected="0">
            <x v="1"/>
          </reference>
          <reference field="2" count="1" selected="0">
            <x v="1"/>
          </reference>
        </references>
      </pivotArea>
    </chartFormat>
    <chartFormat chart="19" format="11">
      <pivotArea type="data" outline="0" fieldPosition="0">
        <references count="3">
          <reference field="4294967294" count="1" selected="0">
            <x v="0"/>
          </reference>
          <reference field="0" count="1" selected="0">
            <x v="0"/>
          </reference>
          <reference field="2" count="1" selected="0">
            <x v="2"/>
          </reference>
        </references>
      </pivotArea>
    </chartFormat>
    <chartFormat chart="19" format="12">
      <pivotArea type="data" outline="0" fieldPosition="0">
        <references count="3">
          <reference field="4294967294" count="1" selected="0">
            <x v="0"/>
          </reference>
          <reference field="0" count="1" selected="0">
            <x v="0"/>
          </reference>
          <reference field="2" count="1" selected="0">
            <x v="1"/>
          </reference>
        </references>
      </pivotArea>
    </chartFormat>
    <chartFormat chart="19" format="13">
      <pivotArea type="data" outline="0" fieldPosition="0">
        <references count="3">
          <reference field="4294967294" count="1" selected="0">
            <x v="0"/>
          </reference>
          <reference field="0" count="1" selected="0">
            <x v="1"/>
          </reference>
          <reference field="2" count="1" selected="0">
            <x v="2"/>
          </reference>
        </references>
      </pivotArea>
    </chartFormat>
    <chartFormat chart="19" format="1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4].[Store 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2" name="[Table4].[Order_Date (Delimited)]">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B412598B-4653-4544-8ACC-C230E7D7024B}" sourceName="[Table6].[Customer_ID]">
  <pivotTables>
    <pivotTable tabId="8" name="PivotTable6"/>
  </pivotTables>
  <data>
    <olap pivotCacheId="1625520140">
      <levels count="2">
        <level uniqueName="[Table6].[Customer_ID].[(All)]" sourceCaption="(All)" count="0"/>
        <level uniqueName="[Table6].[Customer_ID].[Customer_ID]" sourceCaption="Customer_ID" count="500">
          <ranges>
            <range startItem="0">
              <i n="[Table6].[Customer_ID].&amp;[CUST1000]" c="CUST1000"/>
              <i n="[Table6].[Customer_ID].&amp;[CUST1001]" c="CUST1001"/>
              <i n="[Table6].[Customer_ID].&amp;[CUST1002]" c="CUST1002"/>
              <i n="[Table6].[Customer_ID].&amp;[CUST1003]" c="CUST1003"/>
              <i n="[Table6].[Customer_ID].&amp;[CUST1004]" c="CUST1004"/>
              <i n="[Table6].[Customer_ID].&amp;[CUST1005]" c="CUST1005"/>
              <i n="[Table6].[Customer_ID].&amp;[CUST1006]" c="CUST1006"/>
              <i n="[Table6].[Customer_ID].&amp;[CUST1007]" c="CUST1007"/>
              <i n="[Table6].[Customer_ID].&amp;[CUST1008]" c="CUST1008"/>
              <i n="[Table6].[Customer_ID].&amp;[CUST1009]" c="CUST1009"/>
              <i n="[Table6].[Customer_ID].&amp;[CUST1010]" c="CUST1010"/>
              <i n="[Table6].[Customer_ID].&amp;[CUST1011]" c="CUST1011"/>
              <i n="[Table6].[Customer_ID].&amp;[CUST1012]" c="CUST1012"/>
              <i n="[Table6].[Customer_ID].&amp;[CUST1013]" c="CUST1013"/>
              <i n="[Table6].[Customer_ID].&amp;[CUST1014]" c="CUST1014"/>
              <i n="[Table6].[Customer_ID].&amp;[CUST1015]" c="CUST1015"/>
              <i n="[Table6].[Customer_ID].&amp;[CUST1016]" c="CUST1016"/>
              <i n="[Table6].[Customer_ID].&amp;[CUST1017]" c="CUST1017"/>
              <i n="[Table6].[Customer_ID].&amp;[CUST1018]" c="CUST1018"/>
              <i n="[Table6].[Customer_ID].&amp;[CUST1019]" c="CUST1019"/>
              <i n="[Table6].[Customer_ID].&amp;[CUST1020]" c="CUST1020"/>
              <i n="[Table6].[Customer_ID].&amp;[CUST1021]" c="CUST1021"/>
              <i n="[Table6].[Customer_ID].&amp;[CUST1022]" c="CUST1022"/>
              <i n="[Table6].[Customer_ID].&amp;[CUST1023]" c="CUST1023"/>
              <i n="[Table6].[Customer_ID].&amp;[CUST1024]" c="CUST1024"/>
              <i n="[Table6].[Customer_ID].&amp;[CUST1025]" c="CUST1025"/>
              <i n="[Table6].[Customer_ID].&amp;[CUST1026]" c="CUST1026"/>
              <i n="[Table6].[Customer_ID].&amp;[CUST1027]" c="CUST1027"/>
              <i n="[Table6].[Customer_ID].&amp;[CUST1028]" c="CUST1028"/>
              <i n="[Table6].[Customer_ID].&amp;[CUST1029]" c="CUST1029"/>
              <i n="[Table6].[Customer_ID].&amp;[CUST1030]" c="CUST1030"/>
              <i n="[Table6].[Customer_ID].&amp;[CUST1031]" c="CUST1031"/>
              <i n="[Table6].[Customer_ID].&amp;[CUST1032]" c="CUST1032"/>
              <i n="[Table6].[Customer_ID].&amp;[CUST1033]" c="CUST1033"/>
              <i n="[Table6].[Customer_ID].&amp;[CUST1034]" c="CUST1034"/>
              <i n="[Table6].[Customer_ID].&amp;[CUST1035]" c="CUST1035"/>
              <i n="[Table6].[Customer_ID].&amp;[CUST1036]" c="CUST1036"/>
              <i n="[Table6].[Customer_ID].&amp;[CUST1037]" c="CUST1037"/>
              <i n="[Table6].[Customer_ID].&amp;[CUST1038]" c="CUST1038"/>
              <i n="[Table6].[Customer_ID].&amp;[CUST1039]" c="CUST1039"/>
              <i n="[Table6].[Customer_ID].&amp;[CUST1040]" c="CUST1040"/>
              <i n="[Table6].[Customer_ID].&amp;[CUST1041]" c="CUST1041"/>
              <i n="[Table6].[Customer_ID].&amp;[CUST1042]" c="CUST1042"/>
              <i n="[Table6].[Customer_ID].&amp;[CUST1043]" c="CUST1043"/>
              <i n="[Table6].[Customer_ID].&amp;[CUST1044]" c="CUST1044"/>
              <i n="[Table6].[Customer_ID].&amp;[CUST1045]" c="CUST1045"/>
              <i n="[Table6].[Customer_ID].&amp;[CUST1046]" c="CUST1046"/>
              <i n="[Table6].[Customer_ID].&amp;[CUST1047]" c="CUST1047"/>
              <i n="[Table6].[Customer_ID].&amp;[CUST1048]" c="CUST1048"/>
              <i n="[Table6].[Customer_ID].&amp;[CUST1049]" c="CUST1049"/>
              <i n="[Table6].[Customer_ID].&amp;[CUST1050]" c="CUST1050"/>
              <i n="[Table6].[Customer_ID].&amp;[CUST1051]" c="CUST1051"/>
              <i n="[Table6].[Customer_ID].&amp;[CUST1052]" c="CUST1052"/>
              <i n="[Table6].[Customer_ID].&amp;[CUST1053]" c="CUST1053"/>
              <i n="[Table6].[Customer_ID].&amp;[CUST1054]" c="CUST1054"/>
              <i n="[Table6].[Customer_ID].&amp;[CUST1055]" c="CUST1055"/>
              <i n="[Table6].[Customer_ID].&amp;[CUST1056]" c="CUST1056"/>
              <i n="[Table6].[Customer_ID].&amp;[CUST1057]" c="CUST1057"/>
              <i n="[Table6].[Customer_ID].&amp;[CUST1058]" c="CUST1058"/>
              <i n="[Table6].[Customer_ID].&amp;[CUST1059]" c="CUST1059"/>
              <i n="[Table6].[Customer_ID].&amp;[CUST1060]" c="CUST1060"/>
              <i n="[Table6].[Customer_ID].&amp;[CUST1061]" c="CUST1061"/>
              <i n="[Table6].[Customer_ID].&amp;[CUST1062]" c="CUST1062"/>
              <i n="[Table6].[Customer_ID].&amp;[CUST1063]" c="CUST1063"/>
              <i n="[Table6].[Customer_ID].&amp;[CUST1064]" c="CUST1064"/>
              <i n="[Table6].[Customer_ID].&amp;[CUST1065]" c="CUST1065"/>
              <i n="[Table6].[Customer_ID].&amp;[CUST1066]" c="CUST1066"/>
              <i n="[Table6].[Customer_ID].&amp;[CUST1067]" c="CUST1067"/>
              <i n="[Table6].[Customer_ID].&amp;[CUST1068]" c="CUST1068"/>
              <i n="[Table6].[Customer_ID].&amp;[CUST1069]" c="CUST1069"/>
              <i n="[Table6].[Customer_ID].&amp;[CUST1070]" c="CUST1070"/>
              <i n="[Table6].[Customer_ID].&amp;[CUST1071]" c="CUST1071"/>
              <i n="[Table6].[Customer_ID].&amp;[CUST1072]" c="CUST1072"/>
              <i n="[Table6].[Customer_ID].&amp;[CUST1073]" c="CUST1073"/>
              <i n="[Table6].[Customer_ID].&amp;[CUST1074]" c="CUST1074"/>
              <i n="[Table6].[Customer_ID].&amp;[CUST1075]" c="CUST1075"/>
              <i n="[Table6].[Customer_ID].&amp;[CUST1076]" c="CUST1076"/>
              <i n="[Table6].[Customer_ID].&amp;[CUST1077]" c="CUST1077"/>
              <i n="[Table6].[Customer_ID].&amp;[CUST1078]" c="CUST1078"/>
              <i n="[Table6].[Customer_ID].&amp;[CUST1079]" c="CUST1079"/>
              <i n="[Table6].[Customer_ID].&amp;[CUST1080]" c="CUST1080"/>
              <i n="[Table6].[Customer_ID].&amp;[CUST1081]" c="CUST1081"/>
              <i n="[Table6].[Customer_ID].&amp;[CUST1082]" c="CUST1082"/>
              <i n="[Table6].[Customer_ID].&amp;[CUST1083]" c="CUST1083"/>
              <i n="[Table6].[Customer_ID].&amp;[CUST1084]" c="CUST1084"/>
              <i n="[Table6].[Customer_ID].&amp;[CUST1085]" c="CUST1085"/>
              <i n="[Table6].[Customer_ID].&amp;[CUST1086]" c="CUST1086"/>
              <i n="[Table6].[Customer_ID].&amp;[CUST1087]" c="CUST1087"/>
              <i n="[Table6].[Customer_ID].&amp;[CUST1088]" c="CUST1088"/>
              <i n="[Table6].[Customer_ID].&amp;[CUST1089]" c="CUST1089"/>
              <i n="[Table6].[Customer_ID].&amp;[CUST1090]" c="CUST1090"/>
              <i n="[Table6].[Customer_ID].&amp;[CUST1091]" c="CUST1091"/>
              <i n="[Table6].[Customer_ID].&amp;[CUST1092]" c="CUST1092"/>
              <i n="[Table6].[Customer_ID].&amp;[CUST1093]" c="CUST1093"/>
              <i n="[Table6].[Customer_ID].&amp;[CUST1094]" c="CUST1094"/>
              <i n="[Table6].[Customer_ID].&amp;[CUST1095]" c="CUST1095"/>
              <i n="[Table6].[Customer_ID].&amp;[CUST1096]" c="CUST1096"/>
              <i n="[Table6].[Customer_ID].&amp;[CUST1097]" c="CUST1097"/>
              <i n="[Table6].[Customer_ID].&amp;[CUST1098]" c="CUST1098"/>
              <i n="[Table6].[Customer_ID].&amp;[CUST1099]" c="CUST1099"/>
              <i n="[Table6].[Customer_ID].&amp;[CUST1100]" c="CUST1100"/>
              <i n="[Table6].[Customer_ID].&amp;[CUST1101]" c="CUST1101"/>
              <i n="[Table6].[Customer_ID].&amp;[CUST1102]" c="CUST1102"/>
              <i n="[Table6].[Customer_ID].&amp;[CUST1103]" c="CUST1103"/>
              <i n="[Table6].[Customer_ID].&amp;[CUST1104]" c="CUST1104"/>
              <i n="[Table6].[Customer_ID].&amp;[CUST1105]" c="CUST1105"/>
              <i n="[Table6].[Customer_ID].&amp;[CUST1106]" c="CUST1106"/>
              <i n="[Table6].[Customer_ID].&amp;[CUST1107]" c="CUST1107"/>
              <i n="[Table6].[Customer_ID].&amp;[CUST1108]" c="CUST1108"/>
              <i n="[Table6].[Customer_ID].&amp;[CUST1109]" c="CUST1109"/>
              <i n="[Table6].[Customer_ID].&amp;[CUST1110]" c="CUST1110"/>
              <i n="[Table6].[Customer_ID].&amp;[CUST1111]" c="CUST1111"/>
              <i n="[Table6].[Customer_ID].&amp;[CUST1112]" c="CUST1112"/>
              <i n="[Table6].[Customer_ID].&amp;[CUST1113]" c="CUST1113"/>
              <i n="[Table6].[Customer_ID].&amp;[CUST1114]" c="CUST1114"/>
              <i n="[Table6].[Customer_ID].&amp;[CUST1115]" c="CUST1115"/>
              <i n="[Table6].[Customer_ID].&amp;[CUST1116]" c="CUST1116"/>
              <i n="[Table6].[Customer_ID].&amp;[CUST1117]" c="CUST1117"/>
              <i n="[Table6].[Customer_ID].&amp;[CUST1118]" c="CUST1118"/>
              <i n="[Table6].[Customer_ID].&amp;[CUST1119]" c="CUST1119"/>
              <i n="[Table6].[Customer_ID].&amp;[CUST1120]" c="CUST1120"/>
              <i n="[Table6].[Customer_ID].&amp;[CUST1121]" c="CUST1121"/>
              <i n="[Table6].[Customer_ID].&amp;[CUST1122]" c="CUST1122"/>
              <i n="[Table6].[Customer_ID].&amp;[CUST1123]" c="CUST1123"/>
              <i n="[Table6].[Customer_ID].&amp;[CUST1124]" c="CUST1124"/>
              <i n="[Table6].[Customer_ID].&amp;[CUST1125]" c="CUST1125"/>
              <i n="[Table6].[Customer_ID].&amp;[CUST1126]" c="CUST1126"/>
              <i n="[Table6].[Customer_ID].&amp;[CUST1127]" c="CUST1127"/>
              <i n="[Table6].[Customer_ID].&amp;[CUST1128]" c="CUST1128"/>
              <i n="[Table6].[Customer_ID].&amp;[CUST1129]" c="CUST1129"/>
              <i n="[Table6].[Customer_ID].&amp;[CUST1130]" c="CUST1130"/>
              <i n="[Table6].[Customer_ID].&amp;[CUST1131]" c="CUST1131"/>
              <i n="[Table6].[Customer_ID].&amp;[CUST1132]" c="CUST1132"/>
              <i n="[Table6].[Customer_ID].&amp;[CUST1133]" c="CUST1133"/>
              <i n="[Table6].[Customer_ID].&amp;[CUST1134]" c="CUST1134"/>
              <i n="[Table6].[Customer_ID].&amp;[CUST1135]" c="CUST1135"/>
              <i n="[Table6].[Customer_ID].&amp;[CUST1136]" c="CUST1136"/>
              <i n="[Table6].[Customer_ID].&amp;[CUST1137]" c="CUST1137"/>
              <i n="[Table6].[Customer_ID].&amp;[CUST1138]" c="CUST1138"/>
              <i n="[Table6].[Customer_ID].&amp;[CUST1139]" c="CUST1139"/>
              <i n="[Table6].[Customer_ID].&amp;[CUST1140]" c="CUST1140"/>
              <i n="[Table6].[Customer_ID].&amp;[CUST1141]" c="CUST1141"/>
              <i n="[Table6].[Customer_ID].&amp;[CUST1142]" c="CUST1142"/>
              <i n="[Table6].[Customer_ID].&amp;[CUST1143]" c="CUST1143"/>
              <i n="[Table6].[Customer_ID].&amp;[CUST1144]" c="CUST1144"/>
              <i n="[Table6].[Customer_ID].&amp;[CUST1145]" c="CUST1145"/>
              <i n="[Table6].[Customer_ID].&amp;[CUST1146]" c="CUST1146"/>
              <i n="[Table6].[Customer_ID].&amp;[CUST1147]" c="CUST1147"/>
              <i n="[Table6].[Customer_ID].&amp;[CUST1148]" c="CUST1148"/>
              <i n="[Table6].[Customer_ID].&amp;[CUST1149]" c="CUST1149"/>
              <i n="[Table6].[Customer_ID].&amp;[CUST1150]" c="CUST1150"/>
              <i n="[Table6].[Customer_ID].&amp;[CUST1151]" c="CUST1151"/>
              <i n="[Table6].[Customer_ID].&amp;[CUST1152]" c="CUST1152"/>
              <i n="[Table6].[Customer_ID].&amp;[CUST1153]" c="CUST1153"/>
              <i n="[Table6].[Customer_ID].&amp;[CUST1154]" c="CUST1154"/>
              <i n="[Table6].[Customer_ID].&amp;[CUST1155]" c="CUST1155"/>
              <i n="[Table6].[Customer_ID].&amp;[CUST1156]" c="CUST1156"/>
              <i n="[Table6].[Customer_ID].&amp;[CUST1157]" c="CUST1157"/>
              <i n="[Table6].[Customer_ID].&amp;[CUST1158]" c="CUST1158"/>
              <i n="[Table6].[Customer_ID].&amp;[CUST1159]" c="CUST1159"/>
              <i n="[Table6].[Customer_ID].&amp;[CUST1160]" c="CUST1160"/>
              <i n="[Table6].[Customer_ID].&amp;[CUST1161]" c="CUST1161"/>
              <i n="[Table6].[Customer_ID].&amp;[CUST1162]" c="CUST1162"/>
              <i n="[Table6].[Customer_ID].&amp;[CUST1163]" c="CUST1163"/>
              <i n="[Table6].[Customer_ID].&amp;[CUST1164]" c="CUST1164"/>
              <i n="[Table6].[Customer_ID].&amp;[CUST1165]" c="CUST1165"/>
              <i n="[Table6].[Customer_ID].&amp;[CUST1166]" c="CUST1166"/>
              <i n="[Table6].[Customer_ID].&amp;[CUST1167]" c="CUST1167"/>
              <i n="[Table6].[Customer_ID].&amp;[CUST1168]" c="CUST1168"/>
              <i n="[Table6].[Customer_ID].&amp;[CUST1169]" c="CUST1169"/>
              <i n="[Table6].[Customer_ID].&amp;[CUST1170]" c="CUST1170"/>
              <i n="[Table6].[Customer_ID].&amp;[CUST1171]" c="CUST1171"/>
              <i n="[Table6].[Customer_ID].&amp;[CUST1172]" c="CUST1172"/>
              <i n="[Table6].[Customer_ID].&amp;[CUST1173]" c="CUST1173"/>
              <i n="[Table6].[Customer_ID].&amp;[CUST1174]" c="CUST1174"/>
              <i n="[Table6].[Customer_ID].&amp;[CUST1175]" c="CUST1175"/>
              <i n="[Table6].[Customer_ID].&amp;[CUST1176]" c="CUST1176"/>
              <i n="[Table6].[Customer_ID].&amp;[CUST1177]" c="CUST1177"/>
              <i n="[Table6].[Customer_ID].&amp;[CUST1178]" c="CUST1178"/>
              <i n="[Table6].[Customer_ID].&amp;[CUST1179]" c="CUST1179"/>
              <i n="[Table6].[Customer_ID].&amp;[CUST1180]" c="CUST1180"/>
              <i n="[Table6].[Customer_ID].&amp;[CUST1181]" c="CUST1181"/>
              <i n="[Table6].[Customer_ID].&amp;[CUST1182]" c="CUST1182"/>
              <i n="[Table6].[Customer_ID].&amp;[CUST1183]" c="CUST1183"/>
              <i n="[Table6].[Customer_ID].&amp;[CUST1184]" c="CUST1184"/>
              <i n="[Table6].[Customer_ID].&amp;[CUST1185]" c="CUST1185"/>
              <i n="[Table6].[Customer_ID].&amp;[CUST1186]" c="CUST1186"/>
              <i n="[Table6].[Customer_ID].&amp;[CUST1187]" c="CUST1187"/>
              <i n="[Table6].[Customer_ID].&amp;[CUST1188]" c="CUST1188"/>
              <i n="[Table6].[Customer_ID].&amp;[CUST1189]" c="CUST1189"/>
              <i n="[Table6].[Customer_ID].&amp;[CUST1190]" c="CUST1190"/>
              <i n="[Table6].[Customer_ID].&amp;[CUST1191]" c="CUST1191"/>
              <i n="[Table6].[Customer_ID].&amp;[CUST1192]" c="CUST1192"/>
              <i n="[Table6].[Customer_ID].&amp;[CUST1193]" c="CUST1193"/>
              <i n="[Table6].[Customer_ID].&amp;[CUST1194]" c="CUST1194"/>
              <i n="[Table6].[Customer_ID].&amp;[CUST1195]" c="CUST1195"/>
              <i n="[Table6].[Customer_ID].&amp;[CUST1196]" c="CUST1196"/>
              <i n="[Table6].[Customer_ID].&amp;[CUST1197]" c="CUST1197"/>
              <i n="[Table6].[Customer_ID].&amp;[CUST1198]" c="CUST1198"/>
              <i n="[Table6].[Customer_ID].&amp;[CUST1199]" c="CUST1199"/>
              <i n="[Table6].[Customer_ID].&amp;[CUST1200]" c="CUST1200"/>
              <i n="[Table6].[Customer_ID].&amp;[CUST1201]" c="CUST1201"/>
              <i n="[Table6].[Customer_ID].&amp;[CUST1202]" c="CUST1202"/>
              <i n="[Table6].[Customer_ID].&amp;[CUST1203]" c="CUST1203"/>
              <i n="[Table6].[Customer_ID].&amp;[CUST1204]" c="CUST1204"/>
              <i n="[Table6].[Customer_ID].&amp;[CUST1205]" c="CUST1205"/>
              <i n="[Table6].[Customer_ID].&amp;[CUST1206]" c="CUST1206"/>
              <i n="[Table6].[Customer_ID].&amp;[CUST1207]" c="CUST1207"/>
              <i n="[Table6].[Customer_ID].&amp;[CUST1208]" c="CUST1208"/>
              <i n="[Table6].[Customer_ID].&amp;[CUST1209]" c="CUST1209"/>
              <i n="[Table6].[Customer_ID].&amp;[CUST1210]" c="CUST1210"/>
              <i n="[Table6].[Customer_ID].&amp;[CUST1211]" c="CUST1211"/>
              <i n="[Table6].[Customer_ID].&amp;[CUST1212]" c="CUST1212"/>
              <i n="[Table6].[Customer_ID].&amp;[CUST1213]" c="CUST1213"/>
              <i n="[Table6].[Customer_ID].&amp;[CUST1214]" c="CUST1214"/>
              <i n="[Table6].[Customer_ID].&amp;[CUST1215]" c="CUST1215"/>
              <i n="[Table6].[Customer_ID].&amp;[CUST1216]" c="CUST1216"/>
              <i n="[Table6].[Customer_ID].&amp;[CUST1217]" c="CUST1217"/>
              <i n="[Table6].[Customer_ID].&amp;[CUST1218]" c="CUST1218"/>
              <i n="[Table6].[Customer_ID].&amp;[CUST1219]" c="CUST1219"/>
              <i n="[Table6].[Customer_ID].&amp;[CUST1220]" c="CUST1220"/>
              <i n="[Table6].[Customer_ID].&amp;[CUST1221]" c="CUST1221"/>
              <i n="[Table6].[Customer_ID].&amp;[CUST1222]" c="CUST1222"/>
              <i n="[Table6].[Customer_ID].&amp;[CUST1223]" c="CUST1223"/>
              <i n="[Table6].[Customer_ID].&amp;[CUST1224]" c="CUST1224"/>
              <i n="[Table6].[Customer_ID].&amp;[CUST1225]" c="CUST1225"/>
              <i n="[Table6].[Customer_ID].&amp;[CUST1226]" c="CUST1226"/>
              <i n="[Table6].[Customer_ID].&amp;[CUST1227]" c="CUST1227"/>
              <i n="[Table6].[Customer_ID].&amp;[CUST1228]" c="CUST1228"/>
              <i n="[Table6].[Customer_ID].&amp;[CUST1229]" c="CUST1229"/>
              <i n="[Table6].[Customer_ID].&amp;[CUST1230]" c="CUST1230"/>
              <i n="[Table6].[Customer_ID].&amp;[CUST1231]" c="CUST1231"/>
              <i n="[Table6].[Customer_ID].&amp;[CUST1232]" c="CUST1232"/>
              <i n="[Table6].[Customer_ID].&amp;[CUST1233]" c="CUST1233"/>
              <i n="[Table6].[Customer_ID].&amp;[CUST1234]" c="CUST1234"/>
              <i n="[Table6].[Customer_ID].&amp;[CUST1235]" c="CUST1235"/>
              <i n="[Table6].[Customer_ID].&amp;[CUST1236]" c="CUST1236"/>
              <i n="[Table6].[Customer_ID].&amp;[CUST1237]" c="CUST1237"/>
              <i n="[Table6].[Customer_ID].&amp;[CUST1238]" c="CUST1238"/>
              <i n="[Table6].[Customer_ID].&amp;[CUST1239]" c="CUST1239"/>
              <i n="[Table6].[Customer_ID].&amp;[CUST1240]" c="CUST1240"/>
              <i n="[Table6].[Customer_ID].&amp;[CUST1241]" c="CUST1241"/>
              <i n="[Table6].[Customer_ID].&amp;[CUST1242]" c="CUST1242"/>
              <i n="[Table6].[Customer_ID].&amp;[CUST1243]" c="CUST1243"/>
              <i n="[Table6].[Customer_ID].&amp;[CUST1244]" c="CUST1244"/>
              <i n="[Table6].[Customer_ID].&amp;[CUST1245]" c="CUST1245"/>
              <i n="[Table6].[Customer_ID].&amp;[CUST1246]" c="CUST1246"/>
              <i n="[Table6].[Customer_ID].&amp;[CUST1247]" c="CUST1247"/>
              <i n="[Table6].[Customer_ID].&amp;[CUST1248]" c="CUST1248"/>
              <i n="[Table6].[Customer_ID].&amp;[CUST1249]" c="CUST1249"/>
              <i n="[Table6].[Customer_ID].&amp;[CUST1250]" c="CUST1250"/>
              <i n="[Table6].[Customer_ID].&amp;[CUST1251]" c="CUST1251"/>
              <i n="[Table6].[Customer_ID].&amp;[CUST1252]" c="CUST1252"/>
              <i n="[Table6].[Customer_ID].&amp;[CUST1253]" c="CUST1253"/>
              <i n="[Table6].[Customer_ID].&amp;[CUST1254]" c="CUST1254"/>
              <i n="[Table6].[Customer_ID].&amp;[CUST1255]" c="CUST1255"/>
              <i n="[Table6].[Customer_ID].&amp;[CUST1256]" c="CUST1256"/>
              <i n="[Table6].[Customer_ID].&amp;[CUST1257]" c="CUST1257"/>
              <i n="[Table6].[Customer_ID].&amp;[CUST1258]" c="CUST1258"/>
              <i n="[Table6].[Customer_ID].&amp;[CUST1259]" c="CUST1259"/>
              <i n="[Table6].[Customer_ID].&amp;[CUST1260]" c="CUST1260"/>
              <i n="[Table6].[Customer_ID].&amp;[CUST1261]" c="CUST1261"/>
              <i n="[Table6].[Customer_ID].&amp;[CUST1262]" c="CUST1262"/>
              <i n="[Table6].[Customer_ID].&amp;[CUST1263]" c="CUST1263"/>
              <i n="[Table6].[Customer_ID].&amp;[CUST1264]" c="CUST1264"/>
              <i n="[Table6].[Customer_ID].&amp;[CUST1265]" c="CUST1265"/>
              <i n="[Table6].[Customer_ID].&amp;[CUST1266]" c="CUST1266"/>
              <i n="[Table6].[Customer_ID].&amp;[CUST1267]" c="CUST1267"/>
              <i n="[Table6].[Customer_ID].&amp;[CUST1268]" c="CUST1268"/>
              <i n="[Table6].[Customer_ID].&amp;[CUST1269]" c="CUST1269"/>
              <i n="[Table6].[Customer_ID].&amp;[CUST1270]" c="CUST1270"/>
              <i n="[Table6].[Customer_ID].&amp;[CUST1271]" c="CUST1271"/>
              <i n="[Table6].[Customer_ID].&amp;[CUST1272]" c="CUST1272"/>
              <i n="[Table6].[Customer_ID].&amp;[CUST1273]" c="CUST1273"/>
              <i n="[Table6].[Customer_ID].&amp;[CUST1274]" c="CUST1274"/>
              <i n="[Table6].[Customer_ID].&amp;[CUST1275]" c="CUST1275"/>
              <i n="[Table6].[Customer_ID].&amp;[CUST1276]" c="CUST1276"/>
              <i n="[Table6].[Customer_ID].&amp;[CUST1277]" c="CUST1277"/>
              <i n="[Table6].[Customer_ID].&amp;[CUST1278]" c="CUST1278"/>
              <i n="[Table6].[Customer_ID].&amp;[CUST1279]" c="CUST1279"/>
              <i n="[Table6].[Customer_ID].&amp;[CUST1280]" c="CUST1280"/>
              <i n="[Table6].[Customer_ID].&amp;[CUST1281]" c="CUST1281"/>
              <i n="[Table6].[Customer_ID].&amp;[CUST1282]" c="CUST1282"/>
              <i n="[Table6].[Customer_ID].&amp;[CUST1283]" c="CUST1283"/>
              <i n="[Table6].[Customer_ID].&amp;[CUST1284]" c="CUST1284"/>
              <i n="[Table6].[Customer_ID].&amp;[CUST1285]" c="CUST1285"/>
              <i n="[Table6].[Customer_ID].&amp;[CUST1286]" c="CUST1286"/>
              <i n="[Table6].[Customer_ID].&amp;[CUST1287]" c="CUST1287"/>
              <i n="[Table6].[Customer_ID].&amp;[CUST1288]" c="CUST1288"/>
              <i n="[Table6].[Customer_ID].&amp;[CUST1289]" c="CUST1289"/>
              <i n="[Table6].[Customer_ID].&amp;[CUST1290]" c="CUST1290"/>
              <i n="[Table6].[Customer_ID].&amp;[CUST1291]" c="CUST1291"/>
              <i n="[Table6].[Customer_ID].&amp;[CUST1292]" c="CUST1292"/>
              <i n="[Table6].[Customer_ID].&amp;[CUST1293]" c="CUST1293"/>
              <i n="[Table6].[Customer_ID].&amp;[CUST1294]" c="CUST1294"/>
              <i n="[Table6].[Customer_ID].&amp;[CUST1295]" c="CUST1295"/>
              <i n="[Table6].[Customer_ID].&amp;[CUST1296]" c="CUST1296"/>
              <i n="[Table6].[Customer_ID].&amp;[CUST1297]" c="CUST1297"/>
              <i n="[Table6].[Customer_ID].&amp;[CUST1298]" c="CUST1298"/>
              <i n="[Table6].[Customer_ID].&amp;[CUST1299]" c="CUST1299"/>
              <i n="[Table6].[Customer_ID].&amp;[CUST1300]" c="CUST1300"/>
              <i n="[Table6].[Customer_ID].&amp;[CUST1301]" c="CUST1301"/>
              <i n="[Table6].[Customer_ID].&amp;[CUST1302]" c="CUST1302"/>
              <i n="[Table6].[Customer_ID].&amp;[CUST1303]" c="CUST1303"/>
              <i n="[Table6].[Customer_ID].&amp;[CUST1304]" c="CUST1304"/>
              <i n="[Table6].[Customer_ID].&amp;[CUST1305]" c="CUST1305"/>
              <i n="[Table6].[Customer_ID].&amp;[CUST1306]" c="CUST1306"/>
              <i n="[Table6].[Customer_ID].&amp;[CUST1307]" c="CUST1307"/>
              <i n="[Table6].[Customer_ID].&amp;[CUST1308]" c="CUST1308"/>
              <i n="[Table6].[Customer_ID].&amp;[CUST1309]" c="CUST1309"/>
              <i n="[Table6].[Customer_ID].&amp;[CUST1310]" c="CUST1310"/>
              <i n="[Table6].[Customer_ID].&amp;[CUST1311]" c="CUST1311"/>
              <i n="[Table6].[Customer_ID].&amp;[CUST1312]" c="CUST1312"/>
              <i n="[Table6].[Customer_ID].&amp;[CUST1313]" c="CUST1313"/>
              <i n="[Table6].[Customer_ID].&amp;[CUST1314]" c="CUST1314"/>
              <i n="[Table6].[Customer_ID].&amp;[CUST1315]" c="CUST1315"/>
              <i n="[Table6].[Customer_ID].&amp;[CUST1316]" c="CUST1316"/>
              <i n="[Table6].[Customer_ID].&amp;[CUST1317]" c="CUST1317"/>
              <i n="[Table6].[Customer_ID].&amp;[CUST1318]" c="CUST1318"/>
              <i n="[Table6].[Customer_ID].&amp;[CUST1319]" c="CUST1319"/>
              <i n="[Table6].[Customer_ID].&amp;[CUST1320]" c="CUST1320"/>
              <i n="[Table6].[Customer_ID].&amp;[CUST1321]" c="CUST1321"/>
              <i n="[Table6].[Customer_ID].&amp;[CUST1322]" c="CUST1322"/>
              <i n="[Table6].[Customer_ID].&amp;[CUST1323]" c="CUST1323"/>
              <i n="[Table6].[Customer_ID].&amp;[CUST1324]" c="CUST1324"/>
              <i n="[Table6].[Customer_ID].&amp;[CUST1325]" c="CUST1325"/>
              <i n="[Table6].[Customer_ID].&amp;[CUST1326]" c="CUST1326"/>
              <i n="[Table6].[Customer_ID].&amp;[CUST1327]" c="CUST1327"/>
              <i n="[Table6].[Customer_ID].&amp;[CUST1328]" c="CUST1328"/>
              <i n="[Table6].[Customer_ID].&amp;[CUST1329]" c="CUST1329"/>
              <i n="[Table6].[Customer_ID].&amp;[CUST1330]" c="CUST1330"/>
              <i n="[Table6].[Customer_ID].&amp;[CUST1331]" c="CUST1331"/>
              <i n="[Table6].[Customer_ID].&amp;[CUST1332]" c="CUST1332"/>
              <i n="[Table6].[Customer_ID].&amp;[CUST1333]" c="CUST1333"/>
              <i n="[Table6].[Customer_ID].&amp;[CUST1334]" c="CUST1334"/>
              <i n="[Table6].[Customer_ID].&amp;[CUST1335]" c="CUST1335"/>
              <i n="[Table6].[Customer_ID].&amp;[CUST1336]" c="CUST1336"/>
              <i n="[Table6].[Customer_ID].&amp;[CUST1337]" c="CUST1337"/>
              <i n="[Table6].[Customer_ID].&amp;[CUST1338]" c="CUST1338"/>
              <i n="[Table6].[Customer_ID].&amp;[CUST1339]" c="CUST1339"/>
              <i n="[Table6].[Customer_ID].&amp;[CUST1340]" c="CUST1340"/>
              <i n="[Table6].[Customer_ID].&amp;[CUST1341]" c="CUST1341"/>
              <i n="[Table6].[Customer_ID].&amp;[CUST1342]" c="CUST1342"/>
              <i n="[Table6].[Customer_ID].&amp;[CUST1343]" c="CUST1343"/>
              <i n="[Table6].[Customer_ID].&amp;[CUST1344]" c="CUST1344"/>
              <i n="[Table6].[Customer_ID].&amp;[CUST1345]" c="CUST1345"/>
              <i n="[Table6].[Customer_ID].&amp;[CUST1346]" c="CUST1346"/>
              <i n="[Table6].[Customer_ID].&amp;[CUST1347]" c="CUST1347"/>
              <i n="[Table6].[Customer_ID].&amp;[CUST1348]" c="CUST1348"/>
              <i n="[Table6].[Customer_ID].&amp;[CUST1349]" c="CUST1349"/>
              <i n="[Table6].[Customer_ID].&amp;[CUST1350]" c="CUST1350"/>
              <i n="[Table6].[Customer_ID].&amp;[CUST1351]" c="CUST1351"/>
              <i n="[Table6].[Customer_ID].&amp;[CUST1352]" c="CUST1352"/>
              <i n="[Table6].[Customer_ID].&amp;[CUST1353]" c="CUST1353"/>
              <i n="[Table6].[Customer_ID].&amp;[CUST1354]" c="CUST1354"/>
              <i n="[Table6].[Customer_ID].&amp;[CUST1355]" c="CUST1355"/>
              <i n="[Table6].[Customer_ID].&amp;[CUST1356]" c="CUST1356"/>
              <i n="[Table6].[Customer_ID].&amp;[CUST1357]" c="CUST1357"/>
              <i n="[Table6].[Customer_ID].&amp;[CUST1358]" c="CUST1358"/>
              <i n="[Table6].[Customer_ID].&amp;[CUST1359]" c="CUST1359"/>
              <i n="[Table6].[Customer_ID].&amp;[CUST1360]" c="CUST1360"/>
              <i n="[Table6].[Customer_ID].&amp;[CUST1361]" c="CUST1361"/>
              <i n="[Table6].[Customer_ID].&amp;[CUST1362]" c="CUST1362"/>
              <i n="[Table6].[Customer_ID].&amp;[CUST1363]" c="CUST1363"/>
              <i n="[Table6].[Customer_ID].&amp;[CUST1364]" c="CUST1364"/>
              <i n="[Table6].[Customer_ID].&amp;[CUST1365]" c="CUST1365"/>
              <i n="[Table6].[Customer_ID].&amp;[CUST1366]" c="CUST1366"/>
              <i n="[Table6].[Customer_ID].&amp;[CUST1367]" c="CUST1367"/>
              <i n="[Table6].[Customer_ID].&amp;[CUST1368]" c="CUST1368"/>
              <i n="[Table6].[Customer_ID].&amp;[CUST1369]" c="CUST1369"/>
              <i n="[Table6].[Customer_ID].&amp;[CUST1370]" c="CUST1370"/>
              <i n="[Table6].[Customer_ID].&amp;[CUST1371]" c="CUST1371"/>
              <i n="[Table6].[Customer_ID].&amp;[CUST1372]" c="CUST1372"/>
              <i n="[Table6].[Customer_ID].&amp;[CUST1373]" c="CUST1373"/>
              <i n="[Table6].[Customer_ID].&amp;[CUST1374]" c="CUST1374"/>
              <i n="[Table6].[Customer_ID].&amp;[CUST1375]" c="CUST1375"/>
              <i n="[Table6].[Customer_ID].&amp;[CUST1376]" c="CUST1376"/>
              <i n="[Table6].[Customer_ID].&amp;[CUST1377]" c="CUST1377"/>
              <i n="[Table6].[Customer_ID].&amp;[CUST1378]" c="CUST1378"/>
              <i n="[Table6].[Customer_ID].&amp;[CUST1379]" c="CUST1379"/>
              <i n="[Table6].[Customer_ID].&amp;[CUST1380]" c="CUST1380"/>
              <i n="[Table6].[Customer_ID].&amp;[CUST1381]" c="CUST1381"/>
              <i n="[Table6].[Customer_ID].&amp;[CUST1382]" c="CUST1382"/>
              <i n="[Table6].[Customer_ID].&amp;[CUST1383]" c="CUST1383"/>
              <i n="[Table6].[Customer_ID].&amp;[CUST1384]" c="CUST1384"/>
              <i n="[Table6].[Customer_ID].&amp;[CUST1385]" c="CUST1385"/>
              <i n="[Table6].[Customer_ID].&amp;[CUST1386]" c="CUST1386"/>
              <i n="[Table6].[Customer_ID].&amp;[CUST1387]" c="CUST1387"/>
              <i n="[Table6].[Customer_ID].&amp;[CUST1388]" c="CUST1388"/>
              <i n="[Table6].[Customer_ID].&amp;[CUST1389]" c="CUST1389"/>
              <i n="[Table6].[Customer_ID].&amp;[CUST1390]" c="CUST1390"/>
              <i n="[Table6].[Customer_ID].&amp;[CUST1391]" c="CUST1391"/>
              <i n="[Table6].[Customer_ID].&amp;[CUST1392]" c="CUST1392"/>
              <i n="[Table6].[Customer_ID].&amp;[CUST1393]" c="CUST1393"/>
              <i n="[Table6].[Customer_ID].&amp;[CUST1394]" c="CUST1394"/>
              <i n="[Table6].[Customer_ID].&amp;[CUST1395]" c="CUST1395"/>
              <i n="[Table6].[Customer_ID].&amp;[CUST1396]" c="CUST1396"/>
              <i n="[Table6].[Customer_ID].&amp;[CUST1397]" c="CUST1397"/>
              <i n="[Table6].[Customer_ID].&amp;[CUST1398]" c="CUST1398"/>
              <i n="[Table6].[Customer_ID].&amp;[CUST1399]" c="CUST1399"/>
              <i n="[Table6].[Customer_ID].&amp;[CUST1400]" c="CUST1400"/>
              <i n="[Table6].[Customer_ID].&amp;[CUST1401]" c="CUST1401"/>
              <i n="[Table6].[Customer_ID].&amp;[CUST1402]" c="CUST1402"/>
              <i n="[Table6].[Customer_ID].&amp;[CUST1403]" c="CUST1403"/>
              <i n="[Table6].[Customer_ID].&amp;[CUST1404]" c="CUST1404"/>
              <i n="[Table6].[Customer_ID].&amp;[CUST1405]" c="CUST1405"/>
              <i n="[Table6].[Customer_ID].&amp;[CUST1406]" c="CUST1406"/>
              <i n="[Table6].[Customer_ID].&amp;[CUST1407]" c="CUST1407"/>
              <i n="[Table6].[Customer_ID].&amp;[CUST1408]" c="CUST1408"/>
              <i n="[Table6].[Customer_ID].&amp;[CUST1409]" c="CUST1409"/>
              <i n="[Table6].[Customer_ID].&amp;[CUST1410]" c="CUST1410"/>
              <i n="[Table6].[Customer_ID].&amp;[CUST1411]" c="CUST1411"/>
              <i n="[Table6].[Customer_ID].&amp;[CUST1412]" c="CUST1412"/>
              <i n="[Table6].[Customer_ID].&amp;[CUST1413]" c="CUST1413"/>
              <i n="[Table6].[Customer_ID].&amp;[CUST1414]" c="CUST1414"/>
              <i n="[Table6].[Customer_ID].&amp;[CUST1415]" c="CUST1415"/>
              <i n="[Table6].[Customer_ID].&amp;[CUST1416]" c="CUST1416"/>
              <i n="[Table6].[Customer_ID].&amp;[CUST1417]" c="CUST1417"/>
              <i n="[Table6].[Customer_ID].&amp;[CUST1418]" c="CUST1418"/>
              <i n="[Table6].[Customer_ID].&amp;[CUST1419]" c="CUST1419"/>
              <i n="[Table6].[Customer_ID].&amp;[CUST1420]" c="CUST1420"/>
              <i n="[Table6].[Customer_ID].&amp;[CUST1421]" c="CUST1421"/>
              <i n="[Table6].[Customer_ID].&amp;[CUST1422]" c="CUST1422"/>
              <i n="[Table6].[Customer_ID].&amp;[CUST1423]" c="CUST1423"/>
              <i n="[Table6].[Customer_ID].&amp;[CUST1424]" c="CUST1424"/>
              <i n="[Table6].[Customer_ID].&amp;[CUST1425]" c="CUST1425"/>
              <i n="[Table6].[Customer_ID].&amp;[CUST1426]" c="CUST1426"/>
              <i n="[Table6].[Customer_ID].&amp;[CUST1427]" c="CUST1427"/>
              <i n="[Table6].[Customer_ID].&amp;[CUST1428]" c="CUST1428"/>
              <i n="[Table6].[Customer_ID].&amp;[CUST1429]" c="CUST1429"/>
              <i n="[Table6].[Customer_ID].&amp;[CUST1430]" c="CUST1430"/>
              <i n="[Table6].[Customer_ID].&amp;[CUST1431]" c="CUST1431"/>
              <i n="[Table6].[Customer_ID].&amp;[CUST1432]" c="CUST1432"/>
              <i n="[Table6].[Customer_ID].&amp;[CUST1433]" c="CUST1433"/>
              <i n="[Table6].[Customer_ID].&amp;[CUST1434]" c="CUST1434"/>
              <i n="[Table6].[Customer_ID].&amp;[CUST1435]" c="CUST1435"/>
              <i n="[Table6].[Customer_ID].&amp;[CUST1436]" c="CUST1436"/>
              <i n="[Table6].[Customer_ID].&amp;[CUST1437]" c="CUST1437"/>
              <i n="[Table6].[Customer_ID].&amp;[CUST1438]" c="CUST1438"/>
              <i n="[Table6].[Customer_ID].&amp;[CUST1439]" c="CUST1439"/>
              <i n="[Table6].[Customer_ID].&amp;[CUST1440]" c="CUST1440"/>
              <i n="[Table6].[Customer_ID].&amp;[CUST1441]" c="CUST1441"/>
              <i n="[Table6].[Customer_ID].&amp;[CUST1442]" c="CUST1442"/>
              <i n="[Table6].[Customer_ID].&amp;[CUST1443]" c="CUST1443"/>
              <i n="[Table6].[Customer_ID].&amp;[CUST1444]" c="CUST1444"/>
              <i n="[Table6].[Customer_ID].&amp;[CUST1445]" c="CUST1445"/>
              <i n="[Table6].[Customer_ID].&amp;[CUST1446]" c="CUST1446"/>
              <i n="[Table6].[Customer_ID].&amp;[CUST1447]" c="CUST1447"/>
              <i n="[Table6].[Customer_ID].&amp;[CUST1448]" c="CUST1448"/>
              <i n="[Table6].[Customer_ID].&amp;[CUST1449]" c="CUST1449"/>
              <i n="[Table6].[Customer_ID].&amp;[CUST1450]" c="CUST1450"/>
              <i n="[Table6].[Customer_ID].&amp;[CUST1451]" c="CUST1451"/>
              <i n="[Table6].[Customer_ID].&amp;[CUST1452]" c="CUST1452"/>
              <i n="[Table6].[Customer_ID].&amp;[CUST1453]" c="CUST1453"/>
              <i n="[Table6].[Customer_ID].&amp;[CUST1454]" c="CUST1454"/>
              <i n="[Table6].[Customer_ID].&amp;[CUST1455]" c="CUST1455"/>
              <i n="[Table6].[Customer_ID].&amp;[CUST1456]" c="CUST1456"/>
              <i n="[Table6].[Customer_ID].&amp;[CUST1457]" c="CUST1457"/>
              <i n="[Table6].[Customer_ID].&amp;[CUST1458]" c="CUST1458"/>
              <i n="[Table6].[Customer_ID].&amp;[CUST1459]" c="CUST1459"/>
              <i n="[Table6].[Customer_ID].&amp;[CUST1460]" c="CUST1460"/>
              <i n="[Table6].[Customer_ID].&amp;[CUST1461]" c="CUST1461"/>
              <i n="[Table6].[Customer_ID].&amp;[CUST1462]" c="CUST1462"/>
              <i n="[Table6].[Customer_ID].&amp;[CUST1463]" c="CUST1463"/>
              <i n="[Table6].[Customer_ID].&amp;[CUST1464]" c="CUST1464"/>
              <i n="[Table6].[Customer_ID].&amp;[CUST1465]" c="CUST1465"/>
              <i n="[Table6].[Customer_ID].&amp;[CUST1466]" c="CUST1466"/>
              <i n="[Table6].[Customer_ID].&amp;[CUST1467]" c="CUST1467"/>
              <i n="[Table6].[Customer_ID].&amp;[CUST1468]" c="CUST1468"/>
              <i n="[Table6].[Customer_ID].&amp;[CUST1469]" c="CUST1469"/>
              <i n="[Table6].[Customer_ID].&amp;[CUST1470]" c="CUST1470"/>
              <i n="[Table6].[Customer_ID].&amp;[CUST1471]" c="CUST1471"/>
              <i n="[Table6].[Customer_ID].&amp;[CUST1472]" c="CUST1472"/>
              <i n="[Table6].[Customer_ID].&amp;[CUST1473]" c="CUST1473"/>
              <i n="[Table6].[Customer_ID].&amp;[CUST1474]" c="CUST1474"/>
              <i n="[Table6].[Customer_ID].&amp;[CUST1475]" c="CUST1475"/>
              <i n="[Table6].[Customer_ID].&amp;[CUST1476]" c="CUST1476"/>
              <i n="[Table6].[Customer_ID].&amp;[CUST1477]" c="CUST1477"/>
              <i n="[Table6].[Customer_ID].&amp;[CUST1478]" c="CUST1478"/>
              <i n="[Table6].[Customer_ID].&amp;[CUST1479]" c="CUST1479"/>
              <i n="[Table6].[Customer_ID].&amp;[CUST1480]" c="CUST1480"/>
              <i n="[Table6].[Customer_ID].&amp;[CUST1481]" c="CUST1481"/>
              <i n="[Table6].[Customer_ID].&amp;[CUST1482]" c="CUST1482"/>
              <i n="[Table6].[Customer_ID].&amp;[CUST1483]" c="CUST1483"/>
              <i n="[Table6].[Customer_ID].&amp;[CUST1484]" c="CUST1484"/>
              <i n="[Table6].[Customer_ID].&amp;[CUST1485]" c="CUST1485"/>
              <i n="[Table6].[Customer_ID].&amp;[CUST1486]" c="CUST1486"/>
              <i n="[Table6].[Customer_ID].&amp;[CUST1487]" c="CUST1487"/>
              <i n="[Table6].[Customer_ID].&amp;[CUST1488]" c="CUST1488"/>
              <i n="[Table6].[Customer_ID].&amp;[CUST1489]" c="CUST1489"/>
              <i n="[Table6].[Customer_ID].&amp;[CUST1490]" c="CUST1490"/>
              <i n="[Table6].[Customer_ID].&amp;[CUST1491]" c="CUST1491"/>
              <i n="[Table6].[Customer_ID].&amp;[CUST1492]" c="CUST1492"/>
              <i n="[Table6].[Customer_ID].&amp;[CUST1493]" c="CUST1493"/>
              <i n="[Table6].[Customer_ID].&amp;[CUST1494]" c="CUST1494"/>
              <i n="[Table6].[Customer_ID].&amp;[CUST1495]" c="CUST1495"/>
              <i n="[Table6].[Customer_ID].&amp;[CUST1496]" c="CUST1496"/>
              <i n="[Table6].[Customer_ID].&amp;[CUST1497]" c="CUST1497"/>
              <i n="[Table6].[Customer_ID].&amp;[CUST1498]" c="CUST1498"/>
              <i n="[Table6].[Customer_ID].&amp;[CUST1499]" c="CUST1499"/>
            </range>
          </ranges>
        </level>
      </levels>
      <selections count="1">
        <selection n="[Table6].[Customer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4E0F178-72CE-49E4-93BA-9F546F42DD5A}" sourceName="[Table6].[Age]">
  <pivotTables>
    <pivotTable tabId="8" name="PivotTable6"/>
  </pivotTables>
  <data>
    <olap pivotCacheId="1625520140">
      <levels count="2">
        <level uniqueName="[Table6].[Age].[(All)]" sourceCaption="(All)" count="0"/>
        <level uniqueName="[Table6].[Age].[Age]" sourceCaption="Age" count="47">
          <ranges>
            <range startItem="0">
              <i n="[Table6].[Age].&amp;[18]" c="18"/>
              <i n="[Table6].[Age].&amp;[19]" c="19"/>
              <i n="[Table6].[Age].&amp;[20]" c="20"/>
              <i n="[Table6].[Age].&amp;[21]" c="21"/>
              <i n="[Table6].[Age].&amp;[22]" c="22"/>
              <i n="[Table6].[Age].&amp;[23]" c="23"/>
              <i n="[Table6].[Age].&amp;[24]" c="24"/>
              <i n="[Table6].[Age].&amp;[25]" c="25"/>
              <i n="[Table6].[Age].&amp;[26]" c="26"/>
              <i n="[Table6].[Age].&amp;[27]" c="27"/>
              <i n="[Table6].[Age].&amp;[28]" c="28"/>
              <i n="[Table6].[Age].&amp;[29]" c="29"/>
              <i n="[Table6].[Age].&amp;[30]" c="30"/>
              <i n="[Table6].[Age].&amp;[31]" c="31"/>
              <i n="[Table6].[Age].&amp;[32]" c="32"/>
              <i n="[Table6].[Age].&amp;[33]" c="33"/>
              <i n="[Table6].[Age].&amp;[34]" c="34"/>
              <i n="[Table6].[Age].&amp;[35]" c="35"/>
              <i n="[Table6].[Age].&amp;[36]" c="36"/>
              <i n="[Table6].[Age].&amp;[37]" c="37"/>
              <i n="[Table6].[Age].&amp;[38]" c="38"/>
              <i n="[Table6].[Age].&amp;[39]" c="39"/>
              <i n="[Table6].[Age].&amp;[40]" c="40"/>
              <i n="[Table6].[Age].&amp;[41]" c="41"/>
              <i n="[Table6].[Age].&amp;[42]" c="42"/>
              <i n="[Table6].[Age].&amp;[43]" c="43"/>
              <i n="[Table6].[Age].&amp;[44]" c="44"/>
              <i n="[Table6].[Age].&amp;[45]" c="45"/>
              <i n="[Table6].[Age].&amp;[46]" c="46"/>
              <i n="[Table6].[Age].&amp;[47]" c="47"/>
              <i n="[Table6].[Age].&amp;[48]" c="48"/>
              <i n="[Table6].[Age].&amp;[49]" c="49"/>
              <i n="[Table6].[Age].&amp;[50]" c="50"/>
              <i n="[Table6].[Age].&amp;[51]" c="51"/>
              <i n="[Table6].[Age].&amp;[52]" c="52"/>
              <i n="[Table6].[Age].&amp;[53]" c="53"/>
              <i n="[Table6].[Age].&amp;[54]" c="54"/>
              <i n="[Table6].[Age].&amp;[55]" c="55"/>
              <i n="[Table6].[Age].&amp;[56]" c="56"/>
              <i n="[Table6].[Age].&amp;[57]" c="57"/>
              <i n="[Table6].[Age].&amp;[58]" c="58"/>
              <i n="[Table6].[Age].&amp;[59]" c="59"/>
              <i n="[Table6].[Age].&amp;[60]" c="60"/>
              <i n="[Table6].[Age].&amp;[61]" c="61"/>
              <i n="[Table6].[Age].&amp;[62]" c="62"/>
              <i n="[Table6].[Age].&amp;[63]" c="63"/>
              <i n="[Table6].[Age].&amp;[64]" c="64"/>
            </range>
          </ranges>
        </level>
      </levels>
      <selections count="1">
        <selection n="[Table6].[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E89EBC-2EC3-46CE-B322-0495FB9EBB53}" sourceName="[Table4].[Gender]">
  <pivotTables>
    <pivotTable tabId="13" name="PivotTable1"/>
    <pivotTable tabId="5" name="PivotTable1"/>
    <pivotTable tabId="5" name="PivotTable2"/>
    <pivotTable tabId="5" name="PivotTable3"/>
    <pivotTable tabId="7" name="PivotTable1"/>
    <pivotTable tabId="7" name="PivotTable3"/>
    <pivotTable tabId="7" name="PivotTable4"/>
    <pivotTable tabId="8" name="PivotTable6"/>
    <pivotTable tabId="8" name="PivotTable7"/>
    <pivotTable tabId="10" name="PivotTable2"/>
    <pivotTable tabId="10" name="PivotTable3"/>
    <pivotTable tabId="10" name="PivotTable4"/>
    <pivotTable tabId="10" name="PivotTable5"/>
    <pivotTable tabId="13" name="PivotTable10"/>
    <pivotTable tabId="13" name="PivotTable11"/>
    <pivotTable tabId="13" name="PivotTable2"/>
    <pivotTable tabId="13" name="PivotTable7"/>
    <pivotTable tabId="13" name="PivotTable8"/>
    <pivotTable tabId="13" name="PivotTable9"/>
  </pivotTables>
  <data>
    <olap pivotCacheId="1585240293">
      <levels count="2">
        <level uniqueName="[Table4].[Gender].[(All)]" sourceCaption="(All)" count="0"/>
        <level uniqueName="[Table4].[Gender].[Gender]" sourceCaption="Gender" count="2">
          <ranges>
            <range startItem="0">
              <i n="[Table4].[Gender].&amp;[Female]" c="Female"/>
              <i n="[Table4].[Gender].&amp;[Male]" c="Male"/>
            </range>
          </ranges>
        </level>
      </levels>
      <selections count="1">
        <selection n="[Table4].[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Loyalty" xr10:uid="{E861215E-E898-4399-9F16-82CE1292F29B}" sourceName="[Table4].[New Loyalty]">
  <pivotTables>
    <pivotTable tabId="13" name="PivotTable1"/>
  </pivotTables>
  <data>
    <olap pivotCacheId="1585240293">
      <levels count="2">
        <level uniqueName="[Table4].[New Loyalty].[(All)]" sourceCaption="(All)" count="0"/>
        <level uniqueName="[Table4].[New Loyalty].[New Loyalty]" sourceCaption="New Loyalty" count="4">
          <ranges>
            <range startItem="0">
              <i n="[Table4].[New Loyalty].&amp;[Bronze]" c="Bronze"/>
              <i n="[Table4].[New Loyalty].&amp;[Gold]" c="Gold"/>
              <i n="[Table4].[New Loyalty].&amp;[Platinum]" c="Platinum"/>
              <i n="[Table4].[New Loyalty].&amp;[Silver]" c="Silver"/>
            </range>
          </ranges>
        </level>
      </levels>
      <selections count="1">
        <selection n="[Table4].[New Loyal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4663D910-6475-4759-B907-3CCB21F1EA8B}" sourceName="[Table4].[Store Type]">
  <pivotTables>
    <pivotTable tabId="13" name="PivotTable7"/>
    <pivotTable tabId="5" name="PivotTable1"/>
    <pivotTable tabId="5" name="PivotTable2"/>
    <pivotTable tabId="5" name="PivotTable3"/>
    <pivotTable tabId="7" name="PivotTable1"/>
    <pivotTable tabId="7" name="PivotTable3"/>
    <pivotTable tabId="7" name="PivotTable4"/>
    <pivotTable tabId="8" name="PivotTable6"/>
    <pivotTable tabId="8" name="PivotTable7"/>
    <pivotTable tabId="10" name="PivotTable2"/>
    <pivotTable tabId="10" name="PivotTable3"/>
    <pivotTable tabId="10" name="PivotTable4"/>
    <pivotTable tabId="10" name="PivotTable5"/>
    <pivotTable tabId="13" name="PivotTable1"/>
    <pivotTable tabId="13" name="PivotTable10"/>
    <pivotTable tabId="13" name="PivotTable11"/>
    <pivotTable tabId="13" name="PivotTable2"/>
    <pivotTable tabId="13" name="PivotTable8"/>
    <pivotTable tabId="13" name="PivotTable9"/>
  </pivotTables>
  <data>
    <olap pivotCacheId="1585240293">
      <levels count="2">
        <level uniqueName="[Table4].[Store Type].[(All)]" sourceCaption="(All)" count="0"/>
        <level uniqueName="[Table4].[Store Type].[Store Type]" sourceCaption="Store Type" count="3">
          <ranges>
            <range startItem="0">
              <i n="[Table4].[Store Type].&amp;[Flagship]" c="Flagship"/>
              <i n="[Table4].[Store Type].&amp;[Online]" c="Online"/>
              <i n="[Table4].[Store Type].&amp;[Outlet]" c="Outlet"/>
            </range>
          </ranges>
        </level>
      </levels>
      <selections count="1">
        <selection n="[Table4].[Store Type].&amp;[Outlet]"/>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587F38-D2E9-4CEC-A74E-9F587D89E05A}" sourceName="[Table4].[Category]">
  <pivotTables>
    <pivotTable tabId="13" name="PivotTable7"/>
    <pivotTable tabId="5" name="PivotTable1"/>
    <pivotTable tabId="5" name="PivotTable2"/>
    <pivotTable tabId="5" name="PivotTable3"/>
    <pivotTable tabId="7" name="PivotTable1"/>
    <pivotTable tabId="7" name="PivotTable3"/>
    <pivotTable tabId="7" name="PivotTable4"/>
    <pivotTable tabId="8" name="PivotTable6"/>
    <pivotTable tabId="8" name="PivotTable7"/>
    <pivotTable tabId="10" name="PivotTable2"/>
    <pivotTable tabId="10" name="PivotTable3"/>
    <pivotTable tabId="10" name="PivotTable4"/>
    <pivotTable tabId="10" name="PivotTable5"/>
    <pivotTable tabId="13" name="PivotTable1"/>
    <pivotTable tabId="13" name="PivotTable10"/>
    <pivotTable tabId="13" name="PivotTable11"/>
    <pivotTable tabId="13" name="PivotTable2"/>
    <pivotTable tabId="13" name="PivotTable8"/>
    <pivotTable tabId="13" name="PivotTable9"/>
  </pivotTables>
  <data>
    <olap pivotCacheId="1585240293">
      <levels count="2">
        <level uniqueName="[Table4].[Category].[(All)]" sourceCaption="(All)" count="0"/>
        <level uniqueName="[Table4].[Category].[Category]" sourceCaption="Category" count="5">
          <ranges>
            <range startItem="0">
              <i n="[Table4].[Category].&amp;[Beauty]" c="Beauty"/>
              <i n="[Table4].[Category].&amp;[Clothing]" c="Clothing"/>
              <i n="[Table4].[Category].&amp;[Electronics]" c="Electronics"/>
              <i n="[Table4].[Category].&amp;[Home]" c="Home"/>
              <i n="[Table4].[Category].&amp;[Sports]" c="Sports"/>
            </range>
          </ranges>
        </level>
      </levels>
      <selections count="1">
        <selection n="[Table4].[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4A4422-BAE6-4CF5-AA14-4D20989A67E1}" sourceName="[Table4].[Region]">
  <pivotTables>
    <pivotTable tabId="13" name="PivotTable7"/>
    <pivotTable tabId="5" name="PivotTable1"/>
    <pivotTable tabId="5" name="PivotTable2"/>
    <pivotTable tabId="5" name="PivotTable3"/>
    <pivotTable tabId="7" name="PivotTable1"/>
    <pivotTable tabId="7" name="PivotTable3"/>
    <pivotTable tabId="7" name="PivotTable4"/>
    <pivotTable tabId="8" name="PivotTable6"/>
    <pivotTable tabId="8" name="PivotTable7"/>
    <pivotTable tabId="10" name="PivotTable2"/>
    <pivotTable tabId="10" name="PivotTable3"/>
    <pivotTable tabId="10" name="PivotTable4"/>
    <pivotTable tabId="10" name="PivotTable5"/>
    <pivotTable tabId="13" name="PivotTable1"/>
    <pivotTable tabId="13" name="PivotTable10"/>
    <pivotTable tabId="13" name="PivotTable11"/>
    <pivotTable tabId="13" name="PivotTable2"/>
    <pivotTable tabId="13" name="PivotTable8"/>
    <pivotTable tabId="13" name="PivotTable9"/>
  </pivotTables>
  <data>
    <olap pivotCacheId="1585240293">
      <levels count="2">
        <level uniqueName="[Table4].[Region].[(All)]" sourceCaption="(All)" count="0"/>
        <level uniqueName="[Table4].[Region].[Region]" sourceCaption="Region" count="4">
          <ranges>
            <range startItem="0">
              <i n="[Table4].[Region].&amp;[North]" c="North"/>
              <i n="[Table4].[Region].&amp;[South]" c="South"/>
              <i n="[Table4].[Region].&amp;[East]" c="East" nd="1"/>
              <i n="[Table4].[Region].&amp;[West]" c="West" nd="1"/>
            </range>
          </ranges>
        </level>
      </levels>
      <selections count="1">
        <selection n="[Table4].[Reg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ID" xr10:uid="{834B303F-8FCA-489E-B7C4-092B85D221A8}" sourceName="[Table4].[Sales_ID]">
  <pivotTables>
    <pivotTable tabId="13" name="PivotTable10"/>
    <pivotTable tabId="5" name="PivotTable1"/>
    <pivotTable tabId="5" name="PivotTable2"/>
    <pivotTable tabId="5" name="PivotTable3"/>
    <pivotTable tabId="7" name="PivotTable1"/>
    <pivotTable tabId="7" name="PivotTable3"/>
    <pivotTable tabId="7" name="PivotTable4"/>
    <pivotTable tabId="8" name="PivotTable6"/>
    <pivotTable tabId="8" name="PivotTable7"/>
    <pivotTable tabId="10" name="PivotTable2"/>
    <pivotTable tabId="10" name="PivotTable3"/>
    <pivotTable tabId="10" name="PivotTable4"/>
    <pivotTable tabId="10" name="PivotTable5"/>
    <pivotTable tabId="13" name="PivotTable1"/>
    <pivotTable tabId="13" name="PivotTable11"/>
    <pivotTable tabId="13" name="PivotTable2"/>
    <pivotTable tabId="13" name="PivotTable7"/>
    <pivotTable tabId="13" name="PivotTable8"/>
    <pivotTable tabId="13" name="PivotTable9"/>
  </pivotTables>
  <data>
    <olap pivotCacheId="1585240293">
      <levels count="2">
        <level uniqueName="[Table4].[Sales_ID].[(All)]" sourceCaption="(All)" count="0"/>
        <level uniqueName="[Table4].[Sales_ID].[Sales_ID]" sourceCaption="Sales_ID" count="2000">
          <ranges>
            <range startItem="0">
              <i n="[Table4].[Sales_ID].&amp;[SALE0]" c="SALE0"/>
              <i n="[Table4].[Sales_ID].&amp;[SALE10]" c="SALE10"/>
              <i n="[Table4].[Sales_ID].&amp;[SALE100]" c="SALE100"/>
              <i n="[Table4].[Sales_ID].&amp;[SALE1000]" c="SALE1000"/>
              <i n="[Table4].[Sales_ID].&amp;[SALE1001]" c="SALE1001"/>
              <i n="[Table4].[Sales_ID].&amp;[SALE1005]" c="SALE1005"/>
              <i n="[Table4].[Sales_ID].&amp;[SALE1007]" c="SALE1007"/>
              <i n="[Table4].[Sales_ID].&amp;[SALE1011]" c="SALE1011"/>
              <i n="[Table4].[Sales_ID].&amp;[SALE1034]" c="SALE1034"/>
              <i n="[Table4].[Sales_ID].&amp;[SALE1035]" c="SALE1035"/>
              <i n="[Table4].[Sales_ID].&amp;[SALE1039]" c="SALE1039"/>
              <i n="[Table4].[Sales_ID].&amp;[SALE1055]" c="SALE1055"/>
              <i n="[Table4].[Sales_ID].&amp;[SALE1057]" c="SALE1057"/>
              <i n="[Table4].[Sales_ID].&amp;[SALE1070]" c="SALE1070"/>
              <i n="[Table4].[Sales_ID].&amp;[SALE1071]" c="SALE1071"/>
              <i n="[Table4].[Sales_ID].&amp;[SALE1073]" c="SALE1073"/>
              <i n="[Table4].[Sales_ID].&amp;[SALE1081]" c="SALE1081"/>
              <i n="[Table4].[Sales_ID].&amp;[SALE1086]" c="SALE1086"/>
              <i n="[Table4].[Sales_ID].&amp;[SALE1087]" c="SALE1087"/>
              <i n="[Table4].[Sales_ID].&amp;[SALE1090]" c="SALE1090"/>
              <i n="[Table4].[Sales_ID].&amp;[SALE1093]" c="SALE1093"/>
              <i n="[Table4].[Sales_ID].&amp;[SALE1097]" c="SALE1097"/>
              <i n="[Table4].[Sales_ID].&amp;[SALE1102]" c="SALE1102"/>
              <i n="[Table4].[Sales_ID].&amp;[SALE1105]" c="SALE1105"/>
              <i n="[Table4].[Sales_ID].&amp;[SALE1109]" c="SALE1109"/>
              <i n="[Table4].[Sales_ID].&amp;[SALE111]" c="SALE111"/>
              <i n="[Table4].[Sales_ID].&amp;[SALE1112]" c="SALE1112"/>
              <i n="[Table4].[Sales_ID].&amp;[SALE1113]" c="SALE1113"/>
              <i n="[Table4].[Sales_ID].&amp;[SALE1114]" c="SALE1114"/>
              <i n="[Table4].[Sales_ID].&amp;[SALE1117]" c="SALE1117"/>
              <i n="[Table4].[Sales_ID].&amp;[SALE1123]" c="SALE1123"/>
              <i n="[Table4].[Sales_ID].&amp;[SALE1124]" c="SALE1124"/>
              <i n="[Table4].[Sales_ID].&amp;[SALE1128]" c="SALE1128"/>
              <i n="[Table4].[Sales_ID].&amp;[SALE1139]" c="SALE1139"/>
              <i n="[Table4].[Sales_ID].&amp;[SALE1150]" c="SALE1150"/>
              <i n="[Table4].[Sales_ID].&amp;[SALE1152]" c="SALE1152"/>
              <i n="[Table4].[Sales_ID].&amp;[SALE1153]" c="SALE1153"/>
              <i n="[Table4].[Sales_ID].&amp;[SALE1155]" c="SALE1155"/>
              <i n="[Table4].[Sales_ID].&amp;[SALE1158]" c="SALE1158"/>
              <i n="[Table4].[Sales_ID].&amp;[SALE1166]" c="SALE1166"/>
              <i n="[Table4].[Sales_ID].&amp;[SALE1170]" c="SALE1170"/>
              <i n="[Table4].[Sales_ID].&amp;[SALE1171]" c="SALE1171"/>
              <i n="[Table4].[Sales_ID].&amp;[SALE1174]" c="SALE1174"/>
              <i n="[Table4].[Sales_ID].&amp;[SALE1184]" c="SALE1184"/>
              <i n="[Table4].[Sales_ID].&amp;[SALE1189]" c="SALE1189"/>
              <i n="[Table4].[Sales_ID].&amp;[SALE1191]" c="SALE1191"/>
              <i n="[Table4].[Sales_ID].&amp;[SALE1198]" c="SALE1198"/>
              <i n="[Table4].[Sales_ID].&amp;[SALE1200]" c="SALE1200"/>
              <i n="[Table4].[Sales_ID].&amp;[SALE1201]" c="SALE1201"/>
              <i n="[Table4].[Sales_ID].&amp;[SALE1212]" c="SALE1212"/>
              <i n="[Table4].[Sales_ID].&amp;[SALE1218]" c="SALE1218"/>
              <i n="[Table4].[Sales_ID].&amp;[SALE1222]" c="SALE1222"/>
              <i n="[Table4].[Sales_ID].&amp;[SALE1228]" c="SALE1228"/>
              <i n="[Table4].[Sales_ID].&amp;[SALE123]" c="SALE123"/>
              <i n="[Table4].[Sales_ID].&amp;[SALE124]" c="SALE124"/>
              <i n="[Table4].[Sales_ID].&amp;[SALE1240]" c="SALE1240"/>
              <i n="[Table4].[Sales_ID].&amp;[SALE1255]" c="SALE1255"/>
              <i n="[Table4].[Sales_ID].&amp;[SALE1259]" c="SALE1259"/>
              <i n="[Table4].[Sales_ID].&amp;[SALE1266]" c="SALE1266"/>
              <i n="[Table4].[Sales_ID].&amp;[SALE1268]" c="SALE1268"/>
              <i n="[Table4].[Sales_ID].&amp;[SALE1277]" c="SALE1277"/>
              <i n="[Table4].[Sales_ID].&amp;[SALE1283]" c="SALE1283"/>
              <i n="[Table4].[Sales_ID].&amp;[SALE1290]" c="SALE1290"/>
              <i n="[Table4].[Sales_ID].&amp;[SALE130]" c="SALE130"/>
              <i n="[Table4].[Sales_ID].&amp;[SALE1307]" c="SALE1307"/>
              <i n="[Table4].[Sales_ID].&amp;[SALE1311]" c="SALE1311"/>
              <i n="[Table4].[Sales_ID].&amp;[SALE1317]" c="SALE1317"/>
              <i n="[Table4].[Sales_ID].&amp;[SALE1320]" c="SALE1320"/>
              <i n="[Table4].[Sales_ID].&amp;[SALE1330]" c="SALE1330"/>
              <i n="[Table4].[Sales_ID].&amp;[SALE1339]" c="SALE1339"/>
              <i n="[Table4].[Sales_ID].&amp;[SALE1342]" c="SALE1342"/>
              <i n="[Table4].[Sales_ID].&amp;[SALE135]" c="SALE135"/>
              <i n="[Table4].[Sales_ID].&amp;[SALE1350]" c="SALE1350"/>
              <i n="[Table4].[Sales_ID].&amp;[SALE1351]" c="SALE1351"/>
              <i n="[Table4].[Sales_ID].&amp;[SALE1354]" c="SALE1354"/>
              <i n="[Table4].[Sales_ID].&amp;[SALE1371]" c="SALE1371"/>
              <i n="[Table4].[Sales_ID].&amp;[SALE1375]" c="SALE1375"/>
              <i n="[Table4].[Sales_ID].&amp;[SALE1380]" c="SALE1380"/>
              <i n="[Table4].[Sales_ID].&amp;[SALE1386]" c="SALE1386"/>
              <i n="[Table4].[Sales_ID].&amp;[SALE1387]" c="SALE1387"/>
              <i n="[Table4].[Sales_ID].&amp;[SALE139]" c="SALE139"/>
              <i n="[Table4].[Sales_ID].&amp;[SALE1390]" c="SALE1390"/>
              <i n="[Table4].[Sales_ID].&amp;[SALE1391]" c="SALE1391"/>
              <i n="[Table4].[Sales_ID].&amp;[SALE1393]" c="SALE1393"/>
              <i n="[Table4].[Sales_ID].&amp;[SALE1394]" c="SALE1394"/>
              <i n="[Table4].[Sales_ID].&amp;[SALE140]" c="SALE140"/>
              <i n="[Table4].[Sales_ID].&amp;[SALE1403]" c="SALE1403"/>
              <i n="[Table4].[Sales_ID].&amp;[SALE1408]" c="SALE1408"/>
              <i n="[Table4].[Sales_ID].&amp;[SALE1411]" c="SALE1411"/>
              <i n="[Table4].[Sales_ID].&amp;[SALE1423]" c="SALE1423"/>
              <i n="[Table4].[Sales_ID].&amp;[SALE1425]" c="SALE1425"/>
              <i n="[Table4].[Sales_ID].&amp;[SALE1426]" c="SALE1426"/>
              <i n="[Table4].[Sales_ID].&amp;[SALE1430]" c="SALE1430"/>
              <i n="[Table4].[Sales_ID].&amp;[SALE1440]" c="SALE1440"/>
              <i n="[Table4].[Sales_ID].&amp;[SALE1441]" c="SALE1441"/>
              <i n="[Table4].[Sales_ID].&amp;[SALE1455]" c="SALE1455"/>
              <i n="[Table4].[Sales_ID].&amp;[SALE1459]" c="SALE1459"/>
              <i n="[Table4].[Sales_ID].&amp;[SALE1463]" c="SALE1463"/>
              <i n="[Table4].[Sales_ID].&amp;[SALE1468]" c="SALE1468"/>
              <i n="[Table4].[Sales_ID].&amp;[SALE1479]" c="SALE1479"/>
              <i n="[Table4].[Sales_ID].&amp;[SALE1486]" c="SALE1486"/>
              <i n="[Table4].[Sales_ID].&amp;[SALE1491]" c="SALE1491"/>
              <i n="[Table4].[Sales_ID].&amp;[SALE1492]" c="SALE1492"/>
              <i n="[Table4].[Sales_ID].&amp;[SALE1495]" c="SALE1495"/>
              <i n="[Table4].[Sales_ID].&amp;[SALE1496]" c="SALE1496"/>
              <i n="[Table4].[Sales_ID].&amp;[SALE150]" c="SALE150"/>
              <i n="[Table4].[Sales_ID].&amp;[SALE1502]" c="SALE1502"/>
              <i n="[Table4].[Sales_ID].&amp;[SALE1508]" c="SALE1508"/>
              <i n="[Table4].[Sales_ID].&amp;[SALE1523]" c="SALE1523"/>
              <i n="[Table4].[Sales_ID].&amp;[SALE1530]" c="SALE1530"/>
              <i n="[Table4].[Sales_ID].&amp;[SALE1531]" c="SALE1531"/>
              <i n="[Table4].[Sales_ID].&amp;[SALE1537]" c="SALE1537"/>
              <i n="[Table4].[Sales_ID].&amp;[SALE154]" c="SALE154"/>
              <i n="[Table4].[Sales_ID].&amp;[SALE1545]" c="SALE1545"/>
              <i n="[Table4].[Sales_ID].&amp;[SALE1550]" c="SALE1550"/>
              <i n="[Table4].[Sales_ID].&amp;[SALE1551]" c="SALE1551"/>
              <i n="[Table4].[Sales_ID].&amp;[SALE1553]" c="SALE1553"/>
              <i n="[Table4].[Sales_ID].&amp;[SALE1561]" c="SALE1561"/>
              <i n="[Table4].[Sales_ID].&amp;[SALE1567]" c="SALE1567"/>
              <i n="[Table4].[Sales_ID].&amp;[SALE157]" c="SALE157"/>
              <i n="[Table4].[Sales_ID].&amp;[SALE1572]" c="SALE1572"/>
              <i n="[Table4].[Sales_ID].&amp;[SALE1574]" c="SALE1574"/>
              <i n="[Table4].[Sales_ID].&amp;[SALE1584]" c="SALE1584"/>
              <i n="[Table4].[Sales_ID].&amp;[SALE1587]" c="SALE1587"/>
              <i n="[Table4].[Sales_ID].&amp;[SALE1592]" c="SALE1592"/>
              <i n="[Table4].[Sales_ID].&amp;[SALE1609]" c="SALE1609"/>
              <i n="[Table4].[Sales_ID].&amp;[SALE1611]" c="SALE1611"/>
              <i n="[Table4].[Sales_ID].&amp;[SALE1620]" c="SALE1620"/>
              <i n="[Table4].[Sales_ID].&amp;[SALE1638]" c="SALE1638"/>
              <i n="[Table4].[Sales_ID].&amp;[SALE1645]" c="SALE1645"/>
              <i n="[Table4].[Sales_ID].&amp;[SALE1646]" c="SALE1646"/>
              <i n="[Table4].[Sales_ID].&amp;[SALE1653]" c="SALE1653"/>
              <i n="[Table4].[Sales_ID].&amp;[SALE1657]" c="SALE1657"/>
              <i n="[Table4].[Sales_ID].&amp;[SALE1658]" c="SALE1658"/>
              <i n="[Table4].[Sales_ID].&amp;[SALE1664]" c="SALE1664"/>
              <i n="[Table4].[Sales_ID].&amp;[SALE1669]" c="SALE1669"/>
              <i n="[Table4].[Sales_ID].&amp;[SALE1676]" c="SALE1676"/>
              <i n="[Table4].[Sales_ID].&amp;[SALE1686]" c="SALE1686"/>
              <i n="[Table4].[Sales_ID].&amp;[SALE1687]" c="SALE1687"/>
              <i n="[Table4].[Sales_ID].&amp;[SALE1692]" c="SALE1692"/>
              <i n="[Table4].[Sales_ID].&amp;[SALE1699]" c="SALE1699"/>
              <i n="[Table4].[Sales_ID].&amp;[SALE1703]" c="SALE1703"/>
              <i n="[Table4].[Sales_ID].&amp;[SALE1710]" c="SALE1710"/>
              <i n="[Table4].[Sales_ID].&amp;[SALE1713]" c="SALE1713"/>
              <i n="[Table4].[Sales_ID].&amp;[SALE1714]" c="SALE1714"/>
              <i n="[Table4].[Sales_ID].&amp;[SALE1718]" c="SALE1718"/>
              <i n="[Table4].[Sales_ID].&amp;[SALE1724]" c="SALE1724"/>
              <i n="[Table4].[Sales_ID].&amp;[SALE1726]" c="SALE1726"/>
              <i n="[Table4].[Sales_ID].&amp;[SALE1729]" c="SALE1729"/>
              <i n="[Table4].[Sales_ID].&amp;[SALE173]" c="SALE173"/>
              <i n="[Table4].[Sales_ID].&amp;[SALE1741]" c="SALE1741"/>
              <i n="[Table4].[Sales_ID].&amp;[SALE1742]" c="SALE1742"/>
              <i n="[Table4].[Sales_ID].&amp;[SALE1743]" c="SALE1743"/>
              <i n="[Table4].[Sales_ID].&amp;[SALE1744]" c="SALE1744"/>
              <i n="[Table4].[Sales_ID].&amp;[SALE1778]" c="SALE1778"/>
              <i n="[Table4].[Sales_ID].&amp;[SALE178]" c="SALE178"/>
              <i n="[Table4].[Sales_ID].&amp;[SALE1789]" c="SALE1789"/>
              <i n="[Table4].[Sales_ID].&amp;[SALE1790]" c="SALE1790"/>
              <i n="[Table4].[Sales_ID].&amp;[SALE1792]" c="SALE1792"/>
              <i n="[Table4].[Sales_ID].&amp;[SALE1798]" c="SALE1798"/>
              <i n="[Table4].[Sales_ID].&amp;[SALE1815]" c="SALE1815"/>
              <i n="[Table4].[Sales_ID].&amp;[SALE1816]" c="SALE1816"/>
              <i n="[Table4].[Sales_ID].&amp;[SALE1818]" c="SALE1818"/>
              <i n="[Table4].[Sales_ID].&amp;[SALE1820]" c="SALE1820"/>
              <i n="[Table4].[Sales_ID].&amp;[SALE1823]" c="SALE1823"/>
              <i n="[Table4].[Sales_ID].&amp;[SALE1828]" c="SALE1828"/>
              <i n="[Table4].[Sales_ID].&amp;[SALE183]" c="SALE183"/>
              <i n="[Table4].[Sales_ID].&amp;[SALE1830]" c="SALE1830"/>
              <i n="[Table4].[Sales_ID].&amp;[SALE1834]" c="SALE1834"/>
              <i n="[Table4].[Sales_ID].&amp;[SALE184]" c="SALE184"/>
              <i n="[Table4].[Sales_ID].&amp;[SALE1843]" c="SALE1843"/>
              <i n="[Table4].[Sales_ID].&amp;[SALE1844]" c="SALE1844"/>
              <i n="[Table4].[Sales_ID].&amp;[SALE1845]" c="SALE1845"/>
              <i n="[Table4].[Sales_ID].&amp;[SALE1848]" c="SALE1848"/>
              <i n="[Table4].[Sales_ID].&amp;[SALE185]" c="SALE185"/>
              <i n="[Table4].[Sales_ID].&amp;[SALE1850]" c="SALE1850"/>
              <i n="[Table4].[Sales_ID].&amp;[SALE1852]" c="SALE1852"/>
              <i n="[Table4].[Sales_ID].&amp;[SALE1858]" c="SALE1858"/>
              <i n="[Table4].[Sales_ID].&amp;[SALE1859]" c="SALE1859"/>
              <i n="[Table4].[Sales_ID].&amp;[SALE1867]" c="SALE1867"/>
              <i n="[Table4].[Sales_ID].&amp;[SALE1874]" c="SALE1874"/>
              <i n="[Table4].[Sales_ID].&amp;[SALE1876]" c="SALE1876"/>
              <i n="[Table4].[Sales_ID].&amp;[SALE188]" c="SALE188"/>
              <i n="[Table4].[Sales_ID].&amp;[SALE1881]" c="SALE1881"/>
              <i n="[Table4].[Sales_ID].&amp;[SALE1882]" c="SALE1882"/>
              <i n="[Table4].[Sales_ID].&amp;[SALE1883]" c="SALE1883"/>
              <i n="[Table4].[Sales_ID].&amp;[SALE1887]" c="SALE1887"/>
              <i n="[Table4].[Sales_ID].&amp;[SALE189]" c="SALE189"/>
              <i n="[Table4].[Sales_ID].&amp;[SALE1892]" c="SALE1892"/>
              <i n="[Table4].[Sales_ID].&amp;[SALE1906]" c="SALE1906"/>
              <i n="[Table4].[Sales_ID].&amp;[SALE1907]" c="SALE1907"/>
              <i n="[Table4].[Sales_ID].&amp;[SALE1908]" c="SALE1908"/>
              <i n="[Table4].[Sales_ID].&amp;[SALE1913]" c="SALE1913"/>
              <i n="[Table4].[Sales_ID].&amp;[SALE1914]" c="SALE1914"/>
              <i n="[Table4].[Sales_ID].&amp;[SALE192]" c="SALE192"/>
              <i n="[Table4].[Sales_ID].&amp;[SALE1924]" c="SALE1924"/>
              <i n="[Table4].[Sales_ID].&amp;[SALE1926]" c="SALE1926"/>
              <i n="[Table4].[Sales_ID].&amp;[SALE1928]" c="SALE1928"/>
              <i n="[Table4].[Sales_ID].&amp;[SALE1929]" c="SALE1929"/>
              <i n="[Table4].[Sales_ID].&amp;[SALE1940]" c="SALE1940"/>
              <i n="[Table4].[Sales_ID].&amp;[SALE1941]" c="SALE1941"/>
              <i n="[Table4].[Sales_ID].&amp;[SALE1944]" c="SALE1944"/>
              <i n="[Table4].[Sales_ID].&amp;[SALE1954]" c="SALE1954"/>
              <i n="[Table4].[Sales_ID].&amp;[SALE1962]" c="SALE1962"/>
              <i n="[Table4].[Sales_ID].&amp;[SALE1964]" c="SALE1964"/>
              <i n="[Table4].[Sales_ID].&amp;[SALE1977]" c="SALE1977"/>
              <i n="[Table4].[Sales_ID].&amp;[SALE1978]" c="SALE1978"/>
              <i n="[Table4].[Sales_ID].&amp;[SALE1982]" c="SALE1982"/>
              <i n="[Table4].[Sales_ID].&amp;[SALE1983]" c="SALE1983"/>
              <i n="[Table4].[Sales_ID].&amp;[SALE199]" c="SALE199"/>
              <i n="[Table4].[Sales_ID].&amp;[SALE1990]" c="SALE1990"/>
              <i n="[Table4].[Sales_ID].&amp;[SALE205]" c="SALE205"/>
              <i n="[Table4].[Sales_ID].&amp;[SALE207]" c="SALE207"/>
              <i n="[Table4].[Sales_ID].&amp;[SALE210]" c="SALE210"/>
              <i n="[Table4].[Sales_ID].&amp;[SALE213]" c="SALE213"/>
              <i n="[Table4].[Sales_ID].&amp;[SALE221]" c="SALE221"/>
              <i n="[Table4].[Sales_ID].&amp;[SALE226]" c="SALE226"/>
              <i n="[Table4].[Sales_ID].&amp;[SALE227]" c="SALE227"/>
              <i n="[Table4].[Sales_ID].&amp;[SALE228]" c="SALE228"/>
              <i n="[Table4].[Sales_ID].&amp;[SALE229]" c="SALE229"/>
              <i n="[Table4].[Sales_ID].&amp;[SALE233]" c="SALE233"/>
              <i n="[Table4].[Sales_ID].&amp;[SALE238]" c="SALE238"/>
              <i n="[Table4].[Sales_ID].&amp;[SALE249]" c="SALE249"/>
              <i n="[Table4].[Sales_ID].&amp;[SALE25]" c="SALE25"/>
              <i n="[Table4].[Sales_ID].&amp;[SALE259]" c="SALE259"/>
              <i n="[Table4].[Sales_ID].&amp;[SALE272]" c="SALE272"/>
              <i n="[Table4].[Sales_ID].&amp;[SALE275]" c="SALE275"/>
              <i n="[Table4].[Sales_ID].&amp;[SALE276]" c="SALE276"/>
              <i n="[Table4].[Sales_ID].&amp;[SALE28]" c="SALE28"/>
              <i n="[Table4].[Sales_ID].&amp;[SALE283]" c="SALE283"/>
              <i n="[Table4].[Sales_ID].&amp;[SALE29]" c="SALE29"/>
              <i n="[Table4].[Sales_ID].&amp;[SALE296]" c="SALE296"/>
              <i n="[Table4].[Sales_ID].&amp;[SALE302]" c="SALE302"/>
              <i n="[Table4].[Sales_ID].&amp;[SALE306]" c="SALE306"/>
              <i n="[Table4].[Sales_ID].&amp;[SALE309]" c="SALE309"/>
              <i n="[Table4].[Sales_ID].&amp;[SALE310]" c="SALE310"/>
              <i n="[Table4].[Sales_ID].&amp;[SALE311]" c="SALE311"/>
              <i n="[Table4].[Sales_ID].&amp;[SALE313]" c="SALE313"/>
              <i n="[Table4].[Sales_ID].&amp;[SALE315]" c="SALE315"/>
              <i n="[Table4].[Sales_ID].&amp;[SALE321]" c="SALE321"/>
              <i n="[Table4].[Sales_ID].&amp;[SALE322]" c="SALE322"/>
              <i n="[Table4].[Sales_ID].&amp;[SALE325]" c="SALE325"/>
              <i n="[Table4].[Sales_ID].&amp;[SALE334]" c="SALE334"/>
              <i n="[Table4].[Sales_ID].&amp;[SALE335]" c="SALE335"/>
              <i n="[Table4].[Sales_ID].&amp;[SALE348]" c="SALE348"/>
              <i n="[Table4].[Sales_ID].&amp;[SALE35]" c="SALE35"/>
              <i n="[Table4].[Sales_ID].&amp;[SALE362]" c="SALE362"/>
              <i n="[Table4].[Sales_ID].&amp;[SALE363]" c="SALE363"/>
              <i n="[Table4].[Sales_ID].&amp;[SALE369]" c="SALE369"/>
              <i n="[Table4].[Sales_ID].&amp;[SALE39]" c="SALE39"/>
              <i n="[Table4].[Sales_ID].&amp;[SALE390]" c="SALE390"/>
              <i n="[Table4].[Sales_ID].&amp;[SALE396]" c="SALE396"/>
              <i n="[Table4].[Sales_ID].&amp;[SALE4]" c="SALE4"/>
              <i n="[Table4].[Sales_ID].&amp;[SALE406]" c="SALE406"/>
              <i n="[Table4].[Sales_ID].&amp;[SALE407]" c="SALE407"/>
              <i n="[Table4].[Sales_ID].&amp;[SALE408]" c="SALE408"/>
              <i n="[Table4].[Sales_ID].&amp;[SALE415]" c="SALE415"/>
              <i n="[Table4].[Sales_ID].&amp;[SALE418]" c="SALE418"/>
              <i n="[Table4].[Sales_ID].&amp;[SALE423]" c="SALE423"/>
              <i n="[Table4].[Sales_ID].&amp;[SALE430]" c="SALE430"/>
              <i n="[Table4].[Sales_ID].&amp;[SALE432]" c="SALE432"/>
              <i n="[Table4].[Sales_ID].&amp;[SALE433]" c="SALE433"/>
              <i n="[Table4].[Sales_ID].&amp;[SALE434]" c="SALE434"/>
              <i n="[Table4].[Sales_ID].&amp;[SALE438]" c="SALE438"/>
              <i n="[Table4].[Sales_ID].&amp;[SALE439]" c="SALE439"/>
              <i n="[Table4].[Sales_ID].&amp;[SALE441]" c="SALE441"/>
              <i n="[Table4].[Sales_ID].&amp;[SALE448]" c="SALE448"/>
              <i n="[Table4].[Sales_ID].&amp;[SALE449]" c="SALE449"/>
              <i n="[Table4].[Sales_ID].&amp;[SALE451]" c="SALE451"/>
              <i n="[Table4].[Sales_ID].&amp;[SALE463]" c="SALE463"/>
              <i n="[Table4].[Sales_ID].&amp;[SALE464]" c="SALE464"/>
              <i n="[Table4].[Sales_ID].&amp;[SALE468]" c="SALE468"/>
              <i n="[Table4].[Sales_ID].&amp;[SALE476]" c="SALE476"/>
              <i n="[Table4].[Sales_ID].&amp;[SALE478]" c="SALE478"/>
              <i n="[Table4].[Sales_ID].&amp;[SALE480]" c="SALE480"/>
              <i n="[Table4].[Sales_ID].&amp;[SALE485]" c="SALE485"/>
              <i n="[Table4].[Sales_ID].&amp;[SALE491]" c="SALE491"/>
              <i n="[Table4].[Sales_ID].&amp;[SALE495]" c="SALE495"/>
              <i n="[Table4].[Sales_ID].&amp;[SALE501]" c="SALE501"/>
              <i n="[Table4].[Sales_ID].&amp;[SALE502]" c="SALE502"/>
              <i n="[Table4].[Sales_ID].&amp;[SALE504]" c="SALE504"/>
              <i n="[Table4].[Sales_ID].&amp;[SALE506]" c="SALE506"/>
              <i n="[Table4].[Sales_ID].&amp;[SALE507]" c="SALE507"/>
              <i n="[Table4].[Sales_ID].&amp;[SALE515]" c="SALE515"/>
              <i n="[Table4].[Sales_ID].&amp;[SALE516]" c="SALE516"/>
              <i n="[Table4].[Sales_ID].&amp;[SALE522]" c="SALE522"/>
              <i n="[Table4].[Sales_ID].&amp;[SALE536]" c="SALE536"/>
              <i n="[Table4].[Sales_ID].&amp;[SALE537]" c="SALE537"/>
              <i n="[Table4].[Sales_ID].&amp;[SALE551]" c="SALE551"/>
              <i n="[Table4].[Sales_ID].&amp;[SALE553]" c="SALE553"/>
              <i n="[Table4].[Sales_ID].&amp;[SALE555]" c="SALE555"/>
              <i n="[Table4].[Sales_ID].&amp;[SALE562]" c="SALE562"/>
              <i n="[Table4].[Sales_ID].&amp;[SALE563]" c="SALE563"/>
              <i n="[Table4].[Sales_ID].&amp;[SALE567]" c="SALE567"/>
              <i n="[Table4].[Sales_ID].&amp;[SALE57]" c="SALE57"/>
              <i n="[Table4].[Sales_ID].&amp;[SALE570]" c="SALE570"/>
              <i n="[Table4].[Sales_ID].&amp;[SALE577]" c="SALE577"/>
              <i n="[Table4].[Sales_ID].&amp;[SALE581]" c="SALE581"/>
              <i n="[Table4].[Sales_ID].&amp;[SALE586]" c="SALE586"/>
              <i n="[Table4].[Sales_ID].&amp;[SALE589]" c="SALE589"/>
              <i n="[Table4].[Sales_ID].&amp;[SALE594]" c="SALE594"/>
              <i n="[Table4].[Sales_ID].&amp;[SALE597]" c="SALE597"/>
              <i n="[Table4].[Sales_ID].&amp;[SALE599]" c="SALE599"/>
              <i n="[Table4].[Sales_ID].&amp;[SALE604]" c="SALE604"/>
              <i n="[Table4].[Sales_ID].&amp;[SALE608]" c="SALE608"/>
              <i n="[Table4].[Sales_ID].&amp;[SALE611]" c="SALE611"/>
              <i n="[Table4].[Sales_ID].&amp;[SALE614]" c="SALE614"/>
              <i n="[Table4].[Sales_ID].&amp;[SALE621]" c="SALE621"/>
              <i n="[Table4].[Sales_ID].&amp;[SALE622]" c="SALE622"/>
              <i n="[Table4].[Sales_ID].&amp;[SALE623]" c="SALE623"/>
              <i n="[Table4].[Sales_ID].&amp;[SALE630]" c="SALE630"/>
              <i n="[Table4].[Sales_ID].&amp;[SALE640]" c="SALE640"/>
              <i n="[Table4].[Sales_ID].&amp;[SALE650]" c="SALE650"/>
              <i n="[Table4].[Sales_ID].&amp;[SALE653]" c="SALE653"/>
              <i n="[Table4].[Sales_ID].&amp;[SALE654]" c="SALE654"/>
              <i n="[Table4].[Sales_ID].&amp;[SALE657]" c="SALE657"/>
              <i n="[Table4].[Sales_ID].&amp;[SALE66]" c="SALE66"/>
              <i n="[Table4].[Sales_ID].&amp;[SALE661]" c="SALE661"/>
              <i n="[Table4].[Sales_ID].&amp;[SALE665]" c="SALE665"/>
              <i n="[Table4].[Sales_ID].&amp;[SALE67]" c="SALE67"/>
              <i n="[Table4].[Sales_ID].&amp;[SALE676]" c="SALE676"/>
              <i n="[Table4].[Sales_ID].&amp;[SALE677]" c="SALE677"/>
              <i n="[Table4].[Sales_ID].&amp;[SALE681]" c="SALE681"/>
              <i n="[Table4].[Sales_ID].&amp;[SALE689]" c="SALE689"/>
              <i n="[Table4].[Sales_ID].&amp;[SALE690]" c="SALE690"/>
              <i n="[Table4].[Sales_ID].&amp;[SALE691]" c="SALE691"/>
              <i n="[Table4].[Sales_ID].&amp;[SALE693]" c="SALE693"/>
              <i n="[Table4].[Sales_ID].&amp;[SALE694]" c="SALE694"/>
              <i n="[Table4].[Sales_ID].&amp;[SALE70]" c="SALE70"/>
              <i n="[Table4].[Sales_ID].&amp;[SALE700]" c="SALE700"/>
              <i n="[Table4].[Sales_ID].&amp;[SALE704]" c="SALE704"/>
              <i n="[Table4].[Sales_ID].&amp;[SALE710]" c="SALE710"/>
              <i n="[Table4].[Sales_ID].&amp;[SALE714]" c="SALE714"/>
              <i n="[Table4].[Sales_ID].&amp;[SALE72]" c="SALE72"/>
              <i n="[Table4].[Sales_ID].&amp;[SALE722]" c="SALE722"/>
              <i n="[Table4].[Sales_ID].&amp;[SALE730]" c="SALE730"/>
              <i n="[Table4].[Sales_ID].&amp;[SALE734]" c="SALE734"/>
              <i n="[Table4].[Sales_ID].&amp;[SALE742]" c="SALE742"/>
              <i n="[Table4].[Sales_ID].&amp;[SALE743]" c="SALE743"/>
              <i n="[Table4].[Sales_ID].&amp;[SALE749]" c="SALE749"/>
              <i n="[Table4].[Sales_ID].&amp;[SALE750]" c="SALE750"/>
              <i n="[Table4].[Sales_ID].&amp;[SALE754]" c="SALE754"/>
              <i n="[Table4].[Sales_ID].&amp;[SALE759]" c="SALE759"/>
              <i n="[Table4].[Sales_ID].&amp;[SALE764]" c="SALE764"/>
              <i n="[Table4].[Sales_ID].&amp;[SALE773]" c="SALE773"/>
              <i n="[Table4].[Sales_ID].&amp;[SALE775]" c="SALE775"/>
              <i n="[Table4].[Sales_ID].&amp;[SALE779]" c="SALE779"/>
              <i n="[Table4].[Sales_ID].&amp;[SALE780]" c="SALE780"/>
              <i n="[Table4].[Sales_ID].&amp;[SALE786]" c="SALE786"/>
              <i n="[Table4].[Sales_ID].&amp;[SALE789]" c="SALE789"/>
              <i n="[Table4].[Sales_ID].&amp;[SALE79]" c="SALE79"/>
              <i n="[Table4].[Sales_ID].&amp;[SALE8]" c="SALE8"/>
              <i n="[Table4].[Sales_ID].&amp;[SALE803]" c="SALE803"/>
              <i n="[Table4].[Sales_ID].&amp;[SALE808]" c="SALE808"/>
              <i n="[Table4].[Sales_ID].&amp;[SALE821]" c="SALE821"/>
              <i n="[Table4].[Sales_ID].&amp;[SALE827]" c="SALE827"/>
              <i n="[Table4].[Sales_ID].&amp;[SALE833]" c="SALE833"/>
              <i n="[Table4].[Sales_ID].&amp;[SALE836]" c="SALE836"/>
              <i n="[Table4].[Sales_ID].&amp;[SALE846]" c="SALE846"/>
              <i n="[Table4].[Sales_ID].&amp;[SALE849]" c="SALE849"/>
              <i n="[Table4].[Sales_ID].&amp;[SALE859]" c="SALE859"/>
              <i n="[Table4].[Sales_ID].&amp;[SALE86]" c="SALE86"/>
              <i n="[Table4].[Sales_ID].&amp;[SALE862]" c="SALE862"/>
              <i n="[Table4].[Sales_ID].&amp;[SALE868]" c="SALE868"/>
              <i n="[Table4].[Sales_ID].&amp;[SALE874]" c="SALE874"/>
              <i n="[Table4].[Sales_ID].&amp;[SALE882]" c="SALE882"/>
              <i n="[Table4].[Sales_ID].&amp;[SALE893]" c="SALE893"/>
              <i n="[Table4].[Sales_ID].&amp;[SALE895]" c="SALE895"/>
              <i n="[Table4].[Sales_ID].&amp;[SALE897]" c="SALE897"/>
              <i n="[Table4].[Sales_ID].&amp;[SALE901]" c="SALE901"/>
              <i n="[Table4].[Sales_ID].&amp;[SALE910]" c="SALE910"/>
              <i n="[Table4].[Sales_ID].&amp;[SALE916]" c="SALE916"/>
              <i n="[Table4].[Sales_ID].&amp;[SALE918]" c="SALE918"/>
              <i n="[Table4].[Sales_ID].&amp;[SALE923]" c="SALE923"/>
              <i n="[Table4].[Sales_ID].&amp;[SALE930]" c="SALE930"/>
              <i n="[Table4].[Sales_ID].&amp;[SALE941]" c="SALE941"/>
              <i n="[Table4].[Sales_ID].&amp;[SALE950]" c="SALE950"/>
              <i n="[Table4].[Sales_ID].&amp;[SALE958]" c="SALE958"/>
              <i n="[Table4].[Sales_ID].&amp;[SALE959]" c="SALE959"/>
              <i n="[Table4].[Sales_ID].&amp;[SALE966]" c="SALE966"/>
              <i n="[Table4].[Sales_ID].&amp;[SALE97]" c="SALE97"/>
              <i n="[Table4].[Sales_ID].&amp;[SALE977]" c="SALE977"/>
              <i n="[Table4].[Sales_ID].&amp;[SALE99]" c="SALE99"/>
              <i n="[Table4].[Sales_ID].&amp;[SALE997]" c="SALE997"/>
              <i n="[Table4].[Sales_ID].&amp;[SALE1]" c="SALE1" nd="1"/>
              <i n="[Table4].[Sales_ID].&amp;[SALE1002]" c="SALE1002" nd="1"/>
              <i n="[Table4].[Sales_ID].&amp;[SALE1003]" c="SALE1003" nd="1"/>
              <i n="[Table4].[Sales_ID].&amp;[SALE1004]" c="SALE1004" nd="1"/>
              <i n="[Table4].[Sales_ID].&amp;[SALE1006]" c="SALE1006" nd="1"/>
              <i n="[Table4].[Sales_ID].&amp;[SALE1008]" c="SALE1008" nd="1"/>
              <i n="[Table4].[Sales_ID].&amp;[SALE1009]" c="SALE1009" nd="1"/>
              <i n="[Table4].[Sales_ID].&amp;[SALE101]" c="SALE101" nd="1"/>
              <i n="[Table4].[Sales_ID].&amp;[SALE1010]" c="SALE1010" nd="1"/>
              <i n="[Table4].[Sales_ID].&amp;[SALE1012]" c="SALE1012" nd="1"/>
              <i n="[Table4].[Sales_ID].&amp;[SALE1013]" c="SALE1013" nd="1"/>
              <i n="[Table4].[Sales_ID].&amp;[SALE1014]" c="SALE1014" nd="1"/>
              <i n="[Table4].[Sales_ID].&amp;[SALE1015]" c="SALE1015" nd="1"/>
              <i n="[Table4].[Sales_ID].&amp;[SALE1016]" c="SALE1016" nd="1"/>
              <i n="[Table4].[Sales_ID].&amp;[SALE1017]" c="SALE1017" nd="1"/>
              <i n="[Table4].[Sales_ID].&amp;[SALE1018]" c="SALE1018" nd="1"/>
              <i n="[Table4].[Sales_ID].&amp;[SALE1019]" c="SALE1019" nd="1"/>
              <i n="[Table4].[Sales_ID].&amp;[SALE102]" c="SALE102" nd="1"/>
              <i n="[Table4].[Sales_ID].&amp;[SALE1020]" c="SALE1020" nd="1"/>
              <i n="[Table4].[Sales_ID].&amp;[SALE1021]" c="SALE1021" nd="1"/>
              <i n="[Table4].[Sales_ID].&amp;[SALE1022]" c="SALE1022" nd="1"/>
              <i n="[Table4].[Sales_ID].&amp;[SALE1023]" c="SALE1023" nd="1"/>
              <i n="[Table4].[Sales_ID].&amp;[SALE1024]" c="SALE1024" nd="1"/>
              <i n="[Table4].[Sales_ID].&amp;[SALE1025]" c="SALE1025" nd="1"/>
              <i n="[Table4].[Sales_ID].&amp;[SALE1026]" c="SALE1026" nd="1"/>
              <i n="[Table4].[Sales_ID].&amp;[SALE1027]" c="SALE1027" nd="1"/>
              <i n="[Table4].[Sales_ID].&amp;[SALE1028]" c="SALE1028" nd="1"/>
              <i n="[Table4].[Sales_ID].&amp;[SALE1029]" c="SALE1029" nd="1"/>
              <i n="[Table4].[Sales_ID].&amp;[SALE103]" c="SALE103" nd="1"/>
              <i n="[Table4].[Sales_ID].&amp;[SALE1030]" c="SALE1030" nd="1"/>
              <i n="[Table4].[Sales_ID].&amp;[SALE1031]" c="SALE1031" nd="1"/>
              <i n="[Table4].[Sales_ID].&amp;[SALE1032]" c="SALE1032" nd="1"/>
              <i n="[Table4].[Sales_ID].&amp;[SALE1033]" c="SALE1033" nd="1"/>
              <i n="[Table4].[Sales_ID].&amp;[SALE1036]" c="SALE1036" nd="1"/>
              <i n="[Table4].[Sales_ID].&amp;[SALE1037]" c="SALE1037" nd="1"/>
              <i n="[Table4].[Sales_ID].&amp;[SALE1038]" c="SALE1038" nd="1"/>
              <i n="[Table4].[Sales_ID].&amp;[SALE104]" c="SALE104" nd="1"/>
              <i n="[Table4].[Sales_ID].&amp;[SALE1040]" c="SALE1040" nd="1"/>
              <i n="[Table4].[Sales_ID].&amp;[SALE1041]" c="SALE1041" nd="1"/>
              <i n="[Table4].[Sales_ID].&amp;[SALE1042]" c="SALE1042" nd="1"/>
              <i n="[Table4].[Sales_ID].&amp;[SALE1043]" c="SALE1043" nd="1"/>
              <i n="[Table4].[Sales_ID].&amp;[SALE1044]" c="SALE1044" nd="1"/>
              <i n="[Table4].[Sales_ID].&amp;[SALE1045]" c="SALE1045" nd="1"/>
              <i n="[Table4].[Sales_ID].&amp;[SALE1046]" c="SALE1046" nd="1"/>
              <i n="[Table4].[Sales_ID].&amp;[SALE1047]" c="SALE1047" nd="1"/>
              <i n="[Table4].[Sales_ID].&amp;[SALE1048]" c="SALE1048" nd="1"/>
              <i n="[Table4].[Sales_ID].&amp;[SALE1049]" c="SALE1049" nd="1"/>
              <i n="[Table4].[Sales_ID].&amp;[SALE105]" c="SALE105" nd="1"/>
              <i n="[Table4].[Sales_ID].&amp;[SALE1050]" c="SALE1050" nd="1"/>
              <i n="[Table4].[Sales_ID].&amp;[SALE1051]" c="SALE1051" nd="1"/>
              <i n="[Table4].[Sales_ID].&amp;[SALE1052]" c="SALE1052" nd="1"/>
              <i n="[Table4].[Sales_ID].&amp;[SALE1053]" c="SALE1053" nd="1"/>
              <i n="[Table4].[Sales_ID].&amp;[SALE1054]" c="SALE1054" nd="1"/>
              <i n="[Table4].[Sales_ID].&amp;[SALE1056]" c="SALE1056" nd="1"/>
              <i n="[Table4].[Sales_ID].&amp;[SALE1058]" c="SALE1058" nd="1"/>
              <i n="[Table4].[Sales_ID].&amp;[SALE1059]" c="SALE1059" nd="1"/>
              <i n="[Table4].[Sales_ID].&amp;[SALE106]" c="SALE106" nd="1"/>
              <i n="[Table4].[Sales_ID].&amp;[SALE1060]" c="SALE1060" nd="1"/>
              <i n="[Table4].[Sales_ID].&amp;[SALE1061]" c="SALE1061" nd="1"/>
              <i n="[Table4].[Sales_ID].&amp;[SALE1062]" c="SALE1062" nd="1"/>
              <i n="[Table4].[Sales_ID].&amp;[SALE1063]" c="SALE1063" nd="1"/>
              <i n="[Table4].[Sales_ID].&amp;[SALE1064]" c="SALE1064" nd="1"/>
              <i n="[Table4].[Sales_ID].&amp;[SALE1065]" c="SALE1065" nd="1"/>
              <i n="[Table4].[Sales_ID].&amp;[SALE1066]" c="SALE1066" nd="1"/>
              <i n="[Table4].[Sales_ID].&amp;[SALE1067]" c="SALE1067" nd="1"/>
              <i n="[Table4].[Sales_ID].&amp;[SALE1068]" c="SALE1068" nd="1"/>
              <i n="[Table4].[Sales_ID].&amp;[SALE1069]" c="SALE1069" nd="1"/>
              <i n="[Table4].[Sales_ID].&amp;[SALE107]" c="SALE107" nd="1"/>
              <i n="[Table4].[Sales_ID].&amp;[SALE1072]" c="SALE1072" nd="1"/>
              <i n="[Table4].[Sales_ID].&amp;[SALE1074]" c="SALE1074" nd="1"/>
              <i n="[Table4].[Sales_ID].&amp;[SALE1075]" c="SALE1075" nd="1"/>
              <i n="[Table4].[Sales_ID].&amp;[SALE1076]" c="SALE1076" nd="1"/>
              <i n="[Table4].[Sales_ID].&amp;[SALE1077]" c="SALE1077" nd="1"/>
              <i n="[Table4].[Sales_ID].&amp;[SALE1078]" c="SALE1078" nd="1"/>
              <i n="[Table4].[Sales_ID].&amp;[SALE1079]" c="SALE1079" nd="1"/>
              <i n="[Table4].[Sales_ID].&amp;[SALE108]" c="SALE108" nd="1"/>
              <i n="[Table4].[Sales_ID].&amp;[SALE1080]" c="SALE1080" nd="1"/>
              <i n="[Table4].[Sales_ID].&amp;[SALE1082]" c="SALE1082" nd="1"/>
              <i n="[Table4].[Sales_ID].&amp;[SALE1083]" c="SALE1083" nd="1"/>
              <i n="[Table4].[Sales_ID].&amp;[SALE1084]" c="SALE1084" nd="1"/>
              <i n="[Table4].[Sales_ID].&amp;[SALE1085]" c="SALE1085" nd="1"/>
              <i n="[Table4].[Sales_ID].&amp;[SALE1088]" c="SALE1088" nd="1"/>
              <i n="[Table4].[Sales_ID].&amp;[SALE1089]" c="SALE1089" nd="1"/>
              <i n="[Table4].[Sales_ID].&amp;[SALE109]" c="SALE109" nd="1"/>
              <i n="[Table4].[Sales_ID].&amp;[SALE1091]" c="SALE1091" nd="1"/>
              <i n="[Table4].[Sales_ID].&amp;[SALE1092]" c="SALE1092" nd="1"/>
              <i n="[Table4].[Sales_ID].&amp;[SALE1094]" c="SALE1094" nd="1"/>
              <i n="[Table4].[Sales_ID].&amp;[SALE1095]" c="SALE1095" nd="1"/>
              <i n="[Table4].[Sales_ID].&amp;[SALE1096]" c="SALE1096" nd="1"/>
              <i n="[Table4].[Sales_ID].&amp;[SALE1098]" c="SALE1098" nd="1"/>
              <i n="[Table4].[Sales_ID].&amp;[SALE1099]" c="SALE1099" nd="1"/>
              <i n="[Table4].[Sales_ID].&amp;[SALE11]" c="SALE11" nd="1"/>
              <i n="[Table4].[Sales_ID].&amp;[SALE110]" c="SALE110" nd="1"/>
              <i n="[Table4].[Sales_ID].&amp;[SALE1100]" c="SALE1100" nd="1"/>
              <i n="[Table4].[Sales_ID].&amp;[SALE1101]" c="SALE1101" nd="1"/>
              <i n="[Table4].[Sales_ID].&amp;[SALE1103]" c="SALE1103" nd="1"/>
              <i n="[Table4].[Sales_ID].&amp;[SALE1104]" c="SALE1104" nd="1"/>
              <i n="[Table4].[Sales_ID].&amp;[SALE1106]" c="SALE1106" nd="1"/>
              <i n="[Table4].[Sales_ID].&amp;[SALE1107]" c="SALE1107" nd="1"/>
              <i n="[Table4].[Sales_ID].&amp;[SALE1108]" c="SALE1108" nd="1"/>
              <i n="[Table4].[Sales_ID].&amp;[SALE1110]" c="SALE1110" nd="1"/>
              <i n="[Table4].[Sales_ID].&amp;[SALE1111]" c="SALE1111" nd="1"/>
              <i n="[Table4].[Sales_ID].&amp;[SALE1115]" c="SALE1115" nd="1"/>
              <i n="[Table4].[Sales_ID].&amp;[SALE1116]" c="SALE1116" nd="1"/>
              <i n="[Table4].[Sales_ID].&amp;[SALE1118]" c="SALE1118" nd="1"/>
              <i n="[Table4].[Sales_ID].&amp;[SALE1119]" c="SALE1119" nd="1"/>
              <i n="[Table4].[Sales_ID].&amp;[SALE112]" c="SALE112" nd="1"/>
              <i n="[Table4].[Sales_ID].&amp;[SALE1120]" c="SALE1120" nd="1"/>
              <i n="[Table4].[Sales_ID].&amp;[SALE1121]" c="SALE1121" nd="1"/>
              <i n="[Table4].[Sales_ID].&amp;[SALE1122]" c="SALE1122" nd="1"/>
              <i n="[Table4].[Sales_ID].&amp;[SALE1125]" c="SALE1125" nd="1"/>
              <i n="[Table4].[Sales_ID].&amp;[SALE1126]" c="SALE1126" nd="1"/>
              <i n="[Table4].[Sales_ID].&amp;[SALE1127]" c="SALE1127" nd="1"/>
              <i n="[Table4].[Sales_ID].&amp;[SALE1129]" c="SALE1129" nd="1"/>
              <i n="[Table4].[Sales_ID].&amp;[SALE113]" c="SALE113" nd="1"/>
              <i n="[Table4].[Sales_ID].&amp;[SALE1130]" c="SALE1130" nd="1"/>
              <i n="[Table4].[Sales_ID].&amp;[SALE1131]" c="SALE1131" nd="1"/>
              <i n="[Table4].[Sales_ID].&amp;[SALE1132]" c="SALE1132" nd="1"/>
              <i n="[Table4].[Sales_ID].&amp;[SALE1133]" c="SALE1133" nd="1"/>
              <i n="[Table4].[Sales_ID].&amp;[SALE1134]" c="SALE1134" nd="1"/>
              <i n="[Table4].[Sales_ID].&amp;[SALE1135]" c="SALE1135" nd="1"/>
              <i n="[Table4].[Sales_ID].&amp;[SALE1136]" c="SALE1136" nd="1"/>
              <i n="[Table4].[Sales_ID].&amp;[SALE1137]" c="SALE1137" nd="1"/>
              <i n="[Table4].[Sales_ID].&amp;[SALE1138]" c="SALE1138" nd="1"/>
              <i n="[Table4].[Sales_ID].&amp;[SALE114]" c="SALE114" nd="1"/>
              <i n="[Table4].[Sales_ID].&amp;[SALE1140]" c="SALE1140" nd="1"/>
              <i n="[Table4].[Sales_ID].&amp;[SALE1141]" c="SALE1141" nd="1"/>
              <i n="[Table4].[Sales_ID].&amp;[SALE1142]" c="SALE1142" nd="1"/>
              <i n="[Table4].[Sales_ID].&amp;[SALE1143]" c="SALE1143" nd="1"/>
              <i n="[Table4].[Sales_ID].&amp;[SALE1144]" c="SALE1144" nd="1"/>
              <i n="[Table4].[Sales_ID].&amp;[SALE1145]" c="SALE1145" nd="1"/>
              <i n="[Table4].[Sales_ID].&amp;[SALE1146]" c="SALE1146" nd="1"/>
              <i n="[Table4].[Sales_ID].&amp;[SALE1147]" c="SALE1147" nd="1"/>
              <i n="[Table4].[Sales_ID].&amp;[SALE1148]" c="SALE1148" nd="1"/>
              <i n="[Table4].[Sales_ID].&amp;[SALE1149]" c="SALE1149" nd="1"/>
              <i n="[Table4].[Sales_ID].&amp;[SALE115]" c="SALE115" nd="1"/>
              <i n="[Table4].[Sales_ID].&amp;[SALE1151]" c="SALE1151" nd="1"/>
              <i n="[Table4].[Sales_ID].&amp;[SALE1154]" c="SALE1154" nd="1"/>
              <i n="[Table4].[Sales_ID].&amp;[SALE1156]" c="SALE1156" nd="1"/>
              <i n="[Table4].[Sales_ID].&amp;[SALE1157]" c="SALE1157" nd="1"/>
              <i n="[Table4].[Sales_ID].&amp;[SALE1159]" c="SALE1159" nd="1"/>
              <i n="[Table4].[Sales_ID].&amp;[SALE116]" c="SALE116" nd="1"/>
              <i n="[Table4].[Sales_ID].&amp;[SALE1160]" c="SALE1160" nd="1"/>
              <i n="[Table4].[Sales_ID].&amp;[SALE1161]" c="SALE1161" nd="1"/>
              <i n="[Table4].[Sales_ID].&amp;[SALE1162]" c="SALE1162" nd="1"/>
              <i n="[Table4].[Sales_ID].&amp;[SALE1163]" c="SALE1163" nd="1"/>
              <i n="[Table4].[Sales_ID].&amp;[SALE1164]" c="SALE1164" nd="1"/>
              <i n="[Table4].[Sales_ID].&amp;[SALE1165]" c="SALE1165" nd="1"/>
              <i n="[Table4].[Sales_ID].&amp;[SALE1167]" c="SALE1167" nd="1"/>
              <i n="[Table4].[Sales_ID].&amp;[SALE1168]" c="SALE1168" nd="1"/>
              <i n="[Table4].[Sales_ID].&amp;[SALE1169]" c="SALE1169" nd="1"/>
              <i n="[Table4].[Sales_ID].&amp;[SALE117]" c="SALE117" nd="1"/>
              <i n="[Table4].[Sales_ID].&amp;[SALE1172]" c="SALE1172" nd="1"/>
              <i n="[Table4].[Sales_ID].&amp;[SALE1173]" c="SALE1173" nd="1"/>
              <i n="[Table4].[Sales_ID].&amp;[SALE1175]" c="SALE1175" nd="1"/>
              <i n="[Table4].[Sales_ID].&amp;[SALE1176]" c="SALE1176" nd="1"/>
              <i n="[Table4].[Sales_ID].&amp;[SALE1177]" c="SALE1177" nd="1"/>
              <i n="[Table4].[Sales_ID].&amp;[SALE1178]" c="SALE1178" nd="1"/>
              <i n="[Table4].[Sales_ID].&amp;[SALE1179]" c="SALE1179" nd="1"/>
              <i n="[Table4].[Sales_ID].&amp;[SALE118]" c="SALE118" nd="1"/>
              <i n="[Table4].[Sales_ID].&amp;[SALE1180]" c="SALE1180" nd="1"/>
              <i n="[Table4].[Sales_ID].&amp;[SALE1181]" c="SALE1181" nd="1"/>
              <i n="[Table4].[Sales_ID].&amp;[SALE1182]" c="SALE1182" nd="1"/>
              <i n="[Table4].[Sales_ID].&amp;[SALE1183]" c="SALE1183" nd="1"/>
              <i n="[Table4].[Sales_ID].&amp;[SALE1185]" c="SALE1185" nd="1"/>
              <i n="[Table4].[Sales_ID].&amp;[SALE1186]" c="SALE1186" nd="1"/>
              <i n="[Table4].[Sales_ID].&amp;[SALE1187]" c="SALE1187" nd="1"/>
              <i n="[Table4].[Sales_ID].&amp;[SALE1188]" c="SALE1188" nd="1"/>
              <i n="[Table4].[Sales_ID].&amp;[SALE119]" c="SALE119" nd="1"/>
              <i n="[Table4].[Sales_ID].&amp;[SALE1190]" c="SALE1190" nd="1"/>
              <i n="[Table4].[Sales_ID].&amp;[SALE1192]" c="SALE1192" nd="1"/>
              <i n="[Table4].[Sales_ID].&amp;[SALE1193]" c="SALE1193" nd="1"/>
              <i n="[Table4].[Sales_ID].&amp;[SALE1194]" c="SALE1194" nd="1"/>
              <i n="[Table4].[Sales_ID].&amp;[SALE1195]" c="SALE1195" nd="1"/>
              <i n="[Table4].[Sales_ID].&amp;[SALE1196]" c="SALE1196" nd="1"/>
              <i n="[Table4].[Sales_ID].&amp;[SALE1197]" c="SALE1197" nd="1"/>
              <i n="[Table4].[Sales_ID].&amp;[SALE1199]" c="SALE1199" nd="1"/>
              <i n="[Table4].[Sales_ID].&amp;[SALE12]" c="SALE12" nd="1"/>
              <i n="[Table4].[Sales_ID].&amp;[SALE120]" c="SALE120" nd="1"/>
              <i n="[Table4].[Sales_ID].&amp;[SALE1202]" c="SALE1202" nd="1"/>
              <i n="[Table4].[Sales_ID].&amp;[SALE1203]" c="SALE1203" nd="1"/>
              <i n="[Table4].[Sales_ID].&amp;[SALE1204]" c="SALE1204" nd="1"/>
              <i n="[Table4].[Sales_ID].&amp;[SALE1205]" c="SALE1205" nd="1"/>
              <i n="[Table4].[Sales_ID].&amp;[SALE1206]" c="SALE1206" nd="1"/>
              <i n="[Table4].[Sales_ID].&amp;[SALE1207]" c="SALE1207" nd="1"/>
              <i n="[Table4].[Sales_ID].&amp;[SALE1208]" c="SALE1208" nd="1"/>
              <i n="[Table4].[Sales_ID].&amp;[SALE1209]" c="SALE1209" nd="1"/>
              <i n="[Table4].[Sales_ID].&amp;[SALE121]" c="SALE121" nd="1"/>
              <i n="[Table4].[Sales_ID].&amp;[SALE1210]" c="SALE1210" nd="1"/>
              <i n="[Table4].[Sales_ID].&amp;[SALE1211]" c="SALE1211" nd="1"/>
              <i n="[Table4].[Sales_ID].&amp;[SALE1213]" c="SALE1213" nd="1"/>
              <i n="[Table4].[Sales_ID].&amp;[SALE1214]" c="SALE1214" nd="1"/>
              <i n="[Table4].[Sales_ID].&amp;[SALE1215]" c="SALE1215" nd="1"/>
              <i n="[Table4].[Sales_ID].&amp;[SALE1216]" c="SALE1216" nd="1"/>
              <i n="[Table4].[Sales_ID].&amp;[SALE1217]" c="SALE1217" nd="1"/>
              <i n="[Table4].[Sales_ID].&amp;[SALE1219]" c="SALE1219" nd="1"/>
              <i n="[Table4].[Sales_ID].&amp;[SALE122]" c="SALE122" nd="1"/>
              <i n="[Table4].[Sales_ID].&amp;[SALE1220]" c="SALE1220" nd="1"/>
              <i n="[Table4].[Sales_ID].&amp;[SALE1221]" c="SALE1221" nd="1"/>
              <i n="[Table4].[Sales_ID].&amp;[SALE1223]" c="SALE1223" nd="1"/>
              <i n="[Table4].[Sales_ID].&amp;[SALE1224]" c="SALE1224" nd="1"/>
              <i n="[Table4].[Sales_ID].&amp;[SALE1225]" c="SALE1225" nd="1"/>
              <i n="[Table4].[Sales_ID].&amp;[SALE1226]" c="SALE1226" nd="1"/>
              <i n="[Table4].[Sales_ID].&amp;[SALE1227]" c="SALE1227" nd="1"/>
              <i n="[Table4].[Sales_ID].&amp;[SALE1229]" c="SALE1229" nd="1"/>
              <i n="[Table4].[Sales_ID].&amp;[SALE1230]" c="SALE1230" nd="1"/>
              <i n="[Table4].[Sales_ID].&amp;[SALE1231]" c="SALE1231" nd="1"/>
              <i n="[Table4].[Sales_ID].&amp;[SALE1232]" c="SALE1232" nd="1"/>
              <i n="[Table4].[Sales_ID].&amp;[SALE1233]" c="SALE1233" nd="1"/>
              <i n="[Table4].[Sales_ID].&amp;[SALE1234]" c="SALE1234" nd="1"/>
              <i n="[Table4].[Sales_ID].&amp;[SALE1235]" c="SALE1235" nd="1"/>
              <i n="[Table4].[Sales_ID].&amp;[SALE1236]" c="SALE1236" nd="1"/>
              <i n="[Table4].[Sales_ID].&amp;[SALE1237]" c="SALE1237" nd="1"/>
              <i n="[Table4].[Sales_ID].&amp;[SALE1238]" c="SALE1238" nd="1"/>
              <i n="[Table4].[Sales_ID].&amp;[SALE1239]" c="SALE1239" nd="1"/>
              <i n="[Table4].[Sales_ID].&amp;[SALE1241]" c="SALE1241" nd="1"/>
              <i n="[Table4].[Sales_ID].&amp;[SALE1242]" c="SALE1242" nd="1"/>
              <i n="[Table4].[Sales_ID].&amp;[SALE1243]" c="SALE1243" nd="1"/>
              <i n="[Table4].[Sales_ID].&amp;[SALE1244]" c="SALE1244" nd="1"/>
              <i n="[Table4].[Sales_ID].&amp;[SALE1245]" c="SALE1245" nd="1"/>
              <i n="[Table4].[Sales_ID].&amp;[SALE1246]" c="SALE1246" nd="1"/>
              <i n="[Table4].[Sales_ID].&amp;[SALE1247]" c="SALE1247" nd="1"/>
              <i n="[Table4].[Sales_ID].&amp;[SALE1248]" c="SALE1248" nd="1"/>
              <i n="[Table4].[Sales_ID].&amp;[SALE1249]" c="SALE1249" nd="1"/>
              <i n="[Table4].[Sales_ID].&amp;[SALE125]" c="SALE125" nd="1"/>
              <i n="[Table4].[Sales_ID].&amp;[SALE1250]" c="SALE1250" nd="1"/>
              <i n="[Table4].[Sales_ID].&amp;[SALE1251]" c="SALE1251" nd="1"/>
              <i n="[Table4].[Sales_ID].&amp;[SALE1252]" c="SALE1252" nd="1"/>
              <i n="[Table4].[Sales_ID].&amp;[SALE1253]" c="SALE1253" nd="1"/>
              <i n="[Table4].[Sales_ID].&amp;[SALE1254]" c="SALE1254" nd="1"/>
              <i n="[Table4].[Sales_ID].&amp;[SALE1256]" c="SALE1256" nd="1"/>
              <i n="[Table4].[Sales_ID].&amp;[SALE1257]" c="SALE1257" nd="1"/>
              <i n="[Table4].[Sales_ID].&amp;[SALE1258]" c="SALE1258" nd="1"/>
              <i n="[Table4].[Sales_ID].&amp;[SALE126]" c="SALE126" nd="1"/>
              <i n="[Table4].[Sales_ID].&amp;[SALE1260]" c="SALE1260" nd="1"/>
              <i n="[Table4].[Sales_ID].&amp;[SALE1261]" c="SALE1261" nd="1"/>
              <i n="[Table4].[Sales_ID].&amp;[SALE1262]" c="SALE1262" nd="1"/>
              <i n="[Table4].[Sales_ID].&amp;[SALE1263]" c="SALE1263" nd="1"/>
              <i n="[Table4].[Sales_ID].&amp;[SALE1264]" c="SALE1264" nd="1"/>
              <i n="[Table4].[Sales_ID].&amp;[SALE1265]" c="SALE1265" nd="1"/>
              <i n="[Table4].[Sales_ID].&amp;[SALE1267]" c="SALE1267" nd="1"/>
              <i n="[Table4].[Sales_ID].&amp;[SALE1269]" c="SALE1269" nd="1"/>
              <i n="[Table4].[Sales_ID].&amp;[SALE127]" c="SALE127" nd="1"/>
              <i n="[Table4].[Sales_ID].&amp;[SALE1270]" c="SALE1270" nd="1"/>
              <i n="[Table4].[Sales_ID].&amp;[SALE1271]" c="SALE1271" nd="1"/>
              <i n="[Table4].[Sales_ID].&amp;[SALE1272]" c="SALE1272" nd="1"/>
              <i n="[Table4].[Sales_ID].&amp;[SALE1273]" c="SALE1273" nd="1"/>
              <i n="[Table4].[Sales_ID].&amp;[SALE1274]" c="SALE1274" nd="1"/>
              <i n="[Table4].[Sales_ID].&amp;[SALE1275]" c="SALE1275" nd="1"/>
              <i n="[Table4].[Sales_ID].&amp;[SALE1276]" c="SALE1276" nd="1"/>
              <i n="[Table4].[Sales_ID].&amp;[SALE1278]" c="SALE1278" nd="1"/>
              <i n="[Table4].[Sales_ID].&amp;[SALE1279]" c="SALE1279" nd="1"/>
              <i n="[Table4].[Sales_ID].&amp;[SALE128]" c="SALE128" nd="1"/>
              <i n="[Table4].[Sales_ID].&amp;[SALE1280]" c="SALE1280" nd="1"/>
              <i n="[Table4].[Sales_ID].&amp;[SALE1281]" c="SALE1281" nd="1"/>
              <i n="[Table4].[Sales_ID].&amp;[SALE1282]" c="SALE1282" nd="1"/>
              <i n="[Table4].[Sales_ID].&amp;[SALE1284]" c="SALE1284" nd="1"/>
              <i n="[Table4].[Sales_ID].&amp;[SALE1285]" c="SALE1285" nd="1"/>
              <i n="[Table4].[Sales_ID].&amp;[SALE1286]" c="SALE1286" nd="1"/>
              <i n="[Table4].[Sales_ID].&amp;[SALE1287]" c="SALE1287" nd="1"/>
              <i n="[Table4].[Sales_ID].&amp;[SALE1288]" c="SALE1288" nd="1"/>
              <i n="[Table4].[Sales_ID].&amp;[SALE1289]" c="SALE1289" nd="1"/>
              <i n="[Table4].[Sales_ID].&amp;[SALE129]" c="SALE129" nd="1"/>
              <i n="[Table4].[Sales_ID].&amp;[SALE1291]" c="SALE1291" nd="1"/>
              <i n="[Table4].[Sales_ID].&amp;[SALE1292]" c="SALE1292" nd="1"/>
              <i n="[Table4].[Sales_ID].&amp;[SALE1293]" c="SALE1293" nd="1"/>
              <i n="[Table4].[Sales_ID].&amp;[SALE1294]" c="SALE1294" nd="1"/>
              <i n="[Table4].[Sales_ID].&amp;[SALE1295]" c="SALE1295" nd="1"/>
              <i n="[Table4].[Sales_ID].&amp;[SALE1296]" c="SALE1296" nd="1"/>
              <i n="[Table4].[Sales_ID].&amp;[SALE1297]" c="SALE1297" nd="1"/>
              <i n="[Table4].[Sales_ID].&amp;[SALE1298]" c="SALE1298" nd="1"/>
              <i n="[Table4].[Sales_ID].&amp;[SALE1299]" c="SALE1299" nd="1"/>
              <i n="[Table4].[Sales_ID].&amp;[SALE13]" c="SALE13" nd="1"/>
              <i n="[Table4].[Sales_ID].&amp;[SALE1300]" c="SALE1300" nd="1"/>
              <i n="[Table4].[Sales_ID].&amp;[SALE1301]" c="SALE1301" nd="1"/>
              <i n="[Table4].[Sales_ID].&amp;[SALE1302]" c="SALE1302" nd="1"/>
              <i n="[Table4].[Sales_ID].&amp;[SALE1303]" c="SALE1303" nd="1"/>
              <i n="[Table4].[Sales_ID].&amp;[SALE1304]" c="SALE1304" nd="1"/>
              <i n="[Table4].[Sales_ID].&amp;[SALE1305]" c="SALE1305" nd="1"/>
              <i n="[Table4].[Sales_ID].&amp;[SALE1306]" c="SALE1306" nd="1"/>
              <i n="[Table4].[Sales_ID].&amp;[SALE1308]" c="SALE1308" nd="1"/>
              <i n="[Table4].[Sales_ID].&amp;[SALE1309]" c="SALE1309" nd="1"/>
              <i n="[Table4].[Sales_ID].&amp;[SALE131]" c="SALE131" nd="1"/>
              <i n="[Table4].[Sales_ID].&amp;[SALE1310]" c="SALE1310" nd="1"/>
              <i n="[Table4].[Sales_ID].&amp;[SALE1312]" c="SALE1312" nd="1"/>
              <i n="[Table4].[Sales_ID].&amp;[SALE1313]" c="SALE1313" nd="1"/>
              <i n="[Table4].[Sales_ID].&amp;[SALE1314]" c="SALE1314" nd="1"/>
              <i n="[Table4].[Sales_ID].&amp;[SALE1315]" c="SALE1315" nd="1"/>
              <i n="[Table4].[Sales_ID].&amp;[SALE1316]" c="SALE1316" nd="1"/>
              <i n="[Table4].[Sales_ID].&amp;[SALE1318]" c="SALE1318" nd="1"/>
              <i n="[Table4].[Sales_ID].&amp;[SALE1319]" c="SALE1319" nd="1"/>
              <i n="[Table4].[Sales_ID].&amp;[SALE132]" c="SALE132" nd="1"/>
              <i n="[Table4].[Sales_ID].&amp;[SALE1321]" c="SALE1321" nd="1"/>
              <i n="[Table4].[Sales_ID].&amp;[SALE1322]" c="SALE1322" nd="1"/>
              <i n="[Table4].[Sales_ID].&amp;[SALE1323]" c="SALE1323" nd="1"/>
              <i n="[Table4].[Sales_ID].&amp;[SALE1324]" c="SALE1324" nd="1"/>
              <i n="[Table4].[Sales_ID].&amp;[SALE1325]" c="SALE1325" nd="1"/>
              <i n="[Table4].[Sales_ID].&amp;[SALE1326]" c="SALE1326" nd="1"/>
              <i n="[Table4].[Sales_ID].&amp;[SALE1327]" c="SALE1327" nd="1"/>
              <i n="[Table4].[Sales_ID].&amp;[SALE1328]" c="SALE1328" nd="1"/>
              <i n="[Table4].[Sales_ID].&amp;[SALE1329]" c="SALE1329" nd="1"/>
              <i n="[Table4].[Sales_ID].&amp;[SALE133]" c="SALE133" nd="1"/>
              <i n="[Table4].[Sales_ID].&amp;[SALE1331]" c="SALE1331" nd="1"/>
              <i n="[Table4].[Sales_ID].&amp;[SALE1332]" c="SALE1332" nd="1"/>
              <i n="[Table4].[Sales_ID].&amp;[SALE1333]" c="SALE1333" nd="1"/>
              <i n="[Table4].[Sales_ID].&amp;[SALE1334]" c="SALE1334" nd="1"/>
              <i n="[Table4].[Sales_ID].&amp;[SALE1335]" c="SALE1335" nd="1"/>
              <i n="[Table4].[Sales_ID].&amp;[SALE1336]" c="SALE1336" nd="1"/>
              <i n="[Table4].[Sales_ID].&amp;[SALE1337]" c="SALE1337" nd="1"/>
              <i n="[Table4].[Sales_ID].&amp;[SALE1338]" c="SALE1338" nd="1"/>
              <i n="[Table4].[Sales_ID].&amp;[SALE134]" c="SALE134" nd="1"/>
              <i n="[Table4].[Sales_ID].&amp;[SALE1340]" c="SALE1340" nd="1"/>
              <i n="[Table4].[Sales_ID].&amp;[SALE1341]" c="SALE1341" nd="1"/>
              <i n="[Table4].[Sales_ID].&amp;[SALE1343]" c="SALE1343" nd="1"/>
              <i n="[Table4].[Sales_ID].&amp;[SALE1344]" c="SALE1344" nd="1"/>
              <i n="[Table4].[Sales_ID].&amp;[SALE1345]" c="SALE1345" nd="1"/>
              <i n="[Table4].[Sales_ID].&amp;[SALE1346]" c="SALE1346" nd="1"/>
              <i n="[Table4].[Sales_ID].&amp;[SALE1347]" c="SALE1347" nd="1"/>
              <i n="[Table4].[Sales_ID].&amp;[SALE1348]" c="SALE1348" nd="1"/>
              <i n="[Table4].[Sales_ID].&amp;[SALE1349]" c="SALE1349" nd="1"/>
              <i n="[Table4].[Sales_ID].&amp;[SALE1352]" c="SALE1352" nd="1"/>
              <i n="[Table4].[Sales_ID].&amp;[SALE1353]" c="SALE1353" nd="1"/>
              <i n="[Table4].[Sales_ID].&amp;[SALE1355]" c="SALE1355" nd="1"/>
              <i n="[Table4].[Sales_ID].&amp;[SALE1356]" c="SALE1356" nd="1"/>
              <i n="[Table4].[Sales_ID].&amp;[SALE1357]" c="SALE1357" nd="1"/>
              <i n="[Table4].[Sales_ID].&amp;[SALE1358]" c="SALE1358" nd="1"/>
              <i n="[Table4].[Sales_ID].&amp;[SALE1359]" c="SALE1359" nd="1"/>
              <i n="[Table4].[Sales_ID].&amp;[SALE136]" c="SALE136" nd="1"/>
              <i n="[Table4].[Sales_ID].&amp;[SALE1360]" c="SALE1360" nd="1"/>
              <i n="[Table4].[Sales_ID].&amp;[SALE1361]" c="SALE1361" nd="1"/>
              <i n="[Table4].[Sales_ID].&amp;[SALE1362]" c="SALE1362" nd="1"/>
              <i n="[Table4].[Sales_ID].&amp;[SALE1363]" c="SALE1363" nd="1"/>
              <i n="[Table4].[Sales_ID].&amp;[SALE1364]" c="SALE1364" nd="1"/>
              <i n="[Table4].[Sales_ID].&amp;[SALE1365]" c="SALE1365" nd="1"/>
              <i n="[Table4].[Sales_ID].&amp;[SALE1366]" c="SALE1366" nd="1"/>
              <i n="[Table4].[Sales_ID].&amp;[SALE1367]" c="SALE1367" nd="1"/>
              <i n="[Table4].[Sales_ID].&amp;[SALE1368]" c="SALE1368" nd="1"/>
              <i n="[Table4].[Sales_ID].&amp;[SALE1369]" c="SALE1369" nd="1"/>
              <i n="[Table4].[Sales_ID].&amp;[SALE137]" c="SALE137" nd="1"/>
              <i n="[Table4].[Sales_ID].&amp;[SALE1370]" c="SALE1370" nd="1"/>
              <i n="[Table4].[Sales_ID].&amp;[SALE1372]" c="SALE1372" nd="1"/>
              <i n="[Table4].[Sales_ID].&amp;[SALE1373]" c="SALE1373" nd="1"/>
              <i n="[Table4].[Sales_ID].&amp;[SALE1374]" c="SALE1374" nd="1"/>
              <i n="[Table4].[Sales_ID].&amp;[SALE1376]" c="SALE1376" nd="1"/>
              <i n="[Table4].[Sales_ID].&amp;[SALE1377]" c="SALE1377" nd="1"/>
              <i n="[Table4].[Sales_ID].&amp;[SALE1378]" c="SALE1378" nd="1"/>
              <i n="[Table4].[Sales_ID].&amp;[SALE1379]" c="SALE1379" nd="1"/>
              <i n="[Table4].[Sales_ID].&amp;[SALE138]" c="SALE138" nd="1"/>
              <i n="[Table4].[Sales_ID].&amp;[SALE1381]" c="SALE1381" nd="1"/>
              <i n="[Table4].[Sales_ID].&amp;[SALE1382]" c="SALE1382" nd="1"/>
              <i n="[Table4].[Sales_ID].&amp;[SALE1383]" c="SALE1383" nd="1"/>
              <i n="[Table4].[Sales_ID].&amp;[SALE1384]" c="SALE1384" nd="1"/>
              <i n="[Table4].[Sales_ID].&amp;[SALE1385]" c="SALE1385" nd="1"/>
              <i n="[Table4].[Sales_ID].&amp;[SALE1388]" c="SALE1388" nd="1"/>
              <i n="[Table4].[Sales_ID].&amp;[SALE1389]" c="SALE1389" nd="1"/>
              <i n="[Table4].[Sales_ID].&amp;[SALE1392]" c="SALE1392" nd="1"/>
              <i n="[Table4].[Sales_ID].&amp;[SALE1395]" c="SALE1395" nd="1"/>
              <i n="[Table4].[Sales_ID].&amp;[SALE1396]" c="SALE1396" nd="1"/>
              <i n="[Table4].[Sales_ID].&amp;[SALE1397]" c="SALE1397" nd="1"/>
              <i n="[Table4].[Sales_ID].&amp;[SALE1398]" c="SALE1398" nd="1"/>
              <i n="[Table4].[Sales_ID].&amp;[SALE1399]" c="SALE1399" nd="1"/>
              <i n="[Table4].[Sales_ID].&amp;[SALE14]" c="SALE14" nd="1"/>
              <i n="[Table4].[Sales_ID].&amp;[SALE1400]" c="SALE1400" nd="1"/>
              <i n="[Table4].[Sales_ID].&amp;[SALE1401]" c="SALE1401" nd="1"/>
              <i n="[Table4].[Sales_ID].&amp;[SALE1402]" c="SALE1402" nd="1"/>
              <i n="[Table4].[Sales_ID].&amp;[SALE1404]" c="SALE1404" nd="1"/>
              <i n="[Table4].[Sales_ID].&amp;[SALE1405]" c="SALE1405" nd="1"/>
              <i n="[Table4].[Sales_ID].&amp;[SALE1406]" c="SALE1406" nd="1"/>
              <i n="[Table4].[Sales_ID].&amp;[SALE1407]" c="SALE1407" nd="1"/>
              <i n="[Table4].[Sales_ID].&amp;[SALE1409]" c="SALE1409" nd="1"/>
              <i n="[Table4].[Sales_ID].&amp;[SALE141]" c="SALE141" nd="1"/>
              <i n="[Table4].[Sales_ID].&amp;[SALE1410]" c="SALE1410" nd="1"/>
              <i n="[Table4].[Sales_ID].&amp;[SALE1412]" c="SALE1412" nd="1"/>
              <i n="[Table4].[Sales_ID].&amp;[SALE1413]" c="SALE1413" nd="1"/>
              <i n="[Table4].[Sales_ID].&amp;[SALE1414]" c="SALE1414" nd="1"/>
              <i n="[Table4].[Sales_ID].&amp;[SALE1415]" c="SALE1415" nd="1"/>
              <i n="[Table4].[Sales_ID].&amp;[SALE1416]" c="SALE1416" nd="1"/>
              <i n="[Table4].[Sales_ID].&amp;[SALE1417]" c="SALE1417" nd="1"/>
              <i n="[Table4].[Sales_ID].&amp;[SALE1418]" c="SALE1418" nd="1"/>
              <i n="[Table4].[Sales_ID].&amp;[SALE1419]" c="SALE1419" nd="1"/>
              <i n="[Table4].[Sales_ID].&amp;[SALE142]" c="SALE142" nd="1"/>
              <i n="[Table4].[Sales_ID].&amp;[SALE1420]" c="SALE1420" nd="1"/>
              <i n="[Table4].[Sales_ID].&amp;[SALE1421]" c="SALE1421" nd="1"/>
              <i n="[Table4].[Sales_ID].&amp;[SALE1422]" c="SALE1422" nd="1"/>
              <i n="[Table4].[Sales_ID].&amp;[SALE1424]" c="SALE1424" nd="1"/>
              <i n="[Table4].[Sales_ID].&amp;[SALE1427]" c="SALE1427" nd="1"/>
              <i n="[Table4].[Sales_ID].&amp;[SALE1428]" c="SALE1428" nd="1"/>
              <i n="[Table4].[Sales_ID].&amp;[SALE1429]" c="SALE1429" nd="1"/>
              <i n="[Table4].[Sales_ID].&amp;[SALE143]" c="SALE143" nd="1"/>
              <i n="[Table4].[Sales_ID].&amp;[SALE1431]" c="SALE1431" nd="1"/>
              <i n="[Table4].[Sales_ID].&amp;[SALE1432]" c="SALE1432" nd="1"/>
              <i n="[Table4].[Sales_ID].&amp;[SALE1433]" c="SALE1433" nd="1"/>
              <i n="[Table4].[Sales_ID].&amp;[SALE1434]" c="SALE1434" nd="1"/>
              <i n="[Table4].[Sales_ID].&amp;[SALE1435]" c="SALE1435" nd="1"/>
              <i n="[Table4].[Sales_ID].&amp;[SALE1436]" c="SALE1436" nd="1"/>
              <i n="[Table4].[Sales_ID].&amp;[SALE1437]" c="SALE1437" nd="1"/>
              <i n="[Table4].[Sales_ID].&amp;[SALE1438]" c="SALE1438" nd="1"/>
              <i n="[Table4].[Sales_ID].&amp;[SALE1439]" c="SALE1439" nd="1"/>
              <i n="[Table4].[Sales_ID].&amp;[SALE144]" c="SALE144" nd="1"/>
              <i n="[Table4].[Sales_ID].&amp;[SALE1442]" c="SALE1442" nd="1"/>
              <i n="[Table4].[Sales_ID].&amp;[SALE1443]" c="SALE1443" nd="1"/>
              <i n="[Table4].[Sales_ID].&amp;[SALE1444]" c="SALE1444" nd="1"/>
              <i n="[Table4].[Sales_ID].&amp;[SALE1445]" c="SALE1445" nd="1"/>
              <i n="[Table4].[Sales_ID].&amp;[SALE1446]" c="SALE1446" nd="1"/>
              <i n="[Table4].[Sales_ID].&amp;[SALE1447]" c="SALE1447" nd="1"/>
              <i n="[Table4].[Sales_ID].&amp;[SALE1448]" c="SALE1448" nd="1"/>
              <i n="[Table4].[Sales_ID].&amp;[SALE1449]" c="SALE1449" nd="1"/>
              <i n="[Table4].[Sales_ID].&amp;[SALE145]" c="SALE145" nd="1"/>
              <i n="[Table4].[Sales_ID].&amp;[SALE1450]" c="SALE1450" nd="1"/>
              <i n="[Table4].[Sales_ID].&amp;[SALE1451]" c="SALE1451" nd="1"/>
              <i n="[Table4].[Sales_ID].&amp;[SALE1452]" c="SALE1452" nd="1"/>
              <i n="[Table4].[Sales_ID].&amp;[SALE1453]" c="SALE1453" nd="1"/>
              <i n="[Table4].[Sales_ID].&amp;[SALE1454]" c="SALE1454" nd="1"/>
              <i n="[Table4].[Sales_ID].&amp;[SALE1456]" c="SALE1456" nd="1"/>
              <i n="[Table4].[Sales_ID].&amp;[SALE1457]" c="SALE1457" nd="1"/>
              <i n="[Table4].[Sales_ID].&amp;[SALE1458]" c="SALE1458" nd="1"/>
              <i n="[Table4].[Sales_ID].&amp;[SALE146]" c="SALE146" nd="1"/>
              <i n="[Table4].[Sales_ID].&amp;[SALE1460]" c="SALE1460" nd="1"/>
              <i n="[Table4].[Sales_ID].&amp;[SALE1461]" c="SALE1461" nd="1"/>
              <i n="[Table4].[Sales_ID].&amp;[SALE1462]" c="SALE1462" nd="1"/>
              <i n="[Table4].[Sales_ID].&amp;[SALE1464]" c="SALE1464" nd="1"/>
              <i n="[Table4].[Sales_ID].&amp;[SALE1465]" c="SALE1465" nd="1"/>
              <i n="[Table4].[Sales_ID].&amp;[SALE1466]" c="SALE1466" nd="1"/>
              <i n="[Table4].[Sales_ID].&amp;[SALE1467]" c="SALE1467" nd="1"/>
              <i n="[Table4].[Sales_ID].&amp;[SALE1469]" c="SALE1469" nd="1"/>
              <i n="[Table4].[Sales_ID].&amp;[SALE147]" c="SALE147" nd="1"/>
              <i n="[Table4].[Sales_ID].&amp;[SALE1470]" c="SALE1470" nd="1"/>
              <i n="[Table4].[Sales_ID].&amp;[SALE1471]" c="SALE1471" nd="1"/>
              <i n="[Table4].[Sales_ID].&amp;[SALE1472]" c="SALE1472" nd="1"/>
              <i n="[Table4].[Sales_ID].&amp;[SALE1473]" c="SALE1473" nd="1"/>
              <i n="[Table4].[Sales_ID].&amp;[SALE1474]" c="SALE1474" nd="1"/>
              <i n="[Table4].[Sales_ID].&amp;[SALE1475]" c="SALE1475" nd="1"/>
              <i n="[Table4].[Sales_ID].&amp;[SALE1476]" c="SALE1476" nd="1"/>
              <i n="[Table4].[Sales_ID].&amp;[SALE1477]" c="SALE1477" nd="1"/>
              <i n="[Table4].[Sales_ID].&amp;[SALE1478]" c="SALE1478" nd="1"/>
              <i n="[Table4].[Sales_ID].&amp;[SALE148]" c="SALE148" nd="1"/>
              <i n="[Table4].[Sales_ID].&amp;[SALE1480]" c="SALE1480" nd="1"/>
              <i n="[Table4].[Sales_ID].&amp;[SALE1481]" c="SALE1481" nd="1"/>
              <i n="[Table4].[Sales_ID].&amp;[SALE1482]" c="SALE1482" nd="1"/>
              <i n="[Table4].[Sales_ID].&amp;[SALE1483]" c="SALE1483" nd="1"/>
              <i n="[Table4].[Sales_ID].&amp;[SALE1484]" c="SALE1484" nd="1"/>
              <i n="[Table4].[Sales_ID].&amp;[SALE1485]" c="SALE1485" nd="1"/>
              <i n="[Table4].[Sales_ID].&amp;[SALE1487]" c="SALE1487" nd="1"/>
              <i n="[Table4].[Sales_ID].&amp;[SALE1488]" c="SALE1488" nd="1"/>
              <i n="[Table4].[Sales_ID].&amp;[SALE1489]" c="SALE1489" nd="1"/>
              <i n="[Table4].[Sales_ID].&amp;[SALE149]" c="SALE149" nd="1"/>
              <i n="[Table4].[Sales_ID].&amp;[SALE1490]" c="SALE1490" nd="1"/>
              <i n="[Table4].[Sales_ID].&amp;[SALE1493]" c="SALE1493" nd="1"/>
              <i n="[Table4].[Sales_ID].&amp;[SALE1494]" c="SALE1494" nd="1"/>
              <i n="[Table4].[Sales_ID].&amp;[SALE1497]" c="SALE1497" nd="1"/>
              <i n="[Table4].[Sales_ID].&amp;[SALE1498]" c="SALE1498" nd="1"/>
              <i n="[Table4].[Sales_ID].&amp;[SALE1499]" c="SALE1499" nd="1"/>
              <i n="[Table4].[Sales_ID].&amp;[SALE15]" c="SALE15" nd="1"/>
              <i n="[Table4].[Sales_ID].&amp;[SALE1500]" c="SALE1500" nd="1"/>
              <i n="[Table4].[Sales_ID].&amp;[SALE1501]" c="SALE1501" nd="1"/>
              <i n="[Table4].[Sales_ID].&amp;[SALE1503]" c="SALE1503" nd="1"/>
              <i n="[Table4].[Sales_ID].&amp;[SALE1504]" c="SALE1504" nd="1"/>
              <i n="[Table4].[Sales_ID].&amp;[SALE1505]" c="SALE1505" nd="1"/>
              <i n="[Table4].[Sales_ID].&amp;[SALE1506]" c="SALE1506" nd="1"/>
              <i n="[Table4].[Sales_ID].&amp;[SALE1507]" c="SALE1507" nd="1"/>
              <i n="[Table4].[Sales_ID].&amp;[SALE1509]" c="SALE1509" nd="1"/>
              <i n="[Table4].[Sales_ID].&amp;[SALE151]" c="SALE151" nd="1"/>
              <i n="[Table4].[Sales_ID].&amp;[SALE1510]" c="SALE1510" nd="1"/>
              <i n="[Table4].[Sales_ID].&amp;[SALE1511]" c="SALE1511" nd="1"/>
              <i n="[Table4].[Sales_ID].&amp;[SALE1512]" c="SALE1512" nd="1"/>
              <i n="[Table4].[Sales_ID].&amp;[SALE1513]" c="SALE1513" nd="1"/>
              <i n="[Table4].[Sales_ID].&amp;[SALE1514]" c="SALE1514" nd="1"/>
              <i n="[Table4].[Sales_ID].&amp;[SALE1515]" c="SALE1515" nd="1"/>
              <i n="[Table4].[Sales_ID].&amp;[SALE1516]" c="SALE1516" nd="1"/>
              <i n="[Table4].[Sales_ID].&amp;[SALE1517]" c="SALE1517" nd="1"/>
              <i n="[Table4].[Sales_ID].&amp;[SALE1518]" c="SALE1518" nd="1"/>
              <i n="[Table4].[Sales_ID].&amp;[SALE1519]" c="SALE1519" nd="1"/>
              <i n="[Table4].[Sales_ID].&amp;[SALE152]" c="SALE152" nd="1"/>
              <i n="[Table4].[Sales_ID].&amp;[SALE1520]" c="SALE1520" nd="1"/>
              <i n="[Table4].[Sales_ID].&amp;[SALE1521]" c="SALE1521" nd="1"/>
              <i n="[Table4].[Sales_ID].&amp;[SALE1522]" c="SALE1522" nd="1"/>
              <i n="[Table4].[Sales_ID].&amp;[SALE1524]" c="SALE1524" nd="1"/>
              <i n="[Table4].[Sales_ID].&amp;[SALE1525]" c="SALE1525" nd="1"/>
              <i n="[Table4].[Sales_ID].&amp;[SALE1526]" c="SALE1526" nd="1"/>
              <i n="[Table4].[Sales_ID].&amp;[SALE1527]" c="SALE1527" nd="1"/>
              <i n="[Table4].[Sales_ID].&amp;[SALE1528]" c="SALE1528" nd="1"/>
              <i n="[Table4].[Sales_ID].&amp;[SALE1529]" c="SALE1529" nd="1"/>
              <i n="[Table4].[Sales_ID].&amp;[SALE153]" c="SALE153" nd="1"/>
              <i n="[Table4].[Sales_ID].&amp;[SALE1532]" c="SALE1532" nd="1"/>
              <i n="[Table4].[Sales_ID].&amp;[SALE1533]" c="SALE1533" nd="1"/>
              <i n="[Table4].[Sales_ID].&amp;[SALE1534]" c="SALE1534" nd="1"/>
              <i n="[Table4].[Sales_ID].&amp;[SALE1535]" c="SALE1535" nd="1"/>
              <i n="[Table4].[Sales_ID].&amp;[SALE1536]" c="SALE1536" nd="1"/>
              <i n="[Table4].[Sales_ID].&amp;[SALE1538]" c="SALE1538" nd="1"/>
              <i n="[Table4].[Sales_ID].&amp;[SALE1539]" c="SALE1539" nd="1"/>
              <i n="[Table4].[Sales_ID].&amp;[SALE1540]" c="SALE1540" nd="1"/>
              <i n="[Table4].[Sales_ID].&amp;[SALE1541]" c="SALE1541" nd="1"/>
              <i n="[Table4].[Sales_ID].&amp;[SALE1542]" c="SALE1542" nd="1"/>
              <i n="[Table4].[Sales_ID].&amp;[SALE1543]" c="SALE1543" nd="1"/>
              <i n="[Table4].[Sales_ID].&amp;[SALE1544]" c="SALE1544" nd="1"/>
              <i n="[Table4].[Sales_ID].&amp;[SALE1546]" c="SALE1546" nd="1"/>
              <i n="[Table4].[Sales_ID].&amp;[SALE1547]" c="SALE1547" nd="1"/>
              <i n="[Table4].[Sales_ID].&amp;[SALE1548]" c="SALE1548" nd="1"/>
              <i n="[Table4].[Sales_ID].&amp;[SALE1549]" c="SALE1549" nd="1"/>
              <i n="[Table4].[Sales_ID].&amp;[SALE155]" c="SALE155" nd="1"/>
              <i n="[Table4].[Sales_ID].&amp;[SALE1552]" c="SALE1552" nd="1"/>
              <i n="[Table4].[Sales_ID].&amp;[SALE1554]" c="SALE1554" nd="1"/>
              <i n="[Table4].[Sales_ID].&amp;[SALE1555]" c="SALE1555" nd="1"/>
              <i n="[Table4].[Sales_ID].&amp;[SALE1556]" c="SALE1556" nd="1"/>
              <i n="[Table4].[Sales_ID].&amp;[SALE1557]" c="SALE1557" nd="1"/>
              <i n="[Table4].[Sales_ID].&amp;[SALE1558]" c="SALE1558" nd="1"/>
              <i n="[Table4].[Sales_ID].&amp;[SALE1559]" c="SALE1559" nd="1"/>
              <i n="[Table4].[Sales_ID].&amp;[SALE156]" c="SALE156" nd="1"/>
              <i n="[Table4].[Sales_ID].&amp;[SALE1560]" c="SALE1560" nd="1"/>
              <i n="[Table4].[Sales_ID].&amp;[SALE1562]" c="SALE1562" nd="1"/>
              <i n="[Table4].[Sales_ID].&amp;[SALE1563]" c="SALE1563" nd="1"/>
              <i n="[Table4].[Sales_ID].&amp;[SALE1564]" c="SALE1564" nd="1"/>
              <i n="[Table4].[Sales_ID].&amp;[SALE1565]" c="SALE1565" nd="1"/>
              <i n="[Table4].[Sales_ID].&amp;[SALE1566]" c="SALE1566" nd="1"/>
              <i n="[Table4].[Sales_ID].&amp;[SALE1568]" c="SALE1568" nd="1"/>
              <i n="[Table4].[Sales_ID].&amp;[SALE1569]" c="SALE1569" nd="1"/>
              <i n="[Table4].[Sales_ID].&amp;[SALE1570]" c="SALE1570" nd="1"/>
              <i n="[Table4].[Sales_ID].&amp;[SALE1571]" c="SALE1571" nd="1"/>
              <i n="[Table4].[Sales_ID].&amp;[SALE1573]" c="SALE1573" nd="1"/>
              <i n="[Table4].[Sales_ID].&amp;[SALE1575]" c="SALE1575" nd="1"/>
              <i n="[Table4].[Sales_ID].&amp;[SALE1576]" c="SALE1576" nd="1"/>
              <i n="[Table4].[Sales_ID].&amp;[SALE1577]" c="SALE1577" nd="1"/>
              <i n="[Table4].[Sales_ID].&amp;[SALE1578]" c="SALE1578" nd="1"/>
              <i n="[Table4].[Sales_ID].&amp;[SALE1579]" c="SALE1579" nd="1"/>
              <i n="[Table4].[Sales_ID].&amp;[SALE158]" c="SALE158" nd="1"/>
              <i n="[Table4].[Sales_ID].&amp;[SALE1580]" c="SALE1580" nd="1"/>
              <i n="[Table4].[Sales_ID].&amp;[SALE1581]" c="SALE1581" nd="1"/>
              <i n="[Table4].[Sales_ID].&amp;[SALE1582]" c="SALE1582" nd="1"/>
              <i n="[Table4].[Sales_ID].&amp;[SALE1583]" c="SALE1583" nd="1"/>
              <i n="[Table4].[Sales_ID].&amp;[SALE1585]" c="SALE1585" nd="1"/>
              <i n="[Table4].[Sales_ID].&amp;[SALE1586]" c="SALE1586" nd="1"/>
              <i n="[Table4].[Sales_ID].&amp;[SALE1588]" c="SALE1588" nd="1"/>
              <i n="[Table4].[Sales_ID].&amp;[SALE1589]" c="SALE1589" nd="1"/>
              <i n="[Table4].[Sales_ID].&amp;[SALE159]" c="SALE159" nd="1"/>
              <i n="[Table4].[Sales_ID].&amp;[SALE1590]" c="SALE1590" nd="1"/>
              <i n="[Table4].[Sales_ID].&amp;[SALE1591]" c="SALE1591" nd="1"/>
              <i n="[Table4].[Sales_ID].&amp;[SALE1593]" c="SALE1593" nd="1"/>
              <i n="[Table4].[Sales_ID].&amp;[SALE1594]" c="SALE1594" nd="1"/>
              <i n="[Table4].[Sales_ID].&amp;[SALE1595]" c="SALE1595" nd="1"/>
              <i n="[Table4].[Sales_ID].&amp;[SALE1596]" c="SALE1596" nd="1"/>
              <i n="[Table4].[Sales_ID].&amp;[SALE1597]" c="SALE1597" nd="1"/>
              <i n="[Table4].[Sales_ID].&amp;[SALE1598]" c="SALE1598" nd="1"/>
              <i n="[Table4].[Sales_ID].&amp;[SALE1599]" c="SALE1599" nd="1"/>
              <i n="[Table4].[Sales_ID].&amp;[SALE16]" c="SALE16" nd="1"/>
              <i n="[Table4].[Sales_ID].&amp;[SALE160]" c="SALE160" nd="1"/>
              <i n="[Table4].[Sales_ID].&amp;[SALE1600]" c="SALE1600" nd="1"/>
              <i n="[Table4].[Sales_ID].&amp;[SALE1601]" c="SALE1601" nd="1"/>
              <i n="[Table4].[Sales_ID].&amp;[SALE1602]" c="SALE1602" nd="1"/>
              <i n="[Table4].[Sales_ID].&amp;[SALE1603]" c="SALE1603" nd="1"/>
              <i n="[Table4].[Sales_ID].&amp;[SALE1604]" c="SALE1604" nd="1"/>
              <i n="[Table4].[Sales_ID].&amp;[SALE1605]" c="SALE1605" nd="1"/>
              <i n="[Table4].[Sales_ID].&amp;[SALE1606]" c="SALE1606" nd="1"/>
              <i n="[Table4].[Sales_ID].&amp;[SALE1607]" c="SALE1607" nd="1"/>
              <i n="[Table4].[Sales_ID].&amp;[SALE1608]" c="SALE1608" nd="1"/>
              <i n="[Table4].[Sales_ID].&amp;[SALE161]" c="SALE161" nd="1"/>
              <i n="[Table4].[Sales_ID].&amp;[SALE1610]" c="SALE1610" nd="1"/>
              <i n="[Table4].[Sales_ID].&amp;[SALE1612]" c="SALE1612" nd="1"/>
              <i n="[Table4].[Sales_ID].&amp;[SALE1613]" c="SALE1613" nd="1"/>
              <i n="[Table4].[Sales_ID].&amp;[SALE1614]" c="SALE1614" nd="1"/>
              <i n="[Table4].[Sales_ID].&amp;[SALE1615]" c="SALE1615" nd="1"/>
              <i n="[Table4].[Sales_ID].&amp;[SALE1616]" c="SALE1616" nd="1"/>
              <i n="[Table4].[Sales_ID].&amp;[SALE1617]" c="SALE1617" nd="1"/>
              <i n="[Table4].[Sales_ID].&amp;[SALE1618]" c="SALE1618" nd="1"/>
              <i n="[Table4].[Sales_ID].&amp;[SALE1619]" c="SALE1619" nd="1"/>
              <i n="[Table4].[Sales_ID].&amp;[SALE162]" c="SALE162" nd="1"/>
              <i n="[Table4].[Sales_ID].&amp;[SALE1621]" c="SALE1621" nd="1"/>
              <i n="[Table4].[Sales_ID].&amp;[SALE1622]" c="SALE1622" nd="1"/>
              <i n="[Table4].[Sales_ID].&amp;[SALE1623]" c="SALE1623" nd="1"/>
              <i n="[Table4].[Sales_ID].&amp;[SALE1624]" c="SALE1624" nd="1"/>
              <i n="[Table4].[Sales_ID].&amp;[SALE1625]" c="SALE1625" nd="1"/>
              <i n="[Table4].[Sales_ID].&amp;[SALE1626]" c="SALE1626" nd="1"/>
              <i n="[Table4].[Sales_ID].&amp;[SALE1627]" c="SALE1627" nd="1"/>
              <i n="[Table4].[Sales_ID].&amp;[SALE1628]" c="SALE1628" nd="1"/>
              <i n="[Table4].[Sales_ID].&amp;[SALE1629]" c="SALE1629" nd="1"/>
              <i n="[Table4].[Sales_ID].&amp;[SALE163]" c="SALE163" nd="1"/>
              <i n="[Table4].[Sales_ID].&amp;[SALE1630]" c="SALE1630" nd="1"/>
              <i n="[Table4].[Sales_ID].&amp;[SALE1631]" c="SALE1631" nd="1"/>
              <i n="[Table4].[Sales_ID].&amp;[SALE1632]" c="SALE1632" nd="1"/>
              <i n="[Table4].[Sales_ID].&amp;[SALE1633]" c="SALE1633" nd="1"/>
              <i n="[Table4].[Sales_ID].&amp;[SALE1634]" c="SALE1634" nd="1"/>
              <i n="[Table4].[Sales_ID].&amp;[SALE1635]" c="SALE1635" nd="1"/>
              <i n="[Table4].[Sales_ID].&amp;[SALE1636]" c="SALE1636" nd="1"/>
              <i n="[Table4].[Sales_ID].&amp;[SALE1637]" c="SALE1637" nd="1"/>
              <i n="[Table4].[Sales_ID].&amp;[SALE1639]" c="SALE1639" nd="1"/>
              <i n="[Table4].[Sales_ID].&amp;[SALE164]" c="SALE164" nd="1"/>
              <i n="[Table4].[Sales_ID].&amp;[SALE1640]" c="SALE1640" nd="1"/>
              <i n="[Table4].[Sales_ID].&amp;[SALE1641]" c="SALE1641" nd="1"/>
              <i n="[Table4].[Sales_ID].&amp;[SALE1642]" c="SALE1642" nd="1"/>
              <i n="[Table4].[Sales_ID].&amp;[SALE1643]" c="SALE1643" nd="1"/>
              <i n="[Table4].[Sales_ID].&amp;[SALE1644]" c="SALE1644" nd="1"/>
              <i n="[Table4].[Sales_ID].&amp;[SALE1647]" c="SALE1647" nd="1"/>
              <i n="[Table4].[Sales_ID].&amp;[SALE1648]" c="SALE1648" nd="1"/>
              <i n="[Table4].[Sales_ID].&amp;[SALE1649]" c="SALE1649" nd="1"/>
              <i n="[Table4].[Sales_ID].&amp;[SALE165]" c="SALE165" nd="1"/>
              <i n="[Table4].[Sales_ID].&amp;[SALE1650]" c="SALE1650" nd="1"/>
              <i n="[Table4].[Sales_ID].&amp;[SALE1651]" c="SALE1651" nd="1"/>
              <i n="[Table4].[Sales_ID].&amp;[SALE1652]" c="SALE1652" nd="1"/>
              <i n="[Table4].[Sales_ID].&amp;[SALE1654]" c="SALE1654" nd="1"/>
              <i n="[Table4].[Sales_ID].&amp;[SALE1655]" c="SALE1655" nd="1"/>
              <i n="[Table4].[Sales_ID].&amp;[SALE1656]" c="SALE1656" nd="1"/>
              <i n="[Table4].[Sales_ID].&amp;[SALE1659]" c="SALE1659" nd="1"/>
              <i n="[Table4].[Sales_ID].&amp;[SALE166]" c="SALE166" nd="1"/>
              <i n="[Table4].[Sales_ID].&amp;[SALE1660]" c="SALE1660" nd="1"/>
              <i n="[Table4].[Sales_ID].&amp;[SALE1661]" c="SALE1661" nd="1"/>
              <i n="[Table4].[Sales_ID].&amp;[SALE1662]" c="SALE1662" nd="1"/>
              <i n="[Table4].[Sales_ID].&amp;[SALE1663]" c="SALE1663" nd="1"/>
              <i n="[Table4].[Sales_ID].&amp;[SALE1665]" c="SALE1665" nd="1"/>
              <i n="[Table4].[Sales_ID].&amp;[SALE1666]" c="SALE1666" nd="1"/>
              <i n="[Table4].[Sales_ID].&amp;[SALE1667]" c="SALE1667" nd="1"/>
              <i n="[Table4].[Sales_ID].&amp;[SALE1668]" c="SALE1668" nd="1"/>
              <i n="[Table4].[Sales_ID].&amp;[SALE167]" c="SALE167" nd="1"/>
              <i n="[Table4].[Sales_ID].&amp;[SALE1670]" c="SALE1670" nd="1"/>
              <i n="[Table4].[Sales_ID].&amp;[SALE1671]" c="SALE1671" nd="1"/>
              <i n="[Table4].[Sales_ID].&amp;[SALE1672]" c="SALE1672" nd="1"/>
              <i n="[Table4].[Sales_ID].&amp;[SALE1673]" c="SALE1673" nd="1"/>
              <i n="[Table4].[Sales_ID].&amp;[SALE1674]" c="SALE1674" nd="1"/>
            </range>
          </ranges>
        </level>
      </levels>
      <selections count="1">
        <selection n="[Table4].[Sales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90CC8A83-4496-481D-8B87-6A766AB71D49}" cache="Slicer_Customer_ID" caption="Customer_ID" level="1" rowHeight="241300"/>
  <slicer name="Age" xr10:uid="{882D9615-9265-4A83-A63B-B1F8763ED239}" cache="Slicer_Age" caption="Ag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88F219-533B-4F8C-8361-F08005A17C78}" cache="Slicer_Gender" caption="Gender" level="1" rowHeight="241300"/>
  <slicer name="New Loyalty" xr10:uid="{64679940-9B2A-4AAA-8102-920AD1D3F86C}" cache="Slicer_New_Loyalty" caption="New Loyalty" level="1" rowHeight="241300"/>
  <slicer name="Store Type" xr10:uid="{4E132386-44E7-47CC-B5B5-8D787EFDFBFB}" cache="Slicer_Store_Type" caption="Store Type" level="1" rowHeight="241300"/>
  <slicer name="Category" xr10:uid="{90065B84-9BB6-424D-9074-AC720A862949}" cache="Slicer_Category" caption="Category" level="1" rowHeight="241300"/>
  <slicer name="Region" xr10:uid="{A1904E04-6891-43BC-9DEA-5920199E4E66}" cache="Slicer_Region" caption="Region" startItem="1" level="1" rowHeight="241300"/>
  <slicer name="Sales_ID" xr10:uid="{8A7DDE94-698D-438D-8E07-5D6796DD428B}" cache="Slicer_Sales_ID" caption="Sales_ID"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CDB795E-0BC3-4625-8F90-D0136A2F7AE8}" cache="Slicer_Gender" caption="Gender" level="1" rowHeight="241300"/>
  <slicer name="Store Type 1" xr10:uid="{735B166B-1FF6-4D80-B13E-451377C3B6B6}" cache="Slicer_Store_Type" caption="Store Type" level="1" rowHeight="241300"/>
  <slicer name="Region 1" xr10:uid="{912617D7-A102-4402-BA53-CABDF32119C2}" cache="Slicer_Region" caption="Region" level="1" rowHeight="241300"/>
  <slicer name="Sales_ID 1" xr10:uid="{9631D4D0-6EA7-4E03-A3FC-EDF9B0B98E96}" cache="Slicer_Sales_ID" caption="Sales_ID"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3D28E1-3EB7-4D46-9890-4C34DC943427}" name="Table6" displayName="Table6" ref="A1:J502" totalsRowCount="1" headerRowDxfId="255" dataDxfId="253" totalsRowDxfId="254" headerRowBorderDxfId="447" tableBorderDxfId="446">
  <autoFilter ref="A1:J501" xr:uid="{F6123C9E-D5E3-4225-9D55-7E621AA3D0DB}"/>
  <tableColumns count="10">
    <tableColumn id="1" xr3:uid="{D1F90462-D430-47E3-94ED-0809514A9C70}" name="Customer_ID" dataDxfId="275" totalsRowDxfId="274"/>
    <tableColumn id="2" xr3:uid="{55692CDB-5775-49BD-B1B2-464A37D94E73}" name="Name" dataDxfId="273" totalsRowDxfId="272"/>
    <tableColumn id="9" xr3:uid="{53BCFDA7-67A2-46FB-B96E-FDF08245D57B}" name="Proper Name" dataDxfId="271" totalsRowDxfId="270">
      <calculatedColumnFormula>PROPER($B$2:$B$501)</calculatedColumnFormula>
    </tableColumn>
    <tableColumn id="3" xr3:uid="{7F5B823C-2475-43C9-82F9-86122BFC634F}" name="Age" dataDxfId="269" totalsRowDxfId="268"/>
    <tableColumn id="4" xr3:uid="{2321CBDB-B945-4434-B7E7-C3CA7C734531}" name="Gender" dataDxfId="267" totalsRowDxfId="266"/>
    <tableColumn id="5" xr3:uid="{4D64AF6E-9B77-4B7F-BFF4-535C99EE74E5}" name="City" dataDxfId="265" totalsRowDxfId="264"/>
    <tableColumn id="6" xr3:uid="{127B093F-13BC-4721-831A-E35DE6E4659B}" name="State" dataDxfId="263" totalsRowDxfId="262"/>
    <tableColumn id="7" xr3:uid="{A41DC121-ADA5-4DBC-B6D4-4BFC12FBD2B1}" name="Country" dataDxfId="261" totalsRowDxfId="260"/>
    <tableColumn id="8" xr3:uid="{4C2F29E3-7339-44A0-B2FC-E8F5F14D0702}" name="Loyalty_Level" totalsRowFunction="custom" dataDxfId="259" totalsRowDxfId="258">
      <totalsRowFormula>COUNTA($I$2:$I$501)</totalsRowFormula>
    </tableColumn>
    <tableColumn id="10" xr3:uid="{BF950189-D00F-422B-964E-27611029B575}" name="New Loyalty" dataDxfId="257" totalsRowDxfId="256">
      <calculatedColumnFormula>IF(I2="","Platinum",I2)</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E5C8C2-A7B2-42CB-B327-9B7096A728CE}" name="Table1" displayName="Table1" ref="A1:H102" totalsRowCount="1" headerRowDxfId="445" dataDxfId="443" headerRowBorderDxfId="444" tableBorderDxfId="442">
  <autoFilter ref="A1:H101" xr:uid="{B25D04E5-5D2B-4B48-81FE-7F36EF74FD21}"/>
  <tableColumns count="8">
    <tableColumn id="1" xr3:uid="{431EA867-9C83-4C52-AAF5-380BF59DB795}" name="Product_ID" dataDxfId="441" totalsRowDxfId="440"/>
    <tableColumn id="2" xr3:uid="{05207821-897D-45F0-B834-163218A82A54}" name="Product_Name" totalsRowFunction="custom" dataDxfId="439" totalsRowDxfId="438">
      <totalsRowFormula>COUNTA(B2:B101)</totalsRowFormula>
    </tableColumn>
    <tableColumn id="3" xr3:uid="{C49D0403-8C62-4062-9B9B-C62A85EB99D6}" name="Category" totalsRowFunction="custom" dataDxfId="437" totalsRowDxfId="436">
      <totalsRowFormula>COUNTIF(C2:C101,"Electronics")</totalsRowFormula>
    </tableColumn>
    <tableColumn id="5" xr3:uid="{68BF5556-0759-4F69-8B7A-5EB7CBE0FD39}" name="Brand" dataDxfId="435" totalsRowDxfId="434"/>
    <tableColumn id="6" xr3:uid="{E0DE1393-06FA-4C18-BE48-1F6E28545238}" name="Cost" dataDxfId="433" totalsRowDxfId="432"/>
    <tableColumn id="7" xr3:uid="{2D987C72-66C6-416F-8FFD-ABB07C4E0C64}" name="Stock" dataDxfId="431" totalsRowDxfId="430"/>
    <tableColumn id="8" xr3:uid="{A8AB7E8B-9229-44ED-BA80-8904EC6E814E}" name="New Cost" totalsRowFunction="custom" dataDxfId="429" totalsRowDxfId="428">
      <calculatedColumnFormula>IF(E2="",AVERAGEIF(($C$2:$C$101),C2,($E$2:$E$101)),E2)</calculatedColumnFormula>
      <totalsRowFormula>SUM(G2:G101)</totalsRowFormula>
    </tableColumn>
    <tableColumn id="9" xr3:uid="{8A38910B-1951-4704-A076-0F30065865D4}" name="New Stock" totalsRowFunction="custom" dataDxfId="427" totalsRowDxfId="426">
      <calculatedColumnFormula>IF(F2="",AVERAGEIF(($C$2:$C$101),C2,($F$2:$F$101)),F2)</calculatedColumnFormula>
      <totalsRowFormula>AVERAGE(H2:H101)</totalsRow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CF98B6-D7D5-4965-B5DB-72A7487704F8}" name="Table3" displayName="Table3" ref="A1:F22" totalsRowCount="1" headerRowDxfId="425" dataDxfId="423" headerRowBorderDxfId="424" tableBorderDxfId="422">
  <autoFilter ref="A1:F21" xr:uid="{C9EA79FE-F166-4DD7-96CB-92500368622D}"/>
  <tableColumns count="6">
    <tableColumn id="1" xr3:uid="{8E8081F8-1422-4092-A9EC-7D6D3C37F383}" name="Store_ID" dataDxfId="421" totalsRowDxfId="420"/>
    <tableColumn id="2" xr3:uid="{F8EADED7-19C8-4168-961C-48BC0A11E7DE}" name="Store_Name" dataDxfId="419" totalsRowDxfId="418"/>
    <tableColumn id="3" xr3:uid="{160EACE9-9B91-4462-B6C6-DA12A8AD7E10}" name="Region" totalsRowFunction="custom" dataDxfId="417" totalsRowDxfId="416">
      <totalsRowFormula>COUNTIF(C2:C21,"South")</totalsRowFormula>
    </tableColumn>
    <tableColumn id="4" xr3:uid="{30B0AF40-1A39-4503-9BC5-0C5ED587C3CE}" name="City" dataDxfId="415" totalsRowDxfId="414"/>
    <tableColumn id="5" xr3:uid="{F211B899-05C8-4833-AFA6-19E28C9ACEC4}" name="Store_Type" dataDxfId="413" totalsRowDxfId="412"/>
    <tableColumn id="6" xr3:uid="{E14E7714-6172-4C4D-B4FC-EB2880D70325}" name="New City (Replace)" dataDxfId="411" totalsRowDxfId="410"/>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348176-3B6D-4719-81EA-793D19DC67DE}" name="Table4" displayName="Table4" ref="A1:W2001" totalsRowShown="0" headerRowDxfId="409" dataDxfId="407" headerRowBorderDxfId="408" tableBorderDxfId="406">
  <autoFilter ref="A1:W2001" xr:uid="{B66BD33E-3C5B-46A2-94EC-B2AB8DD0BA2D}"/>
  <tableColumns count="23">
    <tableColumn id="1" xr3:uid="{69FC2A3D-1131-4983-8DA3-1DFFE4417D71}" name="Sales_ID" dataDxfId="405" totalsRowDxfId="404"/>
    <tableColumn id="21" xr3:uid="{A9B1E451-25B0-4F84-BD1E-48AB2DB4646B}" name="Order_Date (Delimited)" dataDxfId="403" totalsRowDxfId="402"/>
    <tableColumn id="3" xr3:uid="{3677685A-2D56-4D52-9059-CB039F790114}" name="Customer_ID" dataDxfId="401" totalsRowDxfId="400"/>
    <tableColumn id="4" xr3:uid="{88DADFCD-F412-4C4C-B61E-2DFC1EF220E9}" name="Product_ID" dataDxfId="399" totalsRowDxfId="398"/>
    <tableColumn id="5" xr3:uid="{EC94202C-D9AB-4E00-8C4A-E8DCCEDA3E5B}" name="Store_ID" dataDxfId="397" totalsRowDxfId="396"/>
    <tableColumn id="6" xr3:uid="{B4C06604-3038-44B1-B5D7-A8D0F7407D22}" name="Quantity" dataDxfId="395" totalsRowDxfId="394"/>
    <tableColumn id="7" xr3:uid="{43B6A65A-9DFF-44F9-90DA-46C1571FB741}" name="Unit_Price" dataDxfId="393" totalsRowDxfId="392"/>
    <tableColumn id="8" xr3:uid="{8277537D-F19F-469C-925C-B36D897FADF9}" name="Discount" dataDxfId="391" totalsRowDxfId="390"/>
    <tableColumn id="9" xr3:uid="{58B3D261-DB89-492D-9E19-3DAAF4A95C0F}" name="Payment_Type" dataDxfId="389" totalsRowDxfId="388"/>
    <tableColumn id="10" xr3:uid="{525E45D4-BAB5-4B91-8200-361D9ECBDDF0}" name="Total_Amount" dataDxfId="387" totalsRowDxfId="386"/>
    <tableColumn id="12" xr3:uid="{608EF62A-EF6A-49E0-AA46-F31A421FC940}" name="New Quantity" dataDxfId="364" totalsRowDxfId="385">
      <calculatedColumnFormula>IF(F2="",J2/(G2*(1-H2)),F2)</calculatedColumnFormula>
    </tableColumn>
    <tableColumn id="13" xr3:uid="{D255110E-71AC-4348-AD4D-E1B971B734E8}" name="New Unit Price" dataDxfId="363" totalsRowDxfId="384">
      <calculatedColumnFormula>IF(G2="",J2/(K2*(1-H2)),G2)</calculatedColumnFormula>
    </tableColumn>
    <tableColumn id="22" xr3:uid="{4B06B582-E5E7-49B1-B040-C6F7DB47627D}" name="New Discount" dataDxfId="362" totalsRowDxfId="383">
      <calculatedColumnFormula>IF(H2="",1-(J2/(K2*L2)),H2)</calculatedColumnFormula>
    </tableColumn>
    <tableColumn id="24" xr3:uid="{A57E12D0-FEEE-4172-99C0-8025E7D3D576}" name="New Total Amount" dataDxfId="360" totalsRowDxfId="361">
      <calculatedColumnFormula>IF(J2="",F2*G2*(1-H2),J2)</calculatedColumnFormula>
    </tableColumn>
    <tableColumn id="19" xr3:uid="{3294A514-C402-42B0-90F2-E4F900548D94}" name="Age" dataDxfId="369" totalsRowDxfId="372">
      <calculatedColumnFormula>VLOOKUP(C2,'Cleaned Customer Dim'!$A$2:$D$501,4,FALSE)</calculatedColumnFormula>
    </tableColumn>
    <tableColumn id="20" xr3:uid="{DF60B717-A292-4C19-A881-05BDF7FEEBA1}" name="Gender" dataDxfId="368" totalsRowDxfId="371">
      <calculatedColumnFormula>VLOOKUP(C2,'Cleaned Customer Dim'!$A$2:$E$501,5,FALSE)</calculatedColumnFormula>
    </tableColumn>
    <tableColumn id="11" xr3:uid="{2C8A0E4F-24CC-4EF6-97C6-6BE28C3A25C0}" name="New Loyalty" dataDxfId="367" totalsRowDxfId="370">
      <calculatedColumnFormula>VLOOKUP(C2,'Cleaned Customer Dim'!$A$2:$J$501,10,FALSE)</calculatedColumnFormula>
    </tableColumn>
    <tableColumn id="14" xr3:uid="{21AC9EA5-8E5E-4FB7-A7E3-3B9D68E3DA68}" name="Category" dataDxfId="382" totalsRowDxfId="381">
      <calculatedColumnFormula>VLOOKUP(D2,'Cleaned Product Dim'!$A$2:$C$101,3,FALSE)</calculatedColumnFormula>
    </tableColumn>
    <tableColumn id="15" xr3:uid="{99A713B9-FCC8-43AA-B50E-D648EA73BCF9}" name="Unit Cost" dataDxfId="380" totalsRowDxfId="379">
      <calculatedColumnFormula>VLOOKUP(D2,'Cleaned Product Dim'!$A$2:$G$101,7,FALSE)</calculatedColumnFormula>
    </tableColumn>
    <tableColumn id="16" xr3:uid="{8EE61597-1A3E-421B-84E3-F5B9AD011FC6}" name="Stock" dataDxfId="378" totalsRowDxfId="377">
      <calculatedColumnFormula>VLOOKUP(D2,'Cleaned Product Dim'!$A$2:$H$101,8,FALSE)</calculatedColumnFormula>
    </tableColumn>
    <tableColumn id="17" xr3:uid="{BC30A3C6-0E66-49F2-99F2-1A76BEAAA86C}" name="Region" dataDxfId="376" totalsRowDxfId="375">
      <calculatedColumnFormula>VLOOKUP(E2,'Cleaned Store Dim'!$A$2:$C$21,3,FALSE)</calculatedColumnFormula>
    </tableColumn>
    <tableColumn id="18" xr3:uid="{7240FB3C-7838-4C0F-A9E2-85FE9BA789FA}" name="Store Type" dataDxfId="374" totalsRowDxfId="373">
      <calculatedColumnFormula>VLOOKUP(E2,'Cleaned Store Dim'!$A$2:$E$21,5,FALSE)</calculatedColumnFormula>
    </tableColumn>
    <tableColumn id="23" xr3:uid="{335B12C2-179A-48C1-9EDA-8B05251B2482}" name="New City (Replace)" dataDxfId="365" totalsRowDxfId="366">
      <calculatedColumnFormula>VLOOKUP(E2,'Cleaned Store Dim'!$A$2:$F$21,6,FALSE)</calculatedColumnFormula>
    </tableColumn>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__Delimited1" xr10:uid="{4260BA82-45C5-43DA-86A3-040C3C1DB97D}" sourceName="[Table4].[Order_Date (Delimited)]">
  <pivotTables>
    <pivotTable tabId="13" name="PivotTable10"/>
    <pivotTable tabId="5" name="PivotTable1"/>
    <pivotTable tabId="5" name="PivotTable2"/>
    <pivotTable tabId="5" name="PivotTable3"/>
    <pivotTable tabId="7" name="PivotTable1"/>
    <pivotTable tabId="7" name="PivotTable3"/>
    <pivotTable tabId="7" name="PivotTable4"/>
    <pivotTable tabId="8" name="PivotTable6"/>
    <pivotTable tabId="8" name="PivotTable7"/>
    <pivotTable tabId="10" name="PivotTable2"/>
    <pivotTable tabId="10" name="PivotTable3"/>
    <pivotTable tabId="10" name="PivotTable4"/>
    <pivotTable tabId="10" name="PivotTable5"/>
    <pivotTable tabId="13" name="PivotTable1"/>
    <pivotTable tabId="13" name="PivotTable11"/>
    <pivotTable tabId="13" name="PivotTable2"/>
    <pivotTable tabId="13" name="PivotTable7"/>
    <pivotTable tabId="13" name="PivotTable8"/>
    <pivotTable tabId="13" name="PivotTable9"/>
  </pivotTables>
  <state minimalRefreshVersion="6" lastRefreshVersion="6" pivotCacheId="1432699037"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Delimited)" xr10:uid="{58B04389-57B2-4CD1-B9E3-7CD75D3F0BAC}" cache="Timeline_Order_Date__Delimited1" caption="Order_Date (Delimited)" level="2" selectionLevel="0"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Delimited) 1" xr10:uid="{FAB6D281-F322-4AF8-9D8B-9950D8866A36}" cache="Timeline_Order_Date__Delimited1" caption="Order_Date (Delimited)" level="0" selectionLevel="0" scrollPosition="2023-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Delimited) 2" xr10:uid="{6B4E10D6-1066-4B1A-82BC-85B48F331C9E}" cache="Timeline_Order_Date__Delimited1" caption="Order_Date (Delimited)" level="0" selectionLevel="0" scrollPosition="2023-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microsoft.com/office/2011/relationships/timeline" Target="../timelines/timeline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1.xml"/><Relationship Id="rId5" Type="http://schemas.openxmlformats.org/officeDocument/2006/relationships/table" Target="../tables/table4.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microsoft.com/office/2011/relationships/timeline" Target="../timelines/timeline2.xml"/><Relationship Id="rId5" Type="http://schemas.openxmlformats.org/officeDocument/2006/relationships/pivotTable" Target="../pivotTables/pivotTable17.xml"/><Relationship Id="rId10" Type="http://schemas.microsoft.com/office/2007/relationships/slicer" Target="../slicers/slicer2.xml"/><Relationship Id="rId4" Type="http://schemas.openxmlformats.org/officeDocument/2006/relationships/pivotTable" Target="../pivotTables/pivotTable16.xml"/><Relationship Id="rId9"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microsoft.com/office/2011/relationships/timeline" Target="../timelines/timelin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480" workbookViewId="0">
      <selection sqref="A1:H501"/>
    </sheetView>
  </sheetViews>
  <sheetFormatPr defaultRowHeight="15" x14ac:dyDescent="0.25"/>
  <cols>
    <col min="5" max="5" width="24.285156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v>55</v>
      </c>
      <c r="D2" t="s">
        <v>10</v>
      </c>
      <c r="E2" t="s">
        <v>11</v>
      </c>
      <c r="F2" t="s">
        <v>12</v>
      </c>
      <c r="G2" t="s">
        <v>13</v>
      </c>
    </row>
    <row r="3" spans="1:8" x14ac:dyDescent="0.25">
      <c r="A3" t="s">
        <v>14</v>
      </c>
      <c r="B3" t="s">
        <v>15</v>
      </c>
      <c r="C3">
        <v>26</v>
      </c>
      <c r="D3" t="s">
        <v>16</v>
      </c>
      <c r="E3" t="s">
        <v>17</v>
      </c>
      <c r="F3" t="s">
        <v>18</v>
      </c>
      <c r="G3" t="s">
        <v>13</v>
      </c>
      <c r="H3" t="s">
        <v>19</v>
      </c>
    </row>
    <row r="4" spans="1:8" x14ac:dyDescent="0.25">
      <c r="A4" t="s">
        <v>20</v>
      </c>
      <c r="B4" t="s">
        <v>21</v>
      </c>
      <c r="C4">
        <v>29</v>
      </c>
      <c r="D4" t="s">
        <v>16</v>
      </c>
      <c r="E4" t="s">
        <v>22</v>
      </c>
      <c r="F4" t="s">
        <v>23</v>
      </c>
      <c r="G4" t="s">
        <v>13</v>
      </c>
      <c r="H4" t="s">
        <v>19</v>
      </c>
    </row>
    <row r="5" spans="1:8" x14ac:dyDescent="0.25">
      <c r="A5" t="s">
        <v>24</v>
      </c>
      <c r="B5" t="s">
        <v>25</v>
      </c>
      <c r="C5">
        <v>59</v>
      </c>
      <c r="D5" t="s">
        <v>16</v>
      </c>
      <c r="E5" t="s">
        <v>26</v>
      </c>
      <c r="F5" t="s">
        <v>27</v>
      </c>
      <c r="G5" t="s">
        <v>13</v>
      </c>
      <c r="H5" t="s">
        <v>28</v>
      </c>
    </row>
    <row r="6" spans="1:8" x14ac:dyDescent="0.25">
      <c r="A6" t="s">
        <v>29</v>
      </c>
      <c r="B6" t="s">
        <v>30</v>
      </c>
      <c r="C6">
        <v>64</v>
      </c>
      <c r="D6" t="s">
        <v>16</v>
      </c>
      <c r="E6" t="s">
        <v>31</v>
      </c>
      <c r="F6" t="s">
        <v>32</v>
      </c>
      <c r="G6" t="s">
        <v>13</v>
      </c>
      <c r="H6" t="s">
        <v>33</v>
      </c>
    </row>
    <row r="7" spans="1:8" x14ac:dyDescent="0.25">
      <c r="A7" t="s">
        <v>34</v>
      </c>
      <c r="B7" t="s">
        <v>35</v>
      </c>
      <c r="C7">
        <v>24</v>
      </c>
      <c r="D7" t="s">
        <v>10</v>
      </c>
      <c r="E7" t="s">
        <v>36</v>
      </c>
      <c r="F7" t="s">
        <v>37</v>
      </c>
      <c r="G7" t="s">
        <v>13</v>
      </c>
      <c r="H7" t="s">
        <v>28</v>
      </c>
    </row>
    <row r="8" spans="1:8" x14ac:dyDescent="0.25">
      <c r="A8" t="s">
        <v>38</v>
      </c>
      <c r="B8" t="s">
        <v>39</v>
      </c>
      <c r="C8">
        <v>29</v>
      </c>
      <c r="D8" t="s">
        <v>16</v>
      </c>
      <c r="E8" t="s">
        <v>40</v>
      </c>
      <c r="F8" t="s">
        <v>41</v>
      </c>
      <c r="G8" t="s">
        <v>13</v>
      </c>
      <c r="H8" t="s">
        <v>19</v>
      </c>
    </row>
    <row r="9" spans="1:8" x14ac:dyDescent="0.25">
      <c r="A9" t="s">
        <v>42</v>
      </c>
      <c r="B9" t="s">
        <v>43</v>
      </c>
      <c r="C9">
        <v>29</v>
      </c>
      <c r="D9" t="s">
        <v>16</v>
      </c>
      <c r="E9" t="s">
        <v>44</v>
      </c>
      <c r="F9" t="s">
        <v>45</v>
      </c>
      <c r="G9" t="s">
        <v>13</v>
      </c>
      <c r="H9" t="s">
        <v>28</v>
      </c>
    </row>
    <row r="10" spans="1:8" x14ac:dyDescent="0.25">
      <c r="A10" t="s">
        <v>46</v>
      </c>
      <c r="B10" t="s">
        <v>47</v>
      </c>
      <c r="C10">
        <v>53</v>
      </c>
      <c r="D10" t="s">
        <v>16</v>
      </c>
      <c r="E10" t="s">
        <v>48</v>
      </c>
      <c r="F10" t="s">
        <v>49</v>
      </c>
      <c r="G10" t="s">
        <v>13</v>
      </c>
      <c r="H10" t="s">
        <v>50</v>
      </c>
    </row>
    <row r="11" spans="1:8" x14ac:dyDescent="0.25">
      <c r="A11" t="s">
        <v>51</v>
      </c>
      <c r="B11" t="s">
        <v>52</v>
      </c>
      <c r="C11">
        <v>64</v>
      </c>
      <c r="D11" t="s">
        <v>10</v>
      </c>
      <c r="E11" t="s">
        <v>53</v>
      </c>
      <c r="F11" t="s">
        <v>54</v>
      </c>
      <c r="G11" t="s">
        <v>13</v>
      </c>
      <c r="H11" t="s">
        <v>19</v>
      </c>
    </row>
    <row r="12" spans="1:8" x14ac:dyDescent="0.25">
      <c r="A12" t="s">
        <v>55</v>
      </c>
      <c r="B12" t="s">
        <v>56</v>
      </c>
      <c r="C12">
        <v>53</v>
      </c>
      <c r="D12" t="s">
        <v>10</v>
      </c>
      <c r="E12" t="s">
        <v>57</v>
      </c>
      <c r="F12" t="s">
        <v>54</v>
      </c>
      <c r="G12" t="s">
        <v>13</v>
      </c>
      <c r="H12" t="s">
        <v>28</v>
      </c>
    </row>
    <row r="13" spans="1:8" x14ac:dyDescent="0.25">
      <c r="A13" t="s">
        <v>58</v>
      </c>
      <c r="B13" t="s">
        <v>59</v>
      </c>
      <c r="C13">
        <v>28</v>
      </c>
      <c r="D13" t="s">
        <v>16</v>
      </c>
      <c r="E13" t="s">
        <v>60</v>
      </c>
      <c r="F13" t="s">
        <v>61</v>
      </c>
      <c r="G13" t="s">
        <v>13</v>
      </c>
      <c r="H13" t="s">
        <v>50</v>
      </c>
    </row>
    <row r="14" spans="1:8" x14ac:dyDescent="0.25">
      <c r="A14" t="s">
        <v>62</v>
      </c>
      <c r="B14" t="s">
        <v>63</v>
      </c>
      <c r="C14">
        <v>55</v>
      </c>
      <c r="D14" t="s">
        <v>16</v>
      </c>
      <c r="E14" t="s">
        <v>64</v>
      </c>
      <c r="F14" t="s">
        <v>65</v>
      </c>
      <c r="G14" t="s">
        <v>13</v>
      </c>
      <c r="H14" t="s">
        <v>19</v>
      </c>
    </row>
    <row r="15" spans="1:8" x14ac:dyDescent="0.25">
      <c r="A15" t="s">
        <v>66</v>
      </c>
      <c r="B15" t="s">
        <v>67</v>
      </c>
      <c r="C15">
        <v>32</v>
      </c>
      <c r="D15" t="s">
        <v>16</v>
      </c>
      <c r="E15" t="s">
        <v>68</v>
      </c>
      <c r="F15" t="s">
        <v>69</v>
      </c>
      <c r="G15" t="s">
        <v>13</v>
      </c>
      <c r="H15" t="s">
        <v>33</v>
      </c>
    </row>
    <row r="16" spans="1:8" x14ac:dyDescent="0.25">
      <c r="A16" t="s">
        <v>70</v>
      </c>
      <c r="B16" t="s">
        <v>71</v>
      </c>
      <c r="C16">
        <v>53</v>
      </c>
      <c r="D16" t="s">
        <v>16</v>
      </c>
      <c r="E16" t="s">
        <v>72</v>
      </c>
      <c r="F16" t="s">
        <v>73</v>
      </c>
      <c r="G16" t="s">
        <v>13</v>
      </c>
      <c r="H16" t="s">
        <v>33</v>
      </c>
    </row>
    <row r="17" spans="1:8" x14ac:dyDescent="0.25">
      <c r="A17" t="s">
        <v>74</v>
      </c>
      <c r="B17" t="s">
        <v>75</v>
      </c>
      <c r="C17">
        <v>49</v>
      </c>
      <c r="D17" t="s">
        <v>16</v>
      </c>
      <c r="E17" t="s">
        <v>76</v>
      </c>
      <c r="F17" t="s">
        <v>77</v>
      </c>
      <c r="G17" t="s">
        <v>13</v>
      </c>
      <c r="H17" t="s">
        <v>19</v>
      </c>
    </row>
    <row r="18" spans="1:8" x14ac:dyDescent="0.25">
      <c r="A18" t="s">
        <v>78</v>
      </c>
      <c r="B18" t="s">
        <v>79</v>
      </c>
      <c r="C18">
        <v>24</v>
      </c>
      <c r="D18" t="s">
        <v>16</v>
      </c>
      <c r="E18" t="s">
        <v>80</v>
      </c>
      <c r="F18" t="s">
        <v>54</v>
      </c>
      <c r="G18" t="s">
        <v>13</v>
      </c>
      <c r="H18" t="s">
        <v>28</v>
      </c>
    </row>
    <row r="19" spans="1:8" x14ac:dyDescent="0.25">
      <c r="A19" t="s">
        <v>81</v>
      </c>
      <c r="B19" t="s">
        <v>82</v>
      </c>
      <c r="C19">
        <v>60</v>
      </c>
      <c r="D19" t="s">
        <v>16</v>
      </c>
      <c r="E19" t="s">
        <v>83</v>
      </c>
      <c r="F19" t="s">
        <v>84</v>
      </c>
      <c r="G19" t="s">
        <v>13</v>
      </c>
      <c r="H19" t="s">
        <v>19</v>
      </c>
    </row>
    <row r="20" spans="1:8" x14ac:dyDescent="0.25">
      <c r="A20" t="s">
        <v>85</v>
      </c>
      <c r="B20" t="s">
        <v>86</v>
      </c>
      <c r="C20">
        <v>43</v>
      </c>
      <c r="D20" t="s">
        <v>10</v>
      </c>
      <c r="E20" t="s">
        <v>87</v>
      </c>
      <c r="F20" t="s">
        <v>65</v>
      </c>
      <c r="G20" t="s">
        <v>13</v>
      </c>
    </row>
    <row r="21" spans="1:8" x14ac:dyDescent="0.25">
      <c r="A21" t="s">
        <v>88</v>
      </c>
      <c r="B21" t="s">
        <v>89</v>
      </c>
      <c r="C21">
        <v>46</v>
      </c>
      <c r="D21" t="s">
        <v>16</v>
      </c>
      <c r="E21" t="s">
        <v>90</v>
      </c>
      <c r="F21" t="s">
        <v>91</v>
      </c>
      <c r="G21" t="s">
        <v>13</v>
      </c>
      <c r="H21" t="s">
        <v>19</v>
      </c>
    </row>
    <row r="22" spans="1:8" x14ac:dyDescent="0.25">
      <c r="A22" t="s">
        <v>92</v>
      </c>
      <c r="B22" t="s">
        <v>93</v>
      </c>
      <c r="C22">
        <v>59</v>
      </c>
      <c r="D22" t="s">
        <v>10</v>
      </c>
      <c r="E22" t="s">
        <v>94</v>
      </c>
      <c r="F22" t="s">
        <v>95</v>
      </c>
      <c r="G22" t="s">
        <v>13</v>
      </c>
      <c r="H22" t="s">
        <v>33</v>
      </c>
    </row>
    <row r="23" spans="1:8" x14ac:dyDescent="0.25">
      <c r="A23" t="s">
        <v>96</v>
      </c>
      <c r="B23" t="s">
        <v>97</v>
      </c>
      <c r="C23">
        <v>36</v>
      </c>
      <c r="D23" t="s">
        <v>16</v>
      </c>
      <c r="E23" t="s">
        <v>98</v>
      </c>
      <c r="F23" t="s">
        <v>99</v>
      </c>
      <c r="G23" t="s">
        <v>13</v>
      </c>
      <c r="H23" t="s">
        <v>50</v>
      </c>
    </row>
    <row r="24" spans="1:8" x14ac:dyDescent="0.25">
      <c r="A24" t="s">
        <v>100</v>
      </c>
      <c r="B24" t="s">
        <v>101</v>
      </c>
      <c r="C24">
        <v>33</v>
      </c>
      <c r="D24" t="s">
        <v>16</v>
      </c>
      <c r="E24" t="s">
        <v>102</v>
      </c>
      <c r="F24" t="s">
        <v>103</v>
      </c>
      <c r="G24" t="s">
        <v>13</v>
      </c>
      <c r="H24" t="s">
        <v>33</v>
      </c>
    </row>
    <row r="25" spans="1:8" x14ac:dyDescent="0.25">
      <c r="A25" t="s">
        <v>104</v>
      </c>
      <c r="B25" t="s">
        <v>105</v>
      </c>
      <c r="C25">
        <v>52</v>
      </c>
      <c r="D25" t="s">
        <v>16</v>
      </c>
      <c r="E25" t="s">
        <v>106</v>
      </c>
      <c r="F25" t="s">
        <v>37</v>
      </c>
      <c r="G25" t="s">
        <v>13</v>
      </c>
      <c r="H25" t="s">
        <v>33</v>
      </c>
    </row>
    <row r="26" spans="1:8" x14ac:dyDescent="0.25">
      <c r="A26" t="s">
        <v>107</v>
      </c>
      <c r="B26" t="s">
        <v>108</v>
      </c>
      <c r="C26">
        <v>40</v>
      </c>
      <c r="D26" t="s">
        <v>10</v>
      </c>
      <c r="E26" t="s">
        <v>109</v>
      </c>
      <c r="F26" t="s">
        <v>110</v>
      </c>
      <c r="G26" t="s">
        <v>13</v>
      </c>
      <c r="H26" t="s">
        <v>19</v>
      </c>
    </row>
    <row r="27" spans="1:8" x14ac:dyDescent="0.25">
      <c r="A27" t="s">
        <v>111</v>
      </c>
      <c r="B27" t="s">
        <v>112</v>
      </c>
      <c r="C27">
        <v>59</v>
      </c>
      <c r="D27" t="s">
        <v>16</v>
      </c>
      <c r="E27" t="s">
        <v>113</v>
      </c>
      <c r="F27" t="s">
        <v>32</v>
      </c>
      <c r="G27" t="s">
        <v>13</v>
      </c>
      <c r="H27" t="s">
        <v>28</v>
      </c>
    </row>
    <row r="28" spans="1:8" x14ac:dyDescent="0.25">
      <c r="A28" t="s">
        <v>114</v>
      </c>
      <c r="B28" t="s">
        <v>115</v>
      </c>
      <c r="C28">
        <v>18</v>
      </c>
      <c r="D28" t="s">
        <v>16</v>
      </c>
      <c r="E28" t="s">
        <v>116</v>
      </c>
      <c r="F28" t="s">
        <v>117</v>
      </c>
      <c r="G28" t="s">
        <v>13</v>
      </c>
      <c r="H28" t="s">
        <v>50</v>
      </c>
    </row>
    <row r="29" spans="1:8" x14ac:dyDescent="0.25">
      <c r="A29" t="s">
        <v>118</v>
      </c>
      <c r="B29" t="s">
        <v>119</v>
      </c>
      <c r="C29">
        <v>31</v>
      </c>
      <c r="D29" t="s">
        <v>10</v>
      </c>
      <c r="E29" t="s">
        <v>120</v>
      </c>
      <c r="F29" t="s">
        <v>121</v>
      </c>
      <c r="G29" t="s">
        <v>13</v>
      </c>
    </row>
    <row r="30" spans="1:8" x14ac:dyDescent="0.25">
      <c r="A30" t="s">
        <v>122</v>
      </c>
      <c r="B30" t="s">
        <v>123</v>
      </c>
      <c r="C30">
        <v>27</v>
      </c>
      <c r="D30" t="s">
        <v>16</v>
      </c>
      <c r="E30" t="s">
        <v>124</v>
      </c>
      <c r="F30" t="s">
        <v>91</v>
      </c>
      <c r="G30" t="s">
        <v>13</v>
      </c>
      <c r="H30" t="s">
        <v>19</v>
      </c>
    </row>
    <row r="31" spans="1:8" x14ac:dyDescent="0.25">
      <c r="A31" t="s">
        <v>125</v>
      </c>
      <c r="B31" t="s">
        <v>126</v>
      </c>
      <c r="C31">
        <v>54</v>
      </c>
      <c r="D31" t="s">
        <v>16</v>
      </c>
      <c r="E31" t="s">
        <v>127</v>
      </c>
      <c r="F31" t="s">
        <v>32</v>
      </c>
      <c r="G31" t="s">
        <v>13</v>
      </c>
      <c r="H31" t="s">
        <v>33</v>
      </c>
    </row>
    <row r="32" spans="1:8" x14ac:dyDescent="0.25">
      <c r="A32" t="s">
        <v>128</v>
      </c>
      <c r="B32" t="s">
        <v>129</v>
      </c>
      <c r="C32">
        <v>64</v>
      </c>
      <c r="D32" t="s">
        <v>16</v>
      </c>
      <c r="E32" t="s">
        <v>130</v>
      </c>
      <c r="F32" t="s">
        <v>54</v>
      </c>
      <c r="G32" t="s">
        <v>13</v>
      </c>
      <c r="H32" t="s">
        <v>28</v>
      </c>
    </row>
    <row r="33" spans="1:8" x14ac:dyDescent="0.25">
      <c r="A33" t="s">
        <v>131</v>
      </c>
      <c r="B33" t="s">
        <v>132</v>
      </c>
      <c r="C33">
        <v>41</v>
      </c>
      <c r="D33" t="s">
        <v>10</v>
      </c>
      <c r="E33" t="s">
        <v>133</v>
      </c>
      <c r="F33" t="s">
        <v>37</v>
      </c>
      <c r="G33" t="s">
        <v>13</v>
      </c>
      <c r="H33" t="s">
        <v>33</v>
      </c>
    </row>
    <row r="34" spans="1:8" x14ac:dyDescent="0.25">
      <c r="A34" t="s">
        <v>134</v>
      </c>
      <c r="B34" t="s">
        <v>135</v>
      </c>
      <c r="C34">
        <v>48</v>
      </c>
      <c r="D34" t="s">
        <v>16</v>
      </c>
      <c r="E34" t="s">
        <v>136</v>
      </c>
      <c r="F34" t="s">
        <v>137</v>
      </c>
      <c r="G34" t="s">
        <v>13</v>
      </c>
      <c r="H34" t="s">
        <v>50</v>
      </c>
    </row>
    <row r="35" spans="1:8" x14ac:dyDescent="0.25">
      <c r="A35" t="s">
        <v>138</v>
      </c>
      <c r="B35" t="s">
        <v>139</v>
      </c>
      <c r="C35">
        <v>25</v>
      </c>
      <c r="D35" t="s">
        <v>10</v>
      </c>
      <c r="E35" t="s">
        <v>140</v>
      </c>
      <c r="F35" t="s">
        <v>99</v>
      </c>
      <c r="G35" t="s">
        <v>13</v>
      </c>
      <c r="H35" t="s">
        <v>19</v>
      </c>
    </row>
    <row r="36" spans="1:8" x14ac:dyDescent="0.25">
      <c r="A36" t="s">
        <v>141</v>
      </c>
      <c r="B36" t="s">
        <v>142</v>
      </c>
      <c r="C36">
        <v>27</v>
      </c>
      <c r="D36" t="s">
        <v>16</v>
      </c>
      <c r="E36" t="s">
        <v>143</v>
      </c>
      <c r="F36" t="s">
        <v>144</v>
      </c>
      <c r="G36" t="s">
        <v>13</v>
      </c>
      <c r="H36" t="s">
        <v>19</v>
      </c>
    </row>
    <row r="37" spans="1:8" x14ac:dyDescent="0.25">
      <c r="A37" t="s">
        <v>145</v>
      </c>
      <c r="B37" t="s">
        <v>146</v>
      </c>
      <c r="C37">
        <v>52</v>
      </c>
      <c r="D37" t="s">
        <v>10</v>
      </c>
      <c r="E37" t="s">
        <v>147</v>
      </c>
      <c r="F37" t="s">
        <v>18</v>
      </c>
      <c r="G37" t="s">
        <v>13</v>
      </c>
      <c r="H37" t="s">
        <v>33</v>
      </c>
    </row>
    <row r="38" spans="1:8" x14ac:dyDescent="0.25">
      <c r="A38" t="s">
        <v>148</v>
      </c>
      <c r="B38" t="s">
        <v>149</v>
      </c>
      <c r="C38">
        <v>20</v>
      </c>
      <c r="D38" t="s">
        <v>16</v>
      </c>
      <c r="E38" t="s">
        <v>150</v>
      </c>
      <c r="F38" t="s">
        <v>84</v>
      </c>
      <c r="G38" t="s">
        <v>13</v>
      </c>
      <c r="H38" t="s">
        <v>50</v>
      </c>
    </row>
    <row r="39" spans="1:8" x14ac:dyDescent="0.25">
      <c r="A39" t="s">
        <v>151</v>
      </c>
      <c r="B39" t="s">
        <v>152</v>
      </c>
      <c r="C39">
        <v>27</v>
      </c>
      <c r="D39" t="s">
        <v>16</v>
      </c>
      <c r="E39" t="s">
        <v>153</v>
      </c>
      <c r="F39" t="s">
        <v>41</v>
      </c>
      <c r="G39" t="s">
        <v>13</v>
      </c>
    </row>
    <row r="40" spans="1:8" x14ac:dyDescent="0.25">
      <c r="A40" t="s">
        <v>154</v>
      </c>
      <c r="B40" t="s">
        <v>155</v>
      </c>
      <c r="C40">
        <v>35</v>
      </c>
      <c r="D40" t="s">
        <v>16</v>
      </c>
      <c r="E40" t="s">
        <v>156</v>
      </c>
      <c r="F40" t="s">
        <v>18</v>
      </c>
      <c r="G40" t="s">
        <v>13</v>
      </c>
      <c r="H40" t="s">
        <v>28</v>
      </c>
    </row>
    <row r="41" spans="1:8" x14ac:dyDescent="0.25">
      <c r="A41" t="s">
        <v>157</v>
      </c>
      <c r="B41" t="s">
        <v>158</v>
      </c>
      <c r="C41">
        <v>55</v>
      </c>
      <c r="D41" t="s">
        <v>16</v>
      </c>
      <c r="E41" t="s">
        <v>159</v>
      </c>
      <c r="F41" t="s">
        <v>160</v>
      </c>
      <c r="G41" t="s">
        <v>13</v>
      </c>
      <c r="H41" t="s">
        <v>50</v>
      </c>
    </row>
    <row r="42" spans="1:8" x14ac:dyDescent="0.25">
      <c r="A42" t="s">
        <v>161</v>
      </c>
      <c r="B42" t="s">
        <v>162</v>
      </c>
      <c r="C42">
        <v>50</v>
      </c>
      <c r="D42" t="s">
        <v>10</v>
      </c>
      <c r="E42" t="s">
        <v>163</v>
      </c>
      <c r="F42" t="s">
        <v>65</v>
      </c>
      <c r="G42" t="s">
        <v>13</v>
      </c>
      <c r="H42" t="s">
        <v>50</v>
      </c>
    </row>
    <row r="43" spans="1:8" x14ac:dyDescent="0.25">
      <c r="A43" t="s">
        <v>164</v>
      </c>
      <c r="B43" t="s">
        <v>165</v>
      </c>
      <c r="C43">
        <v>21</v>
      </c>
      <c r="D43" t="s">
        <v>10</v>
      </c>
      <c r="E43" t="s">
        <v>166</v>
      </c>
      <c r="F43" t="s">
        <v>167</v>
      </c>
      <c r="G43" t="s">
        <v>13</v>
      </c>
      <c r="H43" t="s">
        <v>19</v>
      </c>
    </row>
    <row r="44" spans="1:8" x14ac:dyDescent="0.25">
      <c r="A44" t="s">
        <v>168</v>
      </c>
      <c r="B44" t="s">
        <v>169</v>
      </c>
      <c r="C44">
        <v>19</v>
      </c>
      <c r="D44" t="s">
        <v>10</v>
      </c>
      <c r="E44" t="s">
        <v>170</v>
      </c>
      <c r="F44" t="s">
        <v>171</v>
      </c>
      <c r="G44" t="s">
        <v>13</v>
      </c>
      <c r="H44" t="s">
        <v>19</v>
      </c>
    </row>
    <row r="45" spans="1:8" x14ac:dyDescent="0.25">
      <c r="A45" t="s">
        <v>172</v>
      </c>
      <c r="B45" t="s">
        <v>173</v>
      </c>
      <c r="C45">
        <v>45</v>
      </c>
      <c r="D45" t="s">
        <v>10</v>
      </c>
      <c r="E45" t="s">
        <v>174</v>
      </c>
      <c r="F45" t="s">
        <v>175</v>
      </c>
      <c r="G45" t="s">
        <v>13</v>
      </c>
      <c r="H45" t="s">
        <v>50</v>
      </c>
    </row>
    <row r="46" spans="1:8" x14ac:dyDescent="0.25">
      <c r="A46" t="s">
        <v>176</v>
      </c>
      <c r="B46" t="s">
        <v>177</v>
      </c>
      <c r="C46">
        <v>34</v>
      </c>
      <c r="D46" t="s">
        <v>10</v>
      </c>
      <c r="E46" t="s">
        <v>178</v>
      </c>
      <c r="F46" t="s">
        <v>103</v>
      </c>
      <c r="G46" t="s">
        <v>13</v>
      </c>
      <c r="H46" t="s">
        <v>28</v>
      </c>
    </row>
    <row r="47" spans="1:8" x14ac:dyDescent="0.25">
      <c r="A47" t="s">
        <v>179</v>
      </c>
      <c r="B47" t="s">
        <v>180</v>
      </c>
      <c r="C47">
        <v>54</v>
      </c>
      <c r="D47" t="s">
        <v>10</v>
      </c>
      <c r="E47" t="s">
        <v>181</v>
      </c>
      <c r="F47" t="s">
        <v>137</v>
      </c>
      <c r="G47" t="s">
        <v>13</v>
      </c>
      <c r="H47" t="s">
        <v>50</v>
      </c>
    </row>
    <row r="48" spans="1:8" x14ac:dyDescent="0.25">
      <c r="A48" t="s">
        <v>182</v>
      </c>
      <c r="B48" t="s">
        <v>183</v>
      </c>
      <c r="C48">
        <v>55</v>
      </c>
      <c r="D48" t="s">
        <v>16</v>
      </c>
      <c r="E48" t="s">
        <v>184</v>
      </c>
      <c r="F48" t="s">
        <v>27</v>
      </c>
      <c r="G48" t="s">
        <v>13</v>
      </c>
      <c r="H48" t="s">
        <v>19</v>
      </c>
    </row>
    <row r="49" spans="1:8" x14ac:dyDescent="0.25">
      <c r="A49" t="s">
        <v>185</v>
      </c>
      <c r="B49" t="s">
        <v>186</v>
      </c>
      <c r="C49">
        <v>54</v>
      </c>
      <c r="D49" t="s">
        <v>16</v>
      </c>
      <c r="E49" t="s">
        <v>187</v>
      </c>
      <c r="F49" t="s">
        <v>188</v>
      </c>
      <c r="G49" t="s">
        <v>13</v>
      </c>
      <c r="H49" t="s">
        <v>33</v>
      </c>
    </row>
    <row r="50" spans="1:8" x14ac:dyDescent="0.25">
      <c r="A50" t="s">
        <v>189</v>
      </c>
      <c r="B50" t="s">
        <v>190</v>
      </c>
      <c r="C50">
        <v>54</v>
      </c>
      <c r="D50" t="s">
        <v>10</v>
      </c>
      <c r="E50" t="s">
        <v>191</v>
      </c>
      <c r="F50" t="s">
        <v>12</v>
      </c>
      <c r="G50" t="s">
        <v>13</v>
      </c>
      <c r="H50" t="s">
        <v>19</v>
      </c>
    </row>
    <row r="51" spans="1:8" x14ac:dyDescent="0.25">
      <c r="A51" t="s">
        <v>192</v>
      </c>
      <c r="B51" t="s">
        <v>193</v>
      </c>
      <c r="C51">
        <v>45</v>
      </c>
      <c r="D51" t="s">
        <v>16</v>
      </c>
      <c r="E51" t="s">
        <v>194</v>
      </c>
      <c r="F51" t="s">
        <v>27</v>
      </c>
      <c r="G51" t="s">
        <v>13</v>
      </c>
      <c r="H51" t="s">
        <v>50</v>
      </c>
    </row>
    <row r="52" spans="1:8" x14ac:dyDescent="0.25">
      <c r="A52" t="s">
        <v>195</v>
      </c>
      <c r="B52" t="s">
        <v>196</v>
      </c>
      <c r="C52">
        <v>61</v>
      </c>
      <c r="D52" t="s">
        <v>16</v>
      </c>
      <c r="E52" t="s">
        <v>197</v>
      </c>
      <c r="F52" t="s">
        <v>198</v>
      </c>
      <c r="G52" t="s">
        <v>13</v>
      </c>
      <c r="H52" t="s">
        <v>50</v>
      </c>
    </row>
    <row r="53" spans="1:8" x14ac:dyDescent="0.25">
      <c r="A53" t="s">
        <v>199</v>
      </c>
      <c r="B53" t="s">
        <v>200</v>
      </c>
      <c r="C53">
        <v>23</v>
      </c>
      <c r="D53" t="s">
        <v>16</v>
      </c>
      <c r="E53" t="s">
        <v>201</v>
      </c>
      <c r="F53" t="s">
        <v>45</v>
      </c>
      <c r="G53" t="s">
        <v>13</v>
      </c>
      <c r="H53" t="s">
        <v>50</v>
      </c>
    </row>
    <row r="54" spans="1:8" x14ac:dyDescent="0.25">
      <c r="A54" t="s">
        <v>202</v>
      </c>
      <c r="B54" t="s">
        <v>203</v>
      </c>
      <c r="C54">
        <v>55</v>
      </c>
      <c r="D54" t="s">
        <v>10</v>
      </c>
      <c r="E54" t="s">
        <v>204</v>
      </c>
      <c r="F54" t="s">
        <v>205</v>
      </c>
      <c r="G54" t="s">
        <v>13</v>
      </c>
      <c r="H54" t="s">
        <v>28</v>
      </c>
    </row>
    <row r="55" spans="1:8" x14ac:dyDescent="0.25">
      <c r="A55" t="s">
        <v>206</v>
      </c>
      <c r="B55" t="s">
        <v>207</v>
      </c>
      <c r="C55">
        <v>37</v>
      </c>
      <c r="D55" t="s">
        <v>16</v>
      </c>
      <c r="E55" t="s">
        <v>208</v>
      </c>
      <c r="F55" t="s">
        <v>160</v>
      </c>
      <c r="G55" t="s">
        <v>13</v>
      </c>
      <c r="H55" t="s">
        <v>50</v>
      </c>
    </row>
    <row r="56" spans="1:8" x14ac:dyDescent="0.25">
      <c r="A56" t="s">
        <v>209</v>
      </c>
      <c r="B56" t="s">
        <v>210</v>
      </c>
      <c r="C56">
        <v>24</v>
      </c>
      <c r="D56" t="s">
        <v>10</v>
      </c>
      <c r="E56" t="s">
        <v>211</v>
      </c>
      <c r="F56" t="s">
        <v>99</v>
      </c>
      <c r="G56" t="s">
        <v>13</v>
      </c>
      <c r="H56" t="s">
        <v>19</v>
      </c>
    </row>
    <row r="57" spans="1:8" x14ac:dyDescent="0.25">
      <c r="A57" t="s">
        <v>212</v>
      </c>
      <c r="B57" t="s">
        <v>213</v>
      </c>
      <c r="C57">
        <v>56</v>
      </c>
      <c r="D57" t="s">
        <v>16</v>
      </c>
      <c r="E57" t="s">
        <v>214</v>
      </c>
      <c r="F57" t="s">
        <v>205</v>
      </c>
      <c r="G57" t="s">
        <v>13</v>
      </c>
      <c r="H57" t="s">
        <v>28</v>
      </c>
    </row>
    <row r="58" spans="1:8" x14ac:dyDescent="0.25">
      <c r="A58" t="s">
        <v>215</v>
      </c>
      <c r="B58" t="s">
        <v>216</v>
      </c>
      <c r="C58">
        <v>49</v>
      </c>
      <c r="D58" t="s">
        <v>16</v>
      </c>
      <c r="E58" t="s">
        <v>217</v>
      </c>
      <c r="F58" t="s">
        <v>54</v>
      </c>
      <c r="G58" t="s">
        <v>13</v>
      </c>
      <c r="H58" t="s">
        <v>50</v>
      </c>
    </row>
    <row r="59" spans="1:8" x14ac:dyDescent="0.25">
      <c r="A59" t="s">
        <v>218</v>
      </c>
      <c r="B59" t="s">
        <v>219</v>
      </c>
      <c r="C59">
        <v>43</v>
      </c>
      <c r="D59" t="s">
        <v>16</v>
      </c>
      <c r="E59" t="s">
        <v>220</v>
      </c>
      <c r="F59" t="s">
        <v>221</v>
      </c>
      <c r="G59" t="s">
        <v>13</v>
      </c>
      <c r="H59" t="s">
        <v>19</v>
      </c>
    </row>
    <row r="60" spans="1:8" x14ac:dyDescent="0.25">
      <c r="A60" t="s">
        <v>222</v>
      </c>
      <c r="B60" t="s">
        <v>223</v>
      </c>
      <c r="C60">
        <v>51</v>
      </c>
      <c r="D60" t="s">
        <v>10</v>
      </c>
      <c r="E60" t="s">
        <v>224</v>
      </c>
      <c r="F60" t="s">
        <v>144</v>
      </c>
      <c r="G60" t="s">
        <v>13</v>
      </c>
      <c r="H60" t="s">
        <v>19</v>
      </c>
    </row>
    <row r="61" spans="1:8" x14ac:dyDescent="0.25">
      <c r="A61" t="s">
        <v>225</v>
      </c>
      <c r="B61" t="s">
        <v>226</v>
      </c>
      <c r="C61">
        <v>53</v>
      </c>
      <c r="D61" t="s">
        <v>10</v>
      </c>
      <c r="E61" t="s">
        <v>227</v>
      </c>
      <c r="F61" t="s">
        <v>69</v>
      </c>
      <c r="G61" t="s">
        <v>13</v>
      </c>
      <c r="H61" t="s">
        <v>19</v>
      </c>
    </row>
    <row r="62" spans="1:8" x14ac:dyDescent="0.25">
      <c r="A62" t="s">
        <v>228</v>
      </c>
      <c r="B62" t="s">
        <v>229</v>
      </c>
      <c r="C62">
        <v>22</v>
      </c>
      <c r="D62" t="s">
        <v>16</v>
      </c>
      <c r="E62" t="s">
        <v>230</v>
      </c>
      <c r="F62" t="s">
        <v>167</v>
      </c>
      <c r="G62" t="s">
        <v>13</v>
      </c>
      <c r="H62" t="s">
        <v>33</v>
      </c>
    </row>
    <row r="63" spans="1:8" x14ac:dyDescent="0.25">
      <c r="A63" t="s">
        <v>231</v>
      </c>
      <c r="B63" t="s">
        <v>232</v>
      </c>
      <c r="C63">
        <v>23</v>
      </c>
      <c r="D63" t="s">
        <v>10</v>
      </c>
      <c r="E63" t="s">
        <v>233</v>
      </c>
      <c r="F63" t="s">
        <v>117</v>
      </c>
      <c r="G63" t="s">
        <v>13</v>
      </c>
      <c r="H63" t="s">
        <v>33</v>
      </c>
    </row>
    <row r="64" spans="1:8" x14ac:dyDescent="0.25">
      <c r="A64" t="s">
        <v>234</v>
      </c>
      <c r="B64" t="s">
        <v>235</v>
      </c>
      <c r="C64">
        <v>50</v>
      </c>
      <c r="D64" t="s">
        <v>10</v>
      </c>
      <c r="E64" t="s">
        <v>236</v>
      </c>
      <c r="F64" t="s">
        <v>237</v>
      </c>
      <c r="G64" t="s">
        <v>13</v>
      </c>
      <c r="H64" t="s">
        <v>28</v>
      </c>
    </row>
    <row r="65" spans="1:8" x14ac:dyDescent="0.25">
      <c r="A65" t="s">
        <v>238</v>
      </c>
      <c r="B65" t="s">
        <v>239</v>
      </c>
      <c r="C65">
        <v>51</v>
      </c>
      <c r="D65" t="s">
        <v>10</v>
      </c>
      <c r="E65" t="s">
        <v>240</v>
      </c>
      <c r="F65" t="s">
        <v>241</v>
      </c>
      <c r="G65" t="s">
        <v>13</v>
      </c>
      <c r="H65" t="s">
        <v>19</v>
      </c>
    </row>
    <row r="66" spans="1:8" x14ac:dyDescent="0.25">
      <c r="A66" t="s">
        <v>242</v>
      </c>
      <c r="B66" t="s">
        <v>243</v>
      </c>
      <c r="C66">
        <v>33</v>
      </c>
      <c r="D66" t="s">
        <v>10</v>
      </c>
      <c r="E66" t="s">
        <v>244</v>
      </c>
      <c r="F66" t="s">
        <v>137</v>
      </c>
      <c r="G66" t="s">
        <v>13</v>
      </c>
      <c r="H66" t="s">
        <v>50</v>
      </c>
    </row>
    <row r="67" spans="1:8" x14ac:dyDescent="0.25">
      <c r="A67" t="s">
        <v>245</v>
      </c>
      <c r="B67" t="s">
        <v>246</v>
      </c>
      <c r="C67">
        <v>21</v>
      </c>
      <c r="D67" t="s">
        <v>16</v>
      </c>
      <c r="E67" t="s">
        <v>247</v>
      </c>
      <c r="F67" t="s">
        <v>188</v>
      </c>
      <c r="G67" t="s">
        <v>13</v>
      </c>
      <c r="H67" t="s">
        <v>33</v>
      </c>
    </row>
    <row r="68" spans="1:8" x14ac:dyDescent="0.25">
      <c r="A68" t="s">
        <v>248</v>
      </c>
      <c r="B68" t="s">
        <v>249</v>
      </c>
      <c r="C68">
        <v>27</v>
      </c>
      <c r="D68" t="s">
        <v>16</v>
      </c>
      <c r="E68" t="s">
        <v>250</v>
      </c>
      <c r="F68" t="s">
        <v>49</v>
      </c>
      <c r="G68" t="s">
        <v>13</v>
      </c>
      <c r="H68" t="s">
        <v>33</v>
      </c>
    </row>
    <row r="69" spans="1:8" x14ac:dyDescent="0.25">
      <c r="A69" t="s">
        <v>251</v>
      </c>
      <c r="B69" t="s">
        <v>252</v>
      </c>
      <c r="C69">
        <v>58</v>
      </c>
      <c r="D69" t="s">
        <v>10</v>
      </c>
      <c r="E69" t="s">
        <v>253</v>
      </c>
      <c r="F69" t="s">
        <v>254</v>
      </c>
      <c r="G69" t="s">
        <v>13</v>
      </c>
      <c r="H69" t="s">
        <v>33</v>
      </c>
    </row>
    <row r="70" spans="1:8" x14ac:dyDescent="0.25">
      <c r="A70" t="s">
        <v>255</v>
      </c>
      <c r="B70" t="s">
        <v>256</v>
      </c>
      <c r="C70">
        <v>24</v>
      </c>
      <c r="D70" t="s">
        <v>16</v>
      </c>
      <c r="E70" t="s">
        <v>257</v>
      </c>
      <c r="F70" t="s">
        <v>258</v>
      </c>
      <c r="G70" t="s">
        <v>13</v>
      </c>
      <c r="H70" t="s">
        <v>33</v>
      </c>
    </row>
    <row r="71" spans="1:8" x14ac:dyDescent="0.25">
      <c r="A71" t="s">
        <v>259</v>
      </c>
      <c r="B71" t="s">
        <v>260</v>
      </c>
      <c r="C71">
        <v>24</v>
      </c>
      <c r="D71" t="s">
        <v>16</v>
      </c>
      <c r="E71" t="s">
        <v>261</v>
      </c>
      <c r="F71" t="s">
        <v>91</v>
      </c>
      <c r="G71" t="s">
        <v>13</v>
      </c>
      <c r="H71" t="s">
        <v>19</v>
      </c>
    </row>
    <row r="72" spans="1:8" x14ac:dyDescent="0.25">
      <c r="A72" t="s">
        <v>262</v>
      </c>
      <c r="B72" t="s">
        <v>263</v>
      </c>
      <c r="C72">
        <v>29</v>
      </c>
      <c r="D72" t="s">
        <v>16</v>
      </c>
      <c r="E72" t="s">
        <v>264</v>
      </c>
      <c r="F72" t="s">
        <v>237</v>
      </c>
      <c r="G72" t="s">
        <v>13</v>
      </c>
      <c r="H72" t="s">
        <v>50</v>
      </c>
    </row>
    <row r="73" spans="1:8" x14ac:dyDescent="0.25">
      <c r="A73" t="s">
        <v>265</v>
      </c>
      <c r="B73" t="s">
        <v>266</v>
      </c>
      <c r="C73">
        <v>61</v>
      </c>
      <c r="D73" t="s">
        <v>16</v>
      </c>
      <c r="E73" t="s">
        <v>267</v>
      </c>
      <c r="F73" t="s">
        <v>237</v>
      </c>
      <c r="G73" t="s">
        <v>13</v>
      </c>
      <c r="H73" t="s">
        <v>50</v>
      </c>
    </row>
    <row r="74" spans="1:8" x14ac:dyDescent="0.25">
      <c r="A74" t="s">
        <v>268</v>
      </c>
      <c r="B74" t="s">
        <v>269</v>
      </c>
      <c r="C74">
        <v>39</v>
      </c>
      <c r="D74" t="s">
        <v>16</v>
      </c>
      <c r="E74" t="s">
        <v>270</v>
      </c>
      <c r="F74" t="s">
        <v>271</v>
      </c>
      <c r="G74" t="s">
        <v>13</v>
      </c>
      <c r="H74" t="s">
        <v>50</v>
      </c>
    </row>
    <row r="75" spans="1:8" x14ac:dyDescent="0.25">
      <c r="A75" t="s">
        <v>272</v>
      </c>
      <c r="B75" t="s">
        <v>273</v>
      </c>
      <c r="C75">
        <v>56</v>
      </c>
      <c r="D75" t="s">
        <v>16</v>
      </c>
      <c r="E75" t="s">
        <v>274</v>
      </c>
      <c r="F75" t="s">
        <v>45</v>
      </c>
      <c r="G75" t="s">
        <v>13</v>
      </c>
      <c r="H75" t="s">
        <v>33</v>
      </c>
    </row>
    <row r="76" spans="1:8" x14ac:dyDescent="0.25">
      <c r="A76" t="s">
        <v>275</v>
      </c>
      <c r="B76" t="s">
        <v>276</v>
      </c>
      <c r="C76">
        <v>58</v>
      </c>
      <c r="D76" t="s">
        <v>10</v>
      </c>
      <c r="E76" t="s">
        <v>277</v>
      </c>
      <c r="F76" t="s">
        <v>278</v>
      </c>
      <c r="G76" t="s">
        <v>13</v>
      </c>
      <c r="H76" t="s">
        <v>28</v>
      </c>
    </row>
    <row r="77" spans="1:8" x14ac:dyDescent="0.25">
      <c r="A77" t="s">
        <v>279</v>
      </c>
      <c r="B77" t="s">
        <v>280</v>
      </c>
      <c r="C77">
        <v>61</v>
      </c>
      <c r="D77" t="s">
        <v>16</v>
      </c>
      <c r="E77" t="s">
        <v>281</v>
      </c>
      <c r="F77" t="s">
        <v>32</v>
      </c>
      <c r="G77" t="s">
        <v>13</v>
      </c>
      <c r="H77" t="s">
        <v>50</v>
      </c>
    </row>
    <row r="78" spans="1:8" x14ac:dyDescent="0.25">
      <c r="A78" t="s">
        <v>282</v>
      </c>
      <c r="B78" t="s">
        <v>283</v>
      </c>
      <c r="C78">
        <v>37</v>
      </c>
      <c r="D78" t="s">
        <v>10</v>
      </c>
      <c r="E78" t="s">
        <v>284</v>
      </c>
      <c r="F78" t="s">
        <v>99</v>
      </c>
      <c r="G78" t="s">
        <v>13</v>
      </c>
      <c r="H78" t="s">
        <v>50</v>
      </c>
    </row>
    <row r="79" spans="1:8" x14ac:dyDescent="0.25">
      <c r="A79" t="s">
        <v>285</v>
      </c>
      <c r="B79" t="s">
        <v>286</v>
      </c>
      <c r="C79">
        <v>29</v>
      </c>
      <c r="D79" t="s">
        <v>10</v>
      </c>
      <c r="E79" t="s">
        <v>287</v>
      </c>
      <c r="F79" t="s">
        <v>175</v>
      </c>
      <c r="G79" t="s">
        <v>13</v>
      </c>
      <c r="H79" t="s">
        <v>50</v>
      </c>
    </row>
    <row r="80" spans="1:8" x14ac:dyDescent="0.25">
      <c r="A80" t="s">
        <v>288</v>
      </c>
      <c r="B80" t="s">
        <v>289</v>
      </c>
      <c r="C80">
        <v>21</v>
      </c>
      <c r="D80" t="s">
        <v>10</v>
      </c>
      <c r="E80" t="s">
        <v>290</v>
      </c>
      <c r="F80" t="s">
        <v>291</v>
      </c>
      <c r="G80" t="s">
        <v>13</v>
      </c>
      <c r="H80" t="s">
        <v>50</v>
      </c>
    </row>
    <row r="81" spans="1:8" x14ac:dyDescent="0.25">
      <c r="A81" t="s">
        <v>292</v>
      </c>
      <c r="B81" t="s">
        <v>293</v>
      </c>
      <c r="C81">
        <v>22</v>
      </c>
      <c r="D81" t="s">
        <v>16</v>
      </c>
      <c r="E81" t="s">
        <v>294</v>
      </c>
      <c r="F81" t="s">
        <v>295</v>
      </c>
      <c r="G81" t="s">
        <v>13</v>
      </c>
      <c r="H81" t="s">
        <v>19</v>
      </c>
    </row>
    <row r="82" spans="1:8" x14ac:dyDescent="0.25">
      <c r="A82" t="s">
        <v>296</v>
      </c>
      <c r="B82" t="s">
        <v>297</v>
      </c>
      <c r="C82">
        <v>61</v>
      </c>
      <c r="D82" t="s">
        <v>16</v>
      </c>
      <c r="E82" t="s">
        <v>298</v>
      </c>
      <c r="F82" t="s">
        <v>237</v>
      </c>
      <c r="G82" t="s">
        <v>13</v>
      </c>
      <c r="H82" t="s">
        <v>28</v>
      </c>
    </row>
    <row r="83" spans="1:8" x14ac:dyDescent="0.25">
      <c r="A83" t="s">
        <v>299</v>
      </c>
      <c r="B83" t="s">
        <v>300</v>
      </c>
      <c r="C83">
        <v>34</v>
      </c>
      <c r="D83" t="s">
        <v>16</v>
      </c>
      <c r="E83" t="s">
        <v>301</v>
      </c>
      <c r="F83" t="s">
        <v>137</v>
      </c>
      <c r="G83" t="s">
        <v>13</v>
      </c>
      <c r="H83" t="s">
        <v>19</v>
      </c>
    </row>
    <row r="84" spans="1:8" x14ac:dyDescent="0.25">
      <c r="A84" t="s">
        <v>302</v>
      </c>
      <c r="B84" t="s">
        <v>303</v>
      </c>
      <c r="C84">
        <v>53</v>
      </c>
      <c r="D84" t="s">
        <v>10</v>
      </c>
      <c r="E84" t="s">
        <v>304</v>
      </c>
      <c r="F84" t="s">
        <v>254</v>
      </c>
      <c r="G84" t="s">
        <v>13</v>
      </c>
      <c r="H84" t="s">
        <v>28</v>
      </c>
    </row>
    <row r="85" spans="1:8" x14ac:dyDescent="0.25">
      <c r="A85" t="s">
        <v>305</v>
      </c>
      <c r="B85" t="s">
        <v>306</v>
      </c>
      <c r="C85">
        <v>48</v>
      </c>
      <c r="D85" t="s">
        <v>16</v>
      </c>
      <c r="E85" t="s">
        <v>307</v>
      </c>
      <c r="F85" t="s">
        <v>84</v>
      </c>
      <c r="G85" t="s">
        <v>13</v>
      </c>
      <c r="H85" t="s">
        <v>28</v>
      </c>
    </row>
    <row r="86" spans="1:8" x14ac:dyDescent="0.25">
      <c r="A86" t="s">
        <v>308</v>
      </c>
      <c r="B86" t="s">
        <v>309</v>
      </c>
      <c r="C86">
        <v>26</v>
      </c>
      <c r="D86" t="s">
        <v>16</v>
      </c>
      <c r="E86" t="s">
        <v>310</v>
      </c>
      <c r="F86" t="s">
        <v>258</v>
      </c>
      <c r="G86" t="s">
        <v>13</v>
      </c>
      <c r="H86" t="s">
        <v>19</v>
      </c>
    </row>
    <row r="87" spans="1:8" x14ac:dyDescent="0.25">
      <c r="A87" t="s">
        <v>311</v>
      </c>
      <c r="B87" t="s">
        <v>312</v>
      </c>
      <c r="C87">
        <v>36</v>
      </c>
      <c r="D87" t="s">
        <v>10</v>
      </c>
      <c r="E87" t="s">
        <v>313</v>
      </c>
      <c r="F87" t="s">
        <v>54</v>
      </c>
      <c r="G87" t="s">
        <v>13</v>
      </c>
      <c r="H87" t="s">
        <v>33</v>
      </c>
    </row>
    <row r="88" spans="1:8" x14ac:dyDescent="0.25">
      <c r="A88" t="s">
        <v>314</v>
      </c>
      <c r="B88" t="s">
        <v>315</v>
      </c>
      <c r="C88">
        <v>19</v>
      </c>
      <c r="D88" t="s">
        <v>16</v>
      </c>
      <c r="E88" t="s">
        <v>316</v>
      </c>
      <c r="F88" t="s">
        <v>317</v>
      </c>
      <c r="G88" t="s">
        <v>13</v>
      </c>
      <c r="H88" t="s">
        <v>50</v>
      </c>
    </row>
    <row r="89" spans="1:8" x14ac:dyDescent="0.25">
      <c r="A89" t="s">
        <v>318</v>
      </c>
      <c r="B89" t="s">
        <v>319</v>
      </c>
      <c r="C89">
        <v>58</v>
      </c>
      <c r="D89" t="s">
        <v>16</v>
      </c>
      <c r="E89" t="s">
        <v>320</v>
      </c>
      <c r="F89" t="s">
        <v>321</v>
      </c>
      <c r="G89" t="s">
        <v>13</v>
      </c>
      <c r="H89" t="s">
        <v>28</v>
      </c>
    </row>
    <row r="90" spans="1:8" x14ac:dyDescent="0.25">
      <c r="A90" t="s">
        <v>322</v>
      </c>
      <c r="B90" t="s">
        <v>323</v>
      </c>
      <c r="C90">
        <v>58</v>
      </c>
      <c r="D90" t="s">
        <v>10</v>
      </c>
      <c r="E90" t="s">
        <v>324</v>
      </c>
      <c r="F90" t="s">
        <v>295</v>
      </c>
      <c r="G90" t="s">
        <v>13</v>
      </c>
      <c r="H90" t="s">
        <v>33</v>
      </c>
    </row>
    <row r="91" spans="1:8" x14ac:dyDescent="0.25">
      <c r="A91" t="s">
        <v>325</v>
      </c>
      <c r="B91" t="s">
        <v>326</v>
      </c>
      <c r="C91">
        <v>43</v>
      </c>
      <c r="D91" t="s">
        <v>10</v>
      </c>
      <c r="E91" t="s">
        <v>327</v>
      </c>
      <c r="F91" t="s">
        <v>328</v>
      </c>
      <c r="G91" t="s">
        <v>13</v>
      </c>
      <c r="H91" t="s">
        <v>19</v>
      </c>
    </row>
    <row r="92" spans="1:8" x14ac:dyDescent="0.25">
      <c r="A92" t="s">
        <v>329</v>
      </c>
      <c r="B92" t="s">
        <v>330</v>
      </c>
      <c r="C92">
        <v>58</v>
      </c>
      <c r="D92" t="s">
        <v>16</v>
      </c>
      <c r="E92" t="s">
        <v>331</v>
      </c>
      <c r="F92" t="s">
        <v>332</v>
      </c>
      <c r="G92" t="s">
        <v>13</v>
      </c>
      <c r="H92" t="s">
        <v>19</v>
      </c>
    </row>
    <row r="93" spans="1:8" x14ac:dyDescent="0.25">
      <c r="A93" t="s">
        <v>333</v>
      </c>
      <c r="B93" t="s">
        <v>334</v>
      </c>
      <c r="C93">
        <v>29</v>
      </c>
      <c r="D93" t="s">
        <v>16</v>
      </c>
      <c r="E93" t="s">
        <v>335</v>
      </c>
      <c r="F93" t="s">
        <v>137</v>
      </c>
      <c r="G93" t="s">
        <v>13</v>
      </c>
      <c r="H93" t="s">
        <v>33</v>
      </c>
    </row>
    <row r="94" spans="1:8" x14ac:dyDescent="0.25">
      <c r="A94" t="s">
        <v>336</v>
      </c>
      <c r="B94" t="s">
        <v>337</v>
      </c>
      <c r="C94">
        <v>44</v>
      </c>
      <c r="D94" t="s">
        <v>16</v>
      </c>
      <c r="E94" t="s">
        <v>338</v>
      </c>
      <c r="F94" t="s">
        <v>241</v>
      </c>
      <c r="G94" t="s">
        <v>13</v>
      </c>
      <c r="H94" t="s">
        <v>19</v>
      </c>
    </row>
    <row r="95" spans="1:8" x14ac:dyDescent="0.25">
      <c r="A95" t="s">
        <v>339</v>
      </c>
      <c r="B95" t="s">
        <v>340</v>
      </c>
      <c r="C95">
        <v>28</v>
      </c>
      <c r="D95" t="s">
        <v>16</v>
      </c>
      <c r="E95" t="s">
        <v>341</v>
      </c>
      <c r="F95" t="s">
        <v>321</v>
      </c>
      <c r="G95" t="s">
        <v>13</v>
      </c>
      <c r="H95" t="s">
        <v>50</v>
      </c>
    </row>
    <row r="96" spans="1:8" x14ac:dyDescent="0.25">
      <c r="A96" t="s">
        <v>342</v>
      </c>
      <c r="B96" t="s">
        <v>343</v>
      </c>
      <c r="C96">
        <v>43</v>
      </c>
      <c r="D96" t="s">
        <v>16</v>
      </c>
      <c r="E96" t="s">
        <v>344</v>
      </c>
      <c r="F96" t="s">
        <v>188</v>
      </c>
      <c r="G96" t="s">
        <v>13</v>
      </c>
      <c r="H96" t="s">
        <v>50</v>
      </c>
    </row>
    <row r="97" spans="1:8" x14ac:dyDescent="0.25">
      <c r="A97" t="s">
        <v>345</v>
      </c>
      <c r="B97" t="s">
        <v>346</v>
      </c>
      <c r="C97">
        <v>62</v>
      </c>
      <c r="D97" t="s">
        <v>16</v>
      </c>
      <c r="E97" t="s">
        <v>347</v>
      </c>
      <c r="F97" t="s">
        <v>61</v>
      </c>
      <c r="G97" t="s">
        <v>13</v>
      </c>
      <c r="H97" t="s">
        <v>19</v>
      </c>
    </row>
    <row r="98" spans="1:8" x14ac:dyDescent="0.25">
      <c r="A98" t="s">
        <v>348</v>
      </c>
      <c r="B98" t="s">
        <v>349</v>
      </c>
      <c r="C98">
        <v>30</v>
      </c>
      <c r="D98" t="s">
        <v>16</v>
      </c>
      <c r="E98" t="s">
        <v>350</v>
      </c>
      <c r="F98" t="s">
        <v>332</v>
      </c>
      <c r="G98" t="s">
        <v>13</v>
      </c>
      <c r="H98" t="s">
        <v>19</v>
      </c>
    </row>
    <row r="99" spans="1:8" x14ac:dyDescent="0.25">
      <c r="A99" t="s">
        <v>351</v>
      </c>
      <c r="B99" t="s">
        <v>352</v>
      </c>
      <c r="C99">
        <v>36</v>
      </c>
      <c r="D99" t="s">
        <v>10</v>
      </c>
      <c r="E99" t="s">
        <v>353</v>
      </c>
      <c r="F99" t="s">
        <v>41</v>
      </c>
      <c r="G99" t="s">
        <v>13</v>
      </c>
      <c r="H99" t="s">
        <v>33</v>
      </c>
    </row>
    <row r="100" spans="1:8" x14ac:dyDescent="0.25">
      <c r="A100" t="s">
        <v>354</v>
      </c>
      <c r="B100" t="s">
        <v>355</v>
      </c>
      <c r="C100">
        <v>24</v>
      </c>
      <c r="D100" t="s">
        <v>10</v>
      </c>
      <c r="E100" t="s">
        <v>356</v>
      </c>
      <c r="F100" t="s">
        <v>167</v>
      </c>
      <c r="G100" t="s">
        <v>13</v>
      </c>
      <c r="H100" t="s">
        <v>50</v>
      </c>
    </row>
    <row r="101" spans="1:8" x14ac:dyDescent="0.25">
      <c r="A101" t="s">
        <v>357</v>
      </c>
      <c r="B101" t="s">
        <v>358</v>
      </c>
      <c r="C101">
        <v>35</v>
      </c>
      <c r="D101" t="s">
        <v>10</v>
      </c>
      <c r="E101" t="s">
        <v>359</v>
      </c>
      <c r="F101" t="s">
        <v>241</v>
      </c>
      <c r="G101" t="s">
        <v>13</v>
      </c>
      <c r="H101" t="s">
        <v>33</v>
      </c>
    </row>
    <row r="102" spans="1:8" x14ac:dyDescent="0.25">
      <c r="A102" t="s">
        <v>360</v>
      </c>
      <c r="B102" t="s">
        <v>361</v>
      </c>
      <c r="C102">
        <v>53</v>
      </c>
      <c r="D102" t="s">
        <v>16</v>
      </c>
      <c r="E102" t="s">
        <v>362</v>
      </c>
      <c r="F102" t="s">
        <v>363</v>
      </c>
      <c r="G102" t="s">
        <v>13</v>
      </c>
      <c r="H102" t="s">
        <v>19</v>
      </c>
    </row>
    <row r="103" spans="1:8" x14ac:dyDescent="0.25">
      <c r="A103" t="s">
        <v>364</v>
      </c>
      <c r="B103" t="s">
        <v>365</v>
      </c>
      <c r="C103">
        <v>29</v>
      </c>
      <c r="D103" t="s">
        <v>10</v>
      </c>
      <c r="E103" t="s">
        <v>366</v>
      </c>
      <c r="F103" t="s">
        <v>121</v>
      </c>
      <c r="G103" t="s">
        <v>13</v>
      </c>
      <c r="H103" t="s">
        <v>50</v>
      </c>
    </row>
    <row r="104" spans="1:8" x14ac:dyDescent="0.25">
      <c r="A104" t="s">
        <v>367</v>
      </c>
      <c r="B104" t="s">
        <v>368</v>
      </c>
      <c r="C104">
        <v>34</v>
      </c>
      <c r="D104" t="s">
        <v>16</v>
      </c>
      <c r="E104" t="s">
        <v>369</v>
      </c>
      <c r="F104" t="s">
        <v>54</v>
      </c>
      <c r="G104" t="s">
        <v>13</v>
      </c>
      <c r="H104" t="s">
        <v>28</v>
      </c>
    </row>
    <row r="105" spans="1:8" x14ac:dyDescent="0.25">
      <c r="A105" t="s">
        <v>370</v>
      </c>
      <c r="B105" t="s">
        <v>371</v>
      </c>
      <c r="C105">
        <v>21</v>
      </c>
      <c r="D105" t="s">
        <v>10</v>
      </c>
      <c r="E105" t="s">
        <v>372</v>
      </c>
      <c r="F105" t="s">
        <v>171</v>
      </c>
      <c r="G105" t="s">
        <v>13</v>
      </c>
      <c r="H105" t="s">
        <v>28</v>
      </c>
    </row>
    <row r="106" spans="1:8" x14ac:dyDescent="0.25">
      <c r="A106" t="s">
        <v>373</v>
      </c>
      <c r="B106" t="s">
        <v>374</v>
      </c>
      <c r="C106">
        <v>64</v>
      </c>
      <c r="D106" t="s">
        <v>10</v>
      </c>
      <c r="E106" t="s">
        <v>375</v>
      </c>
      <c r="F106" t="s">
        <v>84</v>
      </c>
      <c r="G106" t="s">
        <v>13</v>
      </c>
      <c r="H106" t="s">
        <v>33</v>
      </c>
    </row>
    <row r="107" spans="1:8" x14ac:dyDescent="0.25">
      <c r="A107" t="s">
        <v>376</v>
      </c>
      <c r="B107" t="s">
        <v>377</v>
      </c>
      <c r="C107">
        <v>50</v>
      </c>
      <c r="D107" t="s">
        <v>16</v>
      </c>
      <c r="E107" t="s">
        <v>378</v>
      </c>
      <c r="F107" t="s">
        <v>254</v>
      </c>
      <c r="G107" t="s">
        <v>13</v>
      </c>
      <c r="H107" t="s">
        <v>50</v>
      </c>
    </row>
    <row r="108" spans="1:8" x14ac:dyDescent="0.25">
      <c r="A108" t="s">
        <v>379</v>
      </c>
      <c r="B108" t="s">
        <v>380</v>
      </c>
      <c r="C108">
        <v>53</v>
      </c>
      <c r="D108" t="s">
        <v>16</v>
      </c>
      <c r="E108" t="s">
        <v>381</v>
      </c>
      <c r="F108" t="s">
        <v>221</v>
      </c>
      <c r="G108" t="s">
        <v>13</v>
      </c>
      <c r="H108" t="s">
        <v>28</v>
      </c>
    </row>
    <row r="109" spans="1:8" x14ac:dyDescent="0.25">
      <c r="A109" t="s">
        <v>382</v>
      </c>
      <c r="B109" t="s">
        <v>383</v>
      </c>
      <c r="C109">
        <v>62</v>
      </c>
      <c r="D109" t="s">
        <v>16</v>
      </c>
      <c r="E109" t="s">
        <v>384</v>
      </c>
      <c r="F109" t="s">
        <v>18</v>
      </c>
      <c r="G109" t="s">
        <v>13</v>
      </c>
      <c r="H109" t="s">
        <v>19</v>
      </c>
    </row>
    <row r="110" spans="1:8" x14ac:dyDescent="0.25">
      <c r="A110" t="s">
        <v>385</v>
      </c>
      <c r="B110" t="s">
        <v>386</v>
      </c>
      <c r="C110">
        <v>38</v>
      </c>
      <c r="D110" t="s">
        <v>10</v>
      </c>
      <c r="E110" t="s">
        <v>387</v>
      </c>
      <c r="F110" t="s">
        <v>49</v>
      </c>
      <c r="G110" t="s">
        <v>13</v>
      </c>
      <c r="H110" t="s">
        <v>28</v>
      </c>
    </row>
    <row r="111" spans="1:8" x14ac:dyDescent="0.25">
      <c r="A111" t="s">
        <v>388</v>
      </c>
      <c r="B111" t="s">
        <v>389</v>
      </c>
      <c r="C111">
        <v>27</v>
      </c>
      <c r="D111" t="s">
        <v>10</v>
      </c>
      <c r="E111" t="s">
        <v>390</v>
      </c>
      <c r="F111" t="s">
        <v>45</v>
      </c>
      <c r="G111" t="s">
        <v>13</v>
      </c>
      <c r="H111" t="s">
        <v>33</v>
      </c>
    </row>
    <row r="112" spans="1:8" x14ac:dyDescent="0.25">
      <c r="A112" t="s">
        <v>391</v>
      </c>
      <c r="B112" t="s">
        <v>392</v>
      </c>
      <c r="C112">
        <v>40</v>
      </c>
      <c r="D112" t="s">
        <v>16</v>
      </c>
      <c r="E112" t="s">
        <v>393</v>
      </c>
      <c r="F112" t="s">
        <v>144</v>
      </c>
      <c r="G112" t="s">
        <v>13</v>
      </c>
      <c r="H112" t="s">
        <v>50</v>
      </c>
    </row>
    <row r="113" spans="1:8" x14ac:dyDescent="0.25">
      <c r="A113" t="s">
        <v>394</v>
      </c>
      <c r="B113" t="s">
        <v>395</v>
      </c>
      <c r="C113">
        <v>18</v>
      </c>
      <c r="D113" t="s">
        <v>16</v>
      </c>
      <c r="E113" t="s">
        <v>396</v>
      </c>
      <c r="F113" t="s">
        <v>137</v>
      </c>
      <c r="G113" t="s">
        <v>13</v>
      </c>
      <c r="H113" t="s">
        <v>19</v>
      </c>
    </row>
    <row r="114" spans="1:8" x14ac:dyDescent="0.25">
      <c r="A114" t="s">
        <v>397</v>
      </c>
      <c r="B114" t="s">
        <v>398</v>
      </c>
      <c r="C114">
        <v>27</v>
      </c>
      <c r="D114" t="s">
        <v>16</v>
      </c>
      <c r="E114" t="s">
        <v>399</v>
      </c>
      <c r="F114" t="s">
        <v>160</v>
      </c>
      <c r="G114" t="s">
        <v>13</v>
      </c>
      <c r="H114" t="s">
        <v>33</v>
      </c>
    </row>
    <row r="115" spans="1:8" x14ac:dyDescent="0.25">
      <c r="A115" t="s">
        <v>400</v>
      </c>
      <c r="B115" t="s">
        <v>401</v>
      </c>
      <c r="C115">
        <v>51</v>
      </c>
      <c r="D115" t="s">
        <v>10</v>
      </c>
      <c r="E115" t="s">
        <v>402</v>
      </c>
      <c r="F115" t="s">
        <v>237</v>
      </c>
      <c r="G115" t="s">
        <v>13</v>
      </c>
      <c r="H115" t="s">
        <v>50</v>
      </c>
    </row>
    <row r="116" spans="1:8" x14ac:dyDescent="0.25">
      <c r="A116" t="s">
        <v>403</v>
      </c>
      <c r="B116" t="s">
        <v>404</v>
      </c>
      <c r="C116">
        <v>30</v>
      </c>
      <c r="D116" t="s">
        <v>10</v>
      </c>
      <c r="E116" t="s">
        <v>405</v>
      </c>
      <c r="F116" t="s">
        <v>188</v>
      </c>
      <c r="G116" t="s">
        <v>13</v>
      </c>
      <c r="H116" t="s">
        <v>28</v>
      </c>
    </row>
    <row r="117" spans="1:8" x14ac:dyDescent="0.25">
      <c r="A117" t="s">
        <v>406</v>
      </c>
      <c r="B117" t="s">
        <v>407</v>
      </c>
      <c r="C117">
        <v>53</v>
      </c>
      <c r="D117" t="s">
        <v>16</v>
      </c>
      <c r="E117" t="s">
        <v>408</v>
      </c>
      <c r="F117" t="s">
        <v>18</v>
      </c>
      <c r="G117" t="s">
        <v>13</v>
      </c>
      <c r="H117" t="s">
        <v>19</v>
      </c>
    </row>
    <row r="118" spans="1:8" x14ac:dyDescent="0.25">
      <c r="A118" t="s">
        <v>409</v>
      </c>
      <c r="B118" t="s">
        <v>410</v>
      </c>
      <c r="C118">
        <v>18</v>
      </c>
      <c r="D118" t="s">
        <v>16</v>
      </c>
      <c r="E118" t="s">
        <v>411</v>
      </c>
      <c r="F118" t="s">
        <v>221</v>
      </c>
      <c r="G118" t="s">
        <v>13</v>
      </c>
      <c r="H118" t="s">
        <v>19</v>
      </c>
    </row>
    <row r="119" spans="1:8" x14ac:dyDescent="0.25">
      <c r="A119" t="s">
        <v>412</v>
      </c>
      <c r="B119" t="s">
        <v>413</v>
      </c>
      <c r="C119">
        <v>21</v>
      </c>
      <c r="D119" t="s">
        <v>16</v>
      </c>
      <c r="E119" t="s">
        <v>414</v>
      </c>
      <c r="F119" t="s">
        <v>77</v>
      </c>
      <c r="G119" t="s">
        <v>13</v>
      </c>
      <c r="H119" t="s">
        <v>19</v>
      </c>
    </row>
    <row r="120" spans="1:8" x14ac:dyDescent="0.25">
      <c r="A120" t="s">
        <v>415</v>
      </c>
      <c r="B120" t="s">
        <v>416</v>
      </c>
      <c r="C120">
        <v>36</v>
      </c>
      <c r="D120" t="s">
        <v>10</v>
      </c>
      <c r="E120" t="s">
        <v>417</v>
      </c>
      <c r="F120" t="s">
        <v>73</v>
      </c>
      <c r="G120" t="s">
        <v>13</v>
      </c>
      <c r="H120" t="s">
        <v>19</v>
      </c>
    </row>
    <row r="121" spans="1:8" x14ac:dyDescent="0.25">
      <c r="A121" t="s">
        <v>418</v>
      </c>
      <c r="B121" t="s">
        <v>419</v>
      </c>
      <c r="C121">
        <v>40</v>
      </c>
      <c r="D121" t="s">
        <v>10</v>
      </c>
      <c r="E121" t="s">
        <v>420</v>
      </c>
      <c r="F121" t="s">
        <v>241</v>
      </c>
      <c r="G121" t="s">
        <v>13</v>
      </c>
      <c r="H121" t="s">
        <v>28</v>
      </c>
    </row>
    <row r="122" spans="1:8" x14ac:dyDescent="0.25">
      <c r="A122" t="s">
        <v>421</v>
      </c>
      <c r="B122" t="s">
        <v>422</v>
      </c>
      <c r="C122">
        <v>44</v>
      </c>
      <c r="D122" t="s">
        <v>16</v>
      </c>
      <c r="E122" t="s">
        <v>423</v>
      </c>
      <c r="F122" t="s">
        <v>54</v>
      </c>
      <c r="G122" t="s">
        <v>13</v>
      </c>
      <c r="H122" t="s">
        <v>19</v>
      </c>
    </row>
    <row r="123" spans="1:8" x14ac:dyDescent="0.25">
      <c r="A123" t="s">
        <v>424</v>
      </c>
      <c r="B123" t="s">
        <v>425</v>
      </c>
      <c r="C123">
        <v>62</v>
      </c>
      <c r="D123" t="s">
        <v>10</v>
      </c>
      <c r="E123" t="s">
        <v>426</v>
      </c>
      <c r="F123" t="s">
        <v>103</v>
      </c>
      <c r="G123" t="s">
        <v>13</v>
      </c>
      <c r="H123" t="s">
        <v>19</v>
      </c>
    </row>
    <row r="124" spans="1:8" x14ac:dyDescent="0.25">
      <c r="A124" t="s">
        <v>427</v>
      </c>
      <c r="B124" t="s">
        <v>428</v>
      </c>
      <c r="C124">
        <v>50</v>
      </c>
      <c r="D124" t="s">
        <v>10</v>
      </c>
      <c r="E124" t="s">
        <v>429</v>
      </c>
      <c r="F124" t="s">
        <v>12</v>
      </c>
      <c r="G124" t="s">
        <v>13</v>
      </c>
      <c r="H124" t="s">
        <v>19</v>
      </c>
    </row>
    <row r="125" spans="1:8" x14ac:dyDescent="0.25">
      <c r="A125" t="s">
        <v>430</v>
      </c>
      <c r="B125" t="s">
        <v>431</v>
      </c>
      <c r="C125">
        <v>40</v>
      </c>
      <c r="D125" t="s">
        <v>10</v>
      </c>
      <c r="E125" t="s">
        <v>432</v>
      </c>
      <c r="F125" t="s">
        <v>271</v>
      </c>
      <c r="G125" t="s">
        <v>13</v>
      </c>
      <c r="H125" t="s">
        <v>33</v>
      </c>
    </row>
    <row r="126" spans="1:8" x14ac:dyDescent="0.25">
      <c r="A126" t="s">
        <v>433</v>
      </c>
      <c r="B126" t="s">
        <v>434</v>
      </c>
      <c r="C126">
        <v>26</v>
      </c>
      <c r="D126" t="s">
        <v>10</v>
      </c>
      <c r="E126" t="s">
        <v>435</v>
      </c>
      <c r="F126" t="s">
        <v>198</v>
      </c>
      <c r="G126" t="s">
        <v>13</v>
      </c>
      <c r="H126" t="s">
        <v>28</v>
      </c>
    </row>
    <row r="127" spans="1:8" x14ac:dyDescent="0.25">
      <c r="A127" t="s">
        <v>436</v>
      </c>
      <c r="B127" t="s">
        <v>437</v>
      </c>
      <c r="C127">
        <v>64</v>
      </c>
      <c r="D127" t="s">
        <v>16</v>
      </c>
      <c r="E127" t="s">
        <v>438</v>
      </c>
      <c r="F127" t="s">
        <v>439</v>
      </c>
      <c r="G127" t="s">
        <v>13</v>
      </c>
      <c r="H127" t="s">
        <v>19</v>
      </c>
    </row>
    <row r="128" spans="1:8" x14ac:dyDescent="0.25">
      <c r="A128" t="s">
        <v>440</v>
      </c>
      <c r="B128" t="s">
        <v>441</v>
      </c>
      <c r="C128">
        <v>62</v>
      </c>
      <c r="D128" t="s">
        <v>16</v>
      </c>
      <c r="E128" t="s">
        <v>442</v>
      </c>
      <c r="F128" t="s">
        <v>137</v>
      </c>
      <c r="G128" t="s">
        <v>13</v>
      </c>
      <c r="H128" t="s">
        <v>50</v>
      </c>
    </row>
    <row r="129" spans="1:8" x14ac:dyDescent="0.25">
      <c r="A129" t="s">
        <v>443</v>
      </c>
      <c r="B129" t="s">
        <v>444</v>
      </c>
      <c r="C129">
        <v>39</v>
      </c>
      <c r="D129" t="s">
        <v>10</v>
      </c>
      <c r="E129" t="s">
        <v>445</v>
      </c>
      <c r="F129" t="s">
        <v>175</v>
      </c>
      <c r="G129" t="s">
        <v>13</v>
      </c>
      <c r="H129" t="s">
        <v>19</v>
      </c>
    </row>
    <row r="130" spans="1:8" x14ac:dyDescent="0.25">
      <c r="A130" t="s">
        <v>446</v>
      </c>
      <c r="B130" t="s">
        <v>447</v>
      </c>
      <c r="C130">
        <v>45</v>
      </c>
      <c r="D130" t="s">
        <v>10</v>
      </c>
      <c r="E130" t="s">
        <v>448</v>
      </c>
      <c r="F130" t="s">
        <v>295</v>
      </c>
      <c r="G130" t="s">
        <v>13</v>
      </c>
      <c r="H130" t="s">
        <v>33</v>
      </c>
    </row>
    <row r="131" spans="1:8" x14ac:dyDescent="0.25">
      <c r="A131" t="s">
        <v>449</v>
      </c>
      <c r="B131" t="s">
        <v>450</v>
      </c>
      <c r="C131">
        <v>43</v>
      </c>
      <c r="D131" t="s">
        <v>16</v>
      </c>
      <c r="E131" t="s">
        <v>451</v>
      </c>
      <c r="F131" t="s">
        <v>41</v>
      </c>
      <c r="G131" t="s">
        <v>13</v>
      </c>
      <c r="H131" t="s">
        <v>33</v>
      </c>
    </row>
    <row r="132" spans="1:8" x14ac:dyDescent="0.25">
      <c r="A132" t="s">
        <v>452</v>
      </c>
      <c r="B132" t="s">
        <v>453</v>
      </c>
      <c r="C132">
        <v>29</v>
      </c>
      <c r="D132" t="s">
        <v>10</v>
      </c>
      <c r="E132" t="s">
        <v>454</v>
      </c>
      <c r="F132" t="s">
        <v>171</v>
      </c>
      <c r="G132" t="s">
        <v>455</v>
      </c>
      <c r="H132" t="s">
        <v>19</v>
      </c>
    </row>
    <row r="133" spans="1:8" x14ac:dyDescent="0.25">
      <c r="A133" t="s">
        <v>456</v>
      </c>
      <c r="B133" t="s">
        <v>457</v>
      </c>
      <c r="C133">
        <v>34</v>
      </c>
      <c r="D133" t="s">
        <v>16</v>
      </c>
      <c r="E133" t="s">
        <v>458</v>
      </c>
      <c r="F133" t="s">
        <v>23</v>
      </c>
      <c r="G133" t="s">
        <v>13</v>
      </c>
      <c r="H133" t="s">
        <v>28</v>
      </c>
    </row>
    <row r="134" spans="1:8" x14ac:dyDescent="0.25">
      <c r="A134" t="s">
        <v>459</v>
      </c>
      <c r="B134" t="s">
        <v>460</v>
      </c>
      <c r="C134">
        <v>57</v>
      </c>
      <c r="D134" t="s">
        <v>16</v>
      </c>
      <c r="E134" t="s">
        <v>461</v>
      </c>
      <c r="F134" t="s">
        <v>27</v>
      </c>
      <c r="G134" t="s">
        <v>13</v>
      </c>
      <c r="H134" t="s">
        <v>50</v>
      </c>
    </row>
    <row r="135" spans="1:8" x14ac:dyDescent="0.25">
      <c r="A135" t="s">
        <v>462</v>
      </c>
      <c r="B135" t="s">
        <v>463</v>
      </c>
      <c r="C135">
        <v>62</v>
      </c>
      <c r="D135" t="s">
        <v>16</v>
      </c>
      <c r="E135" t="s">
        <v>464</v>
      </c>
      <c r="F135" t="s">
        <v>254</v>
      </c>
      <c r="G135" t="s">
        <v>13</v>
      </c>
      <c r="H135" t="s">
        <v>28</v>
      </c>
    </row>
    <row r="136" spans="1:8" x14ac:dyDescent="0.25">
      <c r="A136" t="s">
        <v>465</v>
      </c>
      <c r="B136" t="s">
        <v>466</v>
      </c>
      <c r="C136">
        <v>54</v>
      </c>
      <c r="D136" t="s">
        <v>10</v>
      </c>
      <c r="E136" t="s">
        <v>467</v>
      </c>
      <c r="F136" t="s">
        <v>77</v>
      </c>
      <c r="G136" t="s">
        <v>13</v>
      </c>
      <c r="H136" t="s">
        <v>50</v>
      </c>
    </row>
    <row r="137" spans="1:8" x14ac:dyDescent="0.25">
      <c r="A137" t="s">
        <v>468</v>
      </c>
      <c r="B137" t="s">
        <v>469</v>
      </c>
      <c r="C137">
        <v>33</v>
      </c>
      <c r="D137" t="s">
        <v>16</v>
      </c>
      <c r="E137" t="s">
        <v>470</v>
      </c>
      <c r="F137" t="s">
        <v>160</v>
      </c>
      <c r="G137" t="s">
        <v>13</v>
      </c>
      <c r="H137" t="s">
        <v>19</v>
      </c>
    </row>
    <row r="138" spans="1:8" x14ac:dyDescent="0.25">
      <c r="A138" t="s">
        <v>471</v>
      </c>
      <c r="B138" t="s">
        <v>472</v>
      </c>
      <c r="C138">
        <v>29</v>
      </c>
      <c r="D138" t="s">
        <v>10</v>
      </c>
      <c r="E138" t="s">
        <v>473</v>
      </c>
      <c r="F138" t="s">
        <v>73</v>
      </c>
      <c r="G138" t="s">
        <v>13</v>
      </c>
      <c r="H138" t="s">
        <v>33</v>
      </c>
    </row>
    <row r="139" spans="1:8" x14ac:dyDescent="0.25">
      <c r="A139" t="s">
        <v>474</v>
      </c>
      <c r="B139" t="s">
        <v>475</v>
      </c>
      <c r="C139">
        <v>55</v>
      </c>
      <c r="D139" t="s">
        <v>16</v>
      </c>
      <c r="E139" t="s">
        <v>476</v>
      </c>
      <c r="F139" t="s">
        <v>27</v>
      </c>
      <c r="G139" t="s">
        <v>13</v>
      </c>
      <c r="H139" t="s">
        <v>19</v>
      </c>
    </row>
    <row r="140" spans="1:8" x14ac:dyDescent="0.25">
      <c r="A140" t="s">
        <v>477</v>
      </c>
      <c r="B140" t="s">
        <v>478</v>
      </c>
      <c r="C140">
        <v>43</v>
      </c>
      <c r="D140" t="s">
        <v>10</v>
      </c>
      <c r="E140" t="s">
        <v>399</v>
      </c>
      <c r="F140" t="s">
        <v>291</v>
      </c>
      <c r="G140" t="s">
        <v>13</v>
      </c>
      <c r="H140" t="s">
        <v>50</v>
      </c>
    </row>
    <row r="141" spans="1:8" x14ac:dyDescent="0.25">
      <c r="A141" t="s">
        <v>479</v>
      </c>
      <c r="B141" t="s">
        <v>480</v>
      </c>
      <c r="C141">
        <v>32</v>
      </c>
      <c r="D141" t="s">
        <v>10</v>
      </c>
      <c r="E141" t="s">
        <v>481</v>
      </c>
      <c r="F141" t="s">
        <v>121</v>
      </c>
      <c r="G141" t="s">
        <v>13</v>
      </c>
      <c r="H141" t="s">
        <v>28</v>
      </c>
    </row>
    <row r="142" spans="1:8" x14ac:dyDescent="0.25">
      <c r="A142" t="s">
        <v>482</v>
      </c>
      <c r="B142" t="s">
        <v>483</v>
      </c>
      <c r="C142">
        <v>63</v>
      </c>
      <c r="D142" t="s">
        <v>16</v>
      </c>
      <c r="E142" t="s">
        <v>484</v>
      </c>
      <c r="F142" t="s">
        <v>54</v>
      </c>
      <c r="G142" t="s">
        <v>13</v>
      </c>
      <c r="H142" t="s">
        <v>50</v>
      </c>
    </row>
    <row r="143" spans="1:8" x14ac:dyDescent="0.25">
      <c r="A143" t="s">
        <v>485</v>
      </c>
      <c r="B143" t="s">
        <v>486</v>
      </c>
      <c r="C143">
        <v>30</v>
      </c>
      <c r="D143" t="s">
        <v>10</v>
      </c>
      <c r="E143" t="s">
        <v>487</v>
      </c>
      <c r="F143" t="s">
        <v>32</v>
      </c>
      <c r="G143" t="s">
        <v>455</v>
      </c>
      <c r="H143" t="s">
        <v>28</v>
      </c>
    </row>
    <row r="144" spans="1:8" x14ac:dyDescent="0.25">
      <c r="A144" t="s">
        <v>488</v>
      </c>
      <c r="B144" t="s">
        <v>489</v>
      </c>
      <c r="C144">
        <v>37</v>
      </c>
      <c r="D144" t="s">
        <v>10</v>
      </c>
      <c r="E144" t="s">
        <v>490</v>
      </c>
      <c r="F144" t="s">
        <v>69</v>
      </c>
      <c r="G144" t="s">
        <v>13</v>
      </c>
      <c r="H144" t="s">
        <v>28</v>
      </c>
    </row>
    <row r="145" spans="1:8" x14ac:dyDescent="0.25">
      <c r="A145" t="s">
        <v>491</v>
      </c>
      <c r="B145" t="s">
        <v>492</v>
      </c>
      <c r="C145">
        <v>46</v>
      </c>
      <c r="D145" t="s">
        <v>10</v>
      </c>
      <c r="E145" t="s">
        <v>493</v>
      </c>
      <c r="F145" t="s">
        <v>23</v>
      </c>
      <c r="G145" t="s">
        <v>13</v>
      </c>
      <c r="H145" t="s">
        <v>28</v>
      </c>
    </row>
    <row r="146" spans="1:8" x14ac:dyDescent="0.25">
      <c r="A146" t="s">
        <v>494</v>
      </c>
      <c r="B146" t="s">
        <v>495</v>
      </c>
      <c r="C146">
        <v>62</v>
      </c>
      <c r="D146" t="s">
        <v>16</v>
      </c>
      <c r="E146" t="s">
        <v>496</v>
      </c>
      <c r="F146" t="s">
        <v>188</v>
      </c>
      <c r="G146" t="s">
        <v>13</v>
      </c>
      <c r="H146" t="s">
        <v>28</v>
      </c>
    </row>
    <row r="147" spans="1:8" x14ac:dyDescent="0.25">
      <c r="A147" t="s">
        <v>497</v>
      </c>
      <c r="B147" t="s">
        <v>498</v>
      </c>
      <c r="C147">
        <v>46</v>
      </c>
      <c r="D147" t="s">
        <v>10</v>
      </c>
      <c r="E147" t="s">
        <v>499</v>
      </c>
      <c r="F147" t="s">
        <v>258</v>
      </c>
      <c r="G147" t="s">
        <v>13</v>
      </c>
      <c r="H147" t="s">
        <v>19</v>
      </c>
    </row>
    <row r="148" spans="1:8" x14ac:dyDescent="0.25">
      <c r="A148" t="s">
        <v>500</v>
      </c>
      <c r="B148" t="s">
        <v>501</v>
      </c>
      <c r="C148">
        <v>32</v>
      </c>
      <c r="D148" t="s">
        <v>16</v>
      </c>
      <c r="E148" t="s">
        <v>502</v>
      </c>
      <c r="F148" t="s">
        <v>321</v>
      </c>
      <c r="G148" t="s">
        <v>13</v>
      </c>
      <c r="H148" t="s">
        <v>50</v>
      </c>
    </row>
    <row r="149" spans="1:8" x14ac:dyDescent="0.25">
      <c r="A149" t="s">
        <v>503</v>
      </c>
      <c r="B149" t="s">
        <v>504</v>
      </c>
      <c r="C149">
        <v>49</v>
      </c>
      <c r="D149" t="s">
        <v>16</v>
      </c>
      <c r="E149" t="s">
        <v>505</v>
      </c>
      <c r="F149" t="s">
        <v>167</v>
      </c>
      <c r="G149" t="s">
        <v>13</v>
      </c>
      <c r="H149" t="s">
        <v>19</v>
      </c>
    </row>
    <row r="150" spans="1:8" x14ac:dyDescent="0.25">
      <c r="A150" t="s">
        <v>506</v>
      </c>
      <c r="B150" t="s">
        <v>507</v>
      </c>
      <c r="C150">
        <v>42</v>
      </c>
      <c r="D150" t="s">
        <v>16</v>
      </c>
      <c r="E150" t="s">
        <v>508</v>
      </c>
      <c r="F150" t="s">
        <v>328</v>
      </c>
      <c r="G150" t="s">
        <v>13</v>
      </c>
      <c r="H150" t="s">
        <v>28</v>
      </c>
    </row>
    <row r="151" spans="1:8" x14ac:dyDescent="0.25">
      <c r="A151" t="s">
        <v>509</v>
      </c>
      <c r="B151" t="s">
        <v>510</v>
      </c>
      <c r="C151">
        <v>33</v>
      </c>
      <c r="D151" t="s">
        <v>10</v>
      </c>
      <c r="E151" t="s">
        <v>511</v>
      </c>
      <c r="F151" t="s">
        <v>254</v>
      </c>
      <c r="G151" t="s">
        <v>13</v>
      </c>
      <c r="H151" t="s">
        <v>19</v>
      </c>
    </row>
    <row r="152" spans="1:8" x14ac:dyDescent="0.25">
      <c r="A152" t="s">
        <v>512</v>
      </c>
      <c r="B152" t="s">
        <v>513</v>
      </c>
      <c r="C152">
        <v>24</v>
      </c>
      <c r="D152" t="s">
        <v>10</v>
      </c>
      <c r="E152" t="s">
        <v>514</v>
      </c>
      <c r="F152" t="s">
        <v>317</v>
      </c>
      <c r="G152" t="s">
        <v>13</v>
      </c>
      <c r="H152" t="s">
        <v>50</v>
      </c>
    </row>
    <row r="153" spans="1:8" x14ac:dyDescent="0.25">
      <c r="A153" t="s">
        <v>515</v>
      </c>
      <c r="B153" t="s">
        <v>516</v>
      </c>
      <c r="C153">
        <v>25</v>
      </c>
      <c r="D153" t="s">
        <v>16</v>
      </c>
      <c r="E153" t="s">
        <v>517</v>
      </c>
      <c r="F153" t="s">
        <v>37</v>
      </c>
      <c r="G153" t="s">
        <v>13</v>
      </c>
      <c r="H153" t="s">
        <v>50</v>
      </c>
    </row>
    <row r="154" spans="1:8" x14ac:dyDescent="0.25">
      <c r="A154" t="s">
        <v>518</v>
      </c>
      <c r="B154" t="s">
        <v>519</v>
      </c>
      <c r="C154">
        <v>41</v>
      </c>
      <c r="D154" t="s">
        <v>16</v>
      </c>
      <c r="E154" t="s">
        <v>520</v>
      </c>
      <c r="F154" t="s">
        <v>117</v>
      </c>
      <c r="G154" t="s">
        <v>13</v>
      </c>
      <c r="H154" t="s">
        <v>19</v>
      </c>
    </row>
    <row r="155" spans="1:8" x14ac:dyDescent="0.25">
      <c r="A155" t="s">
        <v>521</v>
      </c>
      <c r="B155" t="s">
        <v>522</v>
      </c>
      <c r="C155">
        <v>31</v>
      </c>
      <c r="D155" t="s">
        <v>10</v>
      </c>
      <c r="E155" t="s">
        <v>523</v>
      </c>
      <c r="F155" t="s">
        <v>18</v>
      </c>
      <c r="G155" t="s">
        <v>13</v>
      </c>
      <c r="H155" t="s">
        <v>28</v>
      </c>
    </row>
    <row r="156" spans="1:8" x14ac:dyDescent="0.25">
      <c r="A156" t="s">
        <v>524</v>
      </c>
      <c r="B156" t="s">
        <v>525</v>
      </c>
      <c r="C156">
        <v>35</v>
      </c>
      <c r="D156" t="s">
        <v>16</v>
      </c>
      <c r="E156" t="s">
        <v>526</v>
      </c>
      <c r="F156" t="s">
        <v>175</v>
      </c>
      <c r="G156" t="s">
        <v>13</v>
      </c>
      <c r="H156" t="s">
        <v>50</v>
      </c>
    </row>
    <row r="157" spans="1:8" x14ac:dyDescent="0.25">
      <c r="A157" t="s">
        <v>527</v>
      </c>
      <c r="B157" t="s">
        <v>528</v>
      </c>
      <c r="C157">
        <v>60</v>
      </c>
      <c r="D157" t="s">
        <v>16</v>
      </c>
      <c r="E157" t="s">
        <v>529</v>
      </c>
      <c r="F157" t="s">
        <v>271</v>
      </c>
      <c r="G157" t="s">
        <v>13</v>
      </c>
      <c r="H157" t="s">
        <v>50</v>
      </c>
    </row>
    <row r="158" spans="1:8" x14ac:dyDescent="0.25">
      <c r="A158" t="s">
        <v>530</v>
      </c>
      <c r="B158" t="s">
        <v>531</v>
      </c>
      <c r="C158">
        <v>46</v>
      </c>
      <c r="D158" t="s">
        <v>10</v>
      </c>
      <c r="E158" t="s">
        <v>532</v>
      </c>
      <c r="F158" t="s">
        <v>18</v>
      </c>
      <c r="G158" t="s">
        <v>13</v>
      </c>
      <c r="H158" t="s">
        <v>28</v>
      </c>
    </row>
    <row r="159" spans="1:8" x14ac:dyDescent="0.25">
      <c r="A159" t="s">
        <v>533</v>
      </c>
      <c r="B159" t="s">
        <v>534</v>
      </c>
      <c r="C159">
        <v>59</v>
      </c>
      <c r="D159" t="s">
        <v>10</v>
      </c>
      <c r="E159" t="s">
        <v>535</v>
      </c>
      <c r="F159" t="s">
        <v>18</v>
      </c>
      <c r="G159" t="s">
        <v>13</v>
      </c>
      <c r="H159" t="s">
        <v>19</v>
      </c>
    </row>
    <row r="160" spans="1:8" x14ac:dyDescent="0.25">
      <c r="A160" t="s">
        <v>536</v>
      </c>
      <c r="B160" t="s">
        <v>537</v>
      </c>
      <c r="C160">
        <v>43</v>
      </c>
      <c r="D160" t="s">
        <v>10</v>
      </c>
      <c r="E160" t="s">
        <v>538</v>
      </c>
      <c r="F160" t="s">
        <v>175</v>
      </c>
      <c r="G160" t="s">
        <v>13</v>
      </c>
      <c r="H160" t="s">
        <v>28</v>
      </c>
    </row>
    <row r="161" spans="1:8" x14ac:dyDescent="0.25">
      <c r="A161" t="s">
        <v>539</v>
      </c>
      <c r="B161" t="s">
        <v>540</v>
      </c>
      <c r="C161">
        <v>46</v>
      </c>
      <c r="D161" t="s">
        <v>16</v>
      </c>
      <c r="E161" t="s">
        <v>541</v>
      </c>
      <c r="F161" t="s">
        <v>91</v>
      </c>
      <c r="G161" t="s">
        <v>13</v>
      </c>
      <c r="H161" t="s">
        <v>50</v>
      </c>
    </row>
    <row r="162" spans="1:8" x14ac:dyDescent="0.25">
      <c r="A162" t="s">
        <v>542</v>
      </c>
      <c r="B162" t="s">
        <v>543</v>
      </c>
      <c r="C162">
        <v>41</v>
      </c>
      <c r="D162" t="s">
        <v>16</v>
      </c>
      <c r="E162" t="s">
        <v>544</v>
      </c>
      <c r="F162" t="s">
        <v>12</v>
      </c>
      <c r="G162" t="s">
        <v>13</v>
      </c>
      <c r="H162" t="s">
        <v>19</v>
      </c>
    </row>
    <row r="163" spans="1:8" x14ac:dyDescent="0.25">
      <c r="A163" t="s">
        <v>545</v>
      </c>
      <c r="B163" t="s">
        <v>546</v>
      </c>
      <c r="C163">
        <v>18</v>
      </c>
      <c r="D163" t="s">
        <v>16</v>
      </c>
      <c r="E163" t="s">
        <v>547</v>
      </c>
      <c r="F163" t="s">
        <v>137</v>
      </c>
      <c r="G163" t="s">
        <v>13</v>
      </c>
      <c r="H163" t="s">
        <v>33</v>
      </c>
    </row>
    <row r="164" spans="1:8" x14ac:dyDescent="0.25">
      <c r="A164" t="s">
        <v>548</v>
      </c>
      <c r="B164" t="s">
        <v>549</v>
      </c>
      <c r="C164">
        <v>37</v>
      </c>
      <c r="D164" t="s">
        <v>10</v>
      </c>
      <c r="E164" t="s">
        <v>550</v>
      </c>
      <c r="F164" t="s">
        <v>241</v>
      </c>
      <c r="G164" t="s">
        <v>455</v>
      </c>
      <c r="H164" t="s">
        <v>33</v>
      </c>
    </row>
    <row r="165" spans="1:8" x14ac:dyDescent="0.25">
      <c r="A165" t="s">
        <v>551</v>
      </c>
      <c r="B165" t="s">
        <v>552</v>
      </c>
      <c r="C165">
        <v>21</v>
      </c>
      <c r="D165" t="s">
        <v>10</v>
      </c>
      <c r="E165" t="s">
        <v>553</v>
      </c>
      <c r="F165" t="s">
        <v>198</v>
      </c>
      <c r="G165" t="s">
        <v>13</v>
      </c>
      <c r="H165" t="s">
        <v>28</v>
      </c>
    </row>
    <row r="166" spans="1:8" x14ac:dyDescent="0.25">
      <c r="A166" t="s">
        <v>554</v>
      </c>
      <c r="B166" t="s">
        <v>555</v>
      </c>
      <c r="C166">
        <v>39</v>
      </c>
      <c r="D166" t="s">
        <v>16</v>
      </c>
      <c r="E166" t="s">
        <v>556</v>
      </c>
      <c r="F166" t="s">
        <v>84</v>
      </c>
      <c r="G166" t="s">
        <v>13</v>
      </c>
      <c r="H166" t="s">
        <v>33</v>
      </c>
    </row>
    <row r="167" spans="1:8" x14ac:dyDescent="0.25">
      <c r="A167" t="s">
        <v>557</v>
      </c>
      <c r="B167" t="s">
        <v>558</v>
      </c>
      <c r="C167">
        <v>47</v>
      </c>
      <c r="D167" t="s">
        <v>16</v>
      </c>
      <c r="E167" t="s">
        <v>559</v>
      </c>
      <c r="F167" t="s">
        <v>198</v>
      </c>
      <c r="G167" t="s">
        <v>13</v>
      </c>
      <c r="H167" t="s">
        <v>19</v>
      </c>
    </row>
    <row r="168" spans="1:8" x14ac:dyDescent="0.25">
      <c r="A168" t="s">
        <v>560</v>
      </c>
      <c r="B168" t="s">
        <v>561</v>
      </c>
      <c r="C168">
        <v>25</v>
      </c>
      <c r="D168" t="s">
        <v>16</v>
      </c>
      <c r="E168" t="s">
        <v>562</v>
      </c>
      <c r="F168" t="s">
        <v>160</v>
      </c>
      <c r="G168" t="s">
        <v>13</v>
      </c>
      <c r="H168" t="s">
        <v>33</v>
      </c>
    </row>
    <row r="169" spans="1:8" x14ac:dyDescent="0.25">
      <c r="A169" t="s">
        <v>563</v>
      </c>
      <c r="B169" t="s">
        <v>564</v>
      </c>
      <c r="C169">
        <v>36</v>
      </c>
      <c r="D169" t="s">
        <v>16</v>
      </c>
      <c r="E169" t="s">
        <v>565</v>
      </c>
      <c r="F169" t="s">
        <v>241</v>
      </c>
      <c r="G169" t="s">
        <v>13</v>
      </c>
      <c r="H169" t="s">
        <v>50</v>
      </c>
    </row>
    <row r="170" spans="1:8" x14ac:dyDescent="0.25">
      <c r="A170" t="s">
        <v>566</v>
      </c>
      <c r="B170" t="s">
        <v>567</v>
      </c>
      <c r="C170">
        <v>36</v>
      </c>
      <c r="D170" t="s">
        <v>16</v>
      </c>
      <c r="E170" t="s">
        <v>568</v>
      </c>
      <c r="F170" t="s">
        <v>254</v>
      </c>
      <c r="G170" t="s">
        <v>13</v>
      </c>
      <c r="H170" t="s">
        <v>19</v>
      </c>
    </row>
    <row r="171" spans="1:8" x14ac:dyDescent="0.25">
      <c r="A171" t="s">
        <v>569</v>
      </c>
      <c r="B171" t="s">
        <v>570</v>
      </c>
      <c r="C171">
        <v>64</v>
      </c>
      <c r="D171" t="s">
        <v>10</v>
      </c>
      <c r="E171" t="s">
        <v>571</v>
      </c>
      <c r="F171" t="s">
        <v>49</v>
      </c>
      <c r="G171" t="s">
        <v>13</v>
      </c>
      <c r="H171" t="s">
        <v>28</v>
      </c>
    </row>
    <row r="172" spans="1:8" x14ac:dyDescent="0.25">
      <c r="A172" t="s">
        <v>572</v>
      </c>
      <c r="B172" t="s">
        <v>573</v>
      </c>
      <c r="C172">
        <v>18</v>
      </c>
      <c r="D172" t="s">
        <v>10</v>
      </c>
      <c r="E172" t="s">
        <v>574</v>
      </c>
      <c r="F172" t="s">
        <v>117</v>
      </c>
      <c r="G172" t="s">
        <v>13</v>
      </c>
      <c r="H172" t="s">
        <v>50</v>
      </c>
    </row>
    <row r="173" spans="1:8" x14ac:dyDescent="0.25">
      <c r="A173" t="s">
        <v>575</v>
      </c>
      <c r="B173" t="s">
        <v>576</v>
      </c>
      <c r="C173">
        <v>44</v>
      </c>
      <c r="D173" t="s">
        <v>16</v>
      </c>
      <c r="E173" t="s">
        <v>577</v>
      </c>
      <c r="F173" t="s">
        <v>258</v>
      </c>
      <c r="G173" t="s">
        <v>13</v>
      </c>
      <c r="H173" t="s">
        <v>19</v>
      </c>
    </row>
    <row r="174" spans="1:8" x14ac:dyDescent="0.25">
      <c r="A174" t="s">
        <v>578</v>
      </c>
      <c r="B174" t="s">
        <v>579</v>
      </c>
      <c r="C174">
        <v>41</v>
      </c>
      <c r="D174" t="s">
        <v>16</v>
      </c>
      <c r="E174" t="s">
        <v>580</v>
      </c>
      <c r="F174" t="s">
        <v>45</v>
      </c>
      <c r="G174" t="s">
        <v>13</v>
      </c>
      <c r="H174" t="s">
        <v>28</v>
      </c>
    </row>
    <row r="175" spans="1:8" x14ac:dyDescent="0.25">
      <c r="A175" t="s">
        <v>581</v>
      </c>
      <c r="B175" t="s">
        <v>582</v>
      </c>
      <c r="C175">
        <v>41</v>
      </c>
      <c r="D175" t="s">
        <v>16</v>
      </c>
      <c r="E175" t="s">
        <v>402</v>
      </c>
      <c r="F175" t="s">
        <v>271</v>
      </c>
      <c r="G175" t="s">
        <v>583</v>
      </c>
      <c r="H175" t="s">
        <v>19</v>
      </c>
    </row>
    <row r="176" spans="1:8" x14ac:dyDescent="0.25">
      <c r="A176" t="s">
        <v>584</v>
      </c>
      <c r="B176" t="s">
        <v>585</v>
      </c>
      <c r="C176">
        <v>26</v>
      </c>
      <c r="D176" t="s">
        <v>16</v>
      </c>
      <c r="E176" t="s">
        <v>586</v>
      </c>
      <c r="F176" t="s">
        <v>175</v>
      </c>
      <c r="G176" t="s">
        <v>13</v>
      </c>
      <c r="H176" t="s">
        <v>50</v>
      </c>
    </row>
    <row r="177" spans="1:8" x14ac:dyDescent="0.25">
      <c r="A177" t="s">
        <v>587</v>
      </c>
      <c r="B177" t="s">
        <v>588</v>
      </c>
      <c r="C177">
        <v>56</v>
      </c>
      <c r="D177" t="s">
        <v>10</v>
      </c>
      <c r="E177" t="s">
        <v>589</v>
      </c>
      <c r="F177" t="s">
        <v>103</v>
      </c>
      <c r="G177" t="s">
        <v>13</v>
      </c>
      <c r="H177" t="s">
        <v>19</v>
      </c>
    </row>
    <row r="178" spans="1:8" x14ac:dyDescent="0.25">
      <c r="A178" t="s">
        <v>590</v>
      </c>
      <c r="B178" t="s">
        <v>591</v>
      </c>
      <c r="C178">
        <v>48</v>
      </c>
      <c r="D178" t="s">
        <v>10</v>
      </c>
      <c r="E178" t="s">
        <v>592</v>
      </c>
      <c r="F178" t="s">
        <v>175</v>
      </c>
      <c r="G178" t="s">
        <v>13</v>
      </c>
      <c r="H178" t="s">
        <v>33</v>
      </c>
    </row>
    <row r="179" spans="1:8" x14ac:dyDescent="0.25">
      <c r="A179" t="s">
        <v>593</v>
      </c>
      <c r="B179" t="s">
        <v>594</v>
      </c>
      <c r="C179">
        <v>55</v>
      </c>
      <c r="D179" t="s">
        <v>10</v>
      </c>
      <c r="E179" t="s">
        <v>595</v>
      </c>
      <c r="F179" t="s">
        <v>596</v>
      </c>
      <c r="G179" t="s">
        <v>13</v>
      </c>
      <c r="H179" t="s">
        <v>19</v>
      </c>
    </row>
    <row r="180" spans="1:8" x14ac:dyDescent="0.25">
      <c r="A180" t="s">
        <v>597</v>
      </c>
      <c r="B180" t="s">
        <v>598</v>
      </c>
      <c r="C180">
        <v>33</v>
      </c>
      <c r="D180" t="s">
        <v>16</v>
      </c>
      <c r="E180" t="s">
        <v>599</v>
      </c>
      <c r="F180" t="s">
        <v>321</v>
      </c>
      <c r="G180" t="s">
        <v>13</v>
      </c>
      <c r="H180" t="s">
        <v>28</v>
      </c>
    </row>
    <row r="181" spans="1:8" x14ac:dyDescent="0.25">
      <c r="A181" t="s">
        <v>600</v>
      </c>
      <c r="B181" t="s">
        <v>601</v>
      </c>
      <c r="C181">
        <v>43</v>
      </c>
      <c r="D181" t="s">
        <v>16</v>
      </c>
      <c r="E181" t="s">
        <v>602</v>
      </c>
      <c r="F181" t="s">
        <v>121</v>
      </c>
      <c r="G181" t="s">
        <v>13</v>
      </c>
      <c r="H181" t="s">
        <v>33</v>
      </c>
    </row>
    <row r="182" spans="1:8" x14ac:dyDescent="0.25">
      <c r="A182" t="s">
        <v>603</v>
      </c>
      <c r="B182" t="s">
        <v>604</v>
      </c>
      <c r="C182">
        <v>38</v>
      </c>
      <c r="D182" t="s">
        <v>10</v>
      </c>
      <c r="E182" t="s">
        <v>605</v>
      </c>
      <c r="F182" t="s">
        <v>439</v>
      </c>
      <c r="G182" t="s">
        <v>13</v>
      </c>
      <c r="H182" t="s">
        <v>28</v>
      </c>
    </row>
    <row r="183" spans="1:8" x14ac:dyDescent="0.25">
      <c r="A183" t="s">
        <v>606</v>
      </c>
      <c r="B183" t="s">
        <v>607</v>
      </c>
      <c r="C183">
        <v>60</v>
      </c>
      <c r="D183" t="s">
        <v>10</v>
      </c>
      <c r="E183" t="s">
        <v>608</v>
      </c>
      <c r="F183" t="s">
        <v>61</v>
      </c>
      <c r="G183" t="s">
        <v>13</v>
      </c>
      <c r="H183" t="s">
        <v>28</v>
      </c>
    </row>
    <row r="184" spans="1:8" x14ac:dyDescent="0.25">
      <c r="A184" t="s">
        <v>609</v>
      </c>
      <c r="B184" t="s">
        <v>610</v>
      </c>
      <c r="C184">
        <v>23</v>
      </c>
      <c r="D184" t="s">
        <v>16</v>
      </c>
      <c r="E184" t="s">
        <v>611</v>
      </c>
      <c r="F184" t="s">
        <v>99</v>
      </c>
      <c r="G184" t="s">
        <v>13</v>
      </c>
      <c r="H184" t="s">
        <v>33</v>
      </c>
    </row>
    <row r="185" spans="1:8" x14ac:dyDescent="0.25">
      <c r="A185" t="s">
        <v>612</v>
      </c>
      <c r="B185" t="s">
        <v>613</v>
      </c>
      <c r="C185">
        <v>18</v>
      </c>
      <c r="D185" t="s">
        <v>10</v>
      </c>
      <c r="E185" t="s">
        <v>614</v>
      </c>
      <c r="F185" t="s">
        <v>61</v>
      </c>
      <c r="G185" t="s">
        <v>13</v>
      </c>
      <c r="H185" t="s">
        <v>19</v>
      </c>
    </row>
    <row r="186" spans="1:8" x14ac:dyDescent="0.25">
      <c r="A186" t="s">
        <v>615</v>
      </c>
      <c r="B186" t="s">
        <v>616</v>
      </c>
      <c r="C186">
        <v>46</v>
      </c>
      <c r="D186" t="s">
        <v>16</v>
      </c>
      <c r="E186" t="s">
        <v>617</v>
      </c>
      <c r="F186" t="s">
        <v>18</v>
      </c>
      <c r="G186" t="s">
        <v>13</v>
      </c>
      <c r="H186" t="s">
        <v>33</v>
      </c>
    </row>
    <row r="187" spans="1:8" x14ac:dyDescent="0.25">
      <c r="A187" t="s">
        <v>618</v>
      </c>
      <c r="B187" t="s">
        <v>619</v>
      </c>
      <c r="C187">
        <v>54</v>
      </c>
      <c r="D187" t="s">
        <v>16</v>
      </c>
      <c r="E187" t="s">
        <v>620</v>
      </c>
      <c r="F187" t="s">
        <v>91</v>
      </c>
      <c r="G187" t="s">
        <v>13</v>
      </c>
      <c r="H187" t="s">
        <v>19</v>
      </c>
    </row>
    <row r="188" spans="1:8" x14ac:dyDescent="0.25">
      <c r="A188" t="s">
        <v>621</v>
      </c>
      <c r="B188" t="s">
        <v>622</v>
      </c>
      <c r="C188">
        <v>53</v>
      </c>
      <c r="D188" t="s">
        <v>10</v>
      </c>
      <c r="E188" t="s">
        <v>623</v>
      </c>
      <c r="F188" t="s">
        <v>117</v>
      </c>
      <c r="G188" t="s">
        <v>13</v>
      </c>
      <c r="H188" t="s">
        <v>33</v>
      </c>
    </row>
    <row r="189" spans="1:8" x14ac:dyDescent="0.25">
      <c r="A189" t="s">
        <v>624</v>
      </c>
      <c r="B189" t="s">
        <v>625</v>
      </c>
      <c r="C189">
        <v>60</v>
      </c>
      <c r="D189" t="s">
        <v>16</v>
      </c>
      <c r="E189" t="s">
        <v>626</v>
      </c>
      <c r="F189" t="s">
        <v>23</v>
      </c>
      <c r="G189" t="s">
        <v>13</v>
      </c>
      <c r="H189" t="s">
        <v>19</v>
      </c>
    </row>
    <row r="190" spans="1:8" x14ac:dyDescent="0.25">
      <c r="A190" t="s">
        <v>627</v>
      </c>
      <c r="B190" t="s">
        <v>628</v>
      </c>
      <c r="C190">
        <v>42</v>
      </c>
      <c r="D190" t="s">
        <v>10</v>
      </c>
      <c r="E190" t="s">
        <v>629</v>
      </c>
      <c r="F190" t="s">
        <v>237</v>
      </c>
      <c r="G190" t="s">
        <v>13</v>
      </c>
      <c r="H190" t="s">
        <v>33</v>
      </c>
    </row>
    <row r="191" spans="1:8" x14ac:dyDescent="0.25">
      <c r="A191" t="s">
        <v>630</v>
      </c>
      <c r="B191" t="s">
        <v>631</v>
      </c>
      <c r="C191">
        <v>29</v>
      </c>
      <c r="D191" t="s">
        <v>10</v>
      </c>
      <c r="E191" t="s">
        <v>632</v>
      </c>
      <c r="F191" t="s">
        <v>596</v>
      </c>
      <c r="G191" t="s">
        <v>13</v>
      </c>
      <c r="H191" t="s">
        <v>50</v>
      </c>
    </row>
    <row r="192" spans="1:8" x14ac:dyDescent="0.25">
      <c r="A192" t="s">
        <v>633</v>
      </c>
      <c r="B192" t="s">
        <v>634</v>
      </c>
      <c r="C192">
        <v>21</v>
      </c>
      <c r="D192" t="s">
        <v>10</v>
      </c>
      <c r="E192" t="s">
        <v>635</v>
      </c>
      <c r="F192" t="s">
        <v>61</v>
      </c>
      <c r="G192" t="s">
        <v>13</v>
      </c>
      <c r="H192" t="s">
        <v>28</v>
      </c>
    </row>
    <row r="193" spans="1:8" x14ac:dyDescent="0.25">
      <c r="A193" t="s">
        <v>636</v>
      </c>
      <c r="B193" t="s">
        <v>637</v>
      </c>
      <c r="C193">
        <v>29</v>
      </c>
      <c r="D193" t="s">
        <v>16</v>
      </c>
      <c r="E193" t="s">
        <v>638</v>
      </c>
      <c r="F193" t="s">
        <v>27</v>
      </c>
      <c r="G193" t="s">
        <v>13</v>
      </c>
      <c r="H193" t="s">
        <v>28</v>
      </c>
    </row>
    <row r="194" spans="1:8" x14ac:dyDescent="0.25">
      <c r="A194" t="s">
        <v>639</v>
      </c>
      <c r="B194" t="s">
        <v>640</v>
      </c>
      <c r="C194">
        <v>26</v>
      </c>
      <c r="D194" t="s">
        <v>10</v>
      </c>
      <c r="E194" t="s">
        <v>641</v>
      </c>
      <c r="F194" t="s">
        <v>110</v>
      </c>
      <c r="G194" t="s">
        <v>13</v>
      </c>
      <c r="H194" t="s">
        <v>50</v>
      </c>
    </row>
    <row r="195" spans="1:8" x14ac:dyDescent="0.25">
      <c r="A195" t="s">
        <v>642</v>
      </c>
      <c r="B195" t="s">
        <v>643</v>
      </c>
      <c r="C195">
        <v>38</v>
      </c>
      <c r="D195" t="s">
        <v>10</v>
      </c>
      <c r="E195" t="s">
        <v>644</v>
      </c>
      <c r="F195" t="s">
        <v>84</v>
      </c>
      <c r="G195" t="s">
        <v>13</v>
      </c>
      <c r="H195" t="s">
        <v>50</v>
      </c>
    </row>
    <row r="196" spans="1:8" x14ac:dyDescent="0.25">
      <c r="A196" t="s">
        <v>645</v>
      </c>
      <c r="B196" t="s">
        <v>646</v>
      </c>
      <c r="C196">
        <v>46</v>
      </c>
      <c r="D196" t="s">
        <v>10</v>
      </c>
      <c r="E196" t="s">
        <v>647</v>
      </c>
      <c r="F196" t="s">
        <v>54</v>
      </c>
      <c r="G196" t="s">
        <v>13</v>
      </c>
      <c r="H196" t="s">
        <v>50</v>
      </c>
    </row>
    <row r="197" spans="1:8" x14ac:dyDescent="0.25">
      <c r="A197" t="s">
        <v>648</v>
      </c>
      <c r="B197" t="s">
        <v>649</v>
      </c>
      <c r="C197">
        <v>60</v>
      </c>
      <c r="D197" t="s">
        <v>10</v>
      </c>
      <c r="E197" t="s">
        <v>650</v>
      </c>
      <c r="F197" t="s">
        <v>137</v>
      </c>
      <c r="G197" t="s">
        <v>13</v>
      </c>
      <c r="H197" t="s">
        <v>33</v>
      </c>
    </row>
    <row r="198" spans="1:8" x14ac:dyDescent="0.25">
      <c r="A198" t="s">
        <v>651</v>
      </c>
      <c r="B198" t="s">
        <v>652</v>
      </c>
      <c r="C198">
        <v>18</v>
      </c>
      <c r="D198" t="s">
        <v>16</v>
      </c>
      <c r="E198" t="s">
        <v>653</v>
      </c>
      <c r="F198" t="s">
        <v>167</v>
      </c>
      <c r="G198" t="s">
        <v>13</v>
      </c>
      <c r="H198" t="s">
        <v>19</v>
      </c>
    </row>
    <row r="199" spans="1:8" x14ac:dyDescent="0.25">
      <c r="A199" t="s">
        <v>654</v>
      </c>
      <c r="B199" t="s">
        <v>655</v>
      </c>
      <c r="C199">
        <v>45</v>
      </c>
      <c r="D199" t="s">
        <v>16</v>
      </c>
      <c r="E199" t="s">
        <v>211</v>
      </c>
      <c r="F199" t="s">
        <v>205</v>
      </c>
      <c r="G199" t="s">
        <v>13</v>
      </c>
      <c r="H199" t="s">
        <v>19</v>
      </c>
    </row>
    <row r="200" spans="1:8" x14ac:dyDescent="0.25">
      <c r="A200" t="s">
        <v>656</v>
      </c>
      <c r="B200" t="s">
        <v>657</v>
      </c>
      <c r="C200">
        <v>54</v>
      </c>
      <c r="D200" t="s">
        <v>10</v>
      </c>
      <c r="E200" t="s">
        <v>658</v>
      </c>
      <c r="F200" t="s">
        <v>175</v>
      </c>
      <c r="G200" t="s">
        <v>13</v>
      </c>
      <c r="H200" t="s">
        <v>28</v>
      </c>
    </row>
    <row r="201" spans="1:8" x14ac:dyDescent="0.25">
      <c r="A201" t="s">
        <v>659</v>
      </c>
      <c r="B201" t="s">
        <v>660</v>
      </c>
      <c r="C201">
        <v>46</v>
      </c>
      <c r="D201" t="s">
        <v>10</v>
      </c>
      <c r="E201" t="s">
        <v>661</v>
      </c>
      <c r="F201" t="s">
        <v>241</v>
      </c>
      <c r="G201" t="s">
        <v>13</v>
      </c>
      <c r="H201" t="s">
        <v>28</v>
      </c>
    </row>
    <row r="202" spans="1:8" x14ac:dyDescent="0.25">
      <c r="A202" t="s">
        <v>662</v>
      </c>
      <c r="B202" t="s">
        <v>663</v>
      </c>
      <c r="C202">
        <v>30</v>
      </c>
      <c r="D202" t="s">
        <v>10</v>
      </c>
      <c r="E202" t="s">
        <v>664</v>
      </c>
      <c r="F202" t="s">
        <v>439</v>
      </c>
      <c r="G202" t="s">
        <v>13</v>
      </c>
      <c r="H202" t="s">
        <v>19</v>
      </c>
    </row>
    <row r="203" spans="1:8" x14ac:dyDescent="0.25">
      <c r="A203" t="s">
        <v>665</v>
      </c>
      <c r="B203" t="s">
        <v>666</v>
      </c>
      <c r="C203">
        <v>25</v>
      </c>
      <c r="D203" t="s">
        <v>16</v>
      </c>
      <c r="E203" t="s">
        <v>667</v>
      </c>
      <c r="F203" t="s">
        <v>160</v>
      </c>
      <c r="G203" t="s">
        <v>13</v>
      </c>
      <c r="H203" t="s">
        <v>28</v>
      </c>
    </row>
    <row r="204" spans="1:8" x14ac:dyDescent="0.25">
      <c r="A204" t="s">
        <v>668</v>
      </c>
      <c r="B204" t="s">
        <v>669</v>
      </c>
      <c r="C204">
        <v>37</v>
      </c>
      <c r="D204" t="s">
        <v>16</v>
      </c>
      <c r="E204" t="s">
        <v>670</v>
      </c>
      <c r="F204" t="s">
        <v>65</v>
      </c>
      <c r="G204" t="s">
        <v>13</v>
      </c>
      <c r="H204" t="s">
        <v>19</v>
      </c>
    </row>
    <row r="205" spans="1:8" x14ac:dyDescent="0.25">
      <c r="A205" t="s">
        <v>671</v>
      </c>
      <c r="B205" t="s">
        <v>672</v>
      </c>
      <c r="C205">
        <v>47</v>
      </c>
      <c r="D205" t="s">
        <v>10</v>
      </c>
      <c r="E205" t="s">
        <v>673</v>
      </c>
      <c r="F205" t="s">
        <v>271</v>
      </c>
      <c r="G205" t="s">
        <v>13</v>
      </c>
      <c r="H205" t="s">
        <v>19</v>
      </c>
    </row>
    <row r="206" spans="1:8" x14ac:dyDescent="0.25">
      <c r="A206" t="s">
        <v>674</v>
      </c>
      <c r="B206" t="s">
        <v>675</v>
      </c>
      <c r="C206">
        <v>52</v>
      </c>
      <c r="D206" t="s">
        <v>10</v>
      </c>
      <c r="E206" t="s">
        <v>676</v>
      </c>
      <c r="F206" t="s">
        <v>291</v>
      </c>
      <c r="G206" t="s">
        <v>13</v>
      </c>
      <c r="H206" t="s">
        <v>19</v>
      </c>
    </row>
    <row r="207" spans="1:8" x14ac:dyDescent="0.25">
      <c r="A207" t="s">
        <v>677</v>
      </c>
      <c r="B207" t="s">
        <v>678</v>
      </c>
      <c r="C207">
        <v>44</v>
      </c>
      <c r="D207" t="s">
        <v>16</v>
      </c>
      <c r="E207" t="s">
        <v>679</v>
      </c>
      <c r="F207" t="s">
        <v>91</v>
      </c>
      <c r="G207" t="s">
        <v>13</v>
      </c>
      <c r="H207" t="s">
        <v>50</v>
      </c>
    </row>
    <row r="208" spans="1:8" x14ac:dyDescent="0.25">
      <c r="A208" t="s">
        <v>680</v>
      </c>
      <c r="B208" t="s">
        <v>681</v>
      </c>
      <c r="C208">
        <v>26</v>
      </c>
      <c r="D208" t="s">
        <v>16</v>
      </c>
      <c r="E208" t="s">
        <v>682</v>
      </c>
      <c r="F208" t="s">
        <v>241</v>
      </c>
      <c r="G208" t="s">
        <v>13</v>
      </c>
      <c r="H208" t="s">
        <v>33</v>
      </c>
    </row>
    <row r="209" spans="1:8" x14ac:dyDescent="0.25">
      <c r="A209" t="s">
        <v>683</v>
      </c>
      <c r="B209" t="s">
        <v>684</v>
      </c>
      <c r="C209">
        <v>28</v>
      </c>
      <c r="D209" t="s">
        <v>16</v>
      </c>
      <c r="E209" t="s">
        <v>685</v>
      </c>
      <c r="F209" t="s">
        <v>91</v>
      </c>
      <c r="G209" t="s">
        <v>13</v>
      </c>
      <c r="H209" t="s">
        <v>28</v>
      </c>
    </row>
    <row r="210" spans="1:8" x14ac:dyDescent="0.25">
      <c r="A210" t="s">
        <v>686</v>
      </c>
      <c r="B210" t="s">
        <v>687</v>
      </c>
      <c r="C210">
        <v>54</v>
      </c>
      <c r="D210" t="s">
        <v>10</v>
      </c>
      <c r="E210" t="s">
        <v>688</v>
      </c>
      <c r="F210" t="s">
        <v>332</v>
      </c>
      <c r="G210" t="s">
        <v>13</v>
      </c>
      <c r="H210" t="s">
        <v>19</v>
      </c>
    </row>
    <row r="211" spans="1:8" x14ac:dyDescent="0.25">
      <c r="A211" t="s">
        <v>689</v>
      </c>
      <c r="B211" t="s">
        <v>690</v>
      </c>
      <c r="C211">
        <v>50</v>
      </c>
      <c r="D211" t="s">
        <v>16</v>
      </c>
      <c r="E211" t="s">
        <v>691</v>
      </c>
      <c r="F211" t="s">
        <v>439</v>
      </c>
      <c r="G211" t="s">
        <v>13</v>
      </c>
      <c r="H211" t="s">
        <v>19</v>
      </c>
    </row>
    <row r="212" spans="1:8" x14ac:dyDescent="0.25">
      <c r="A212" t="s">
        <v>692</v>
      </c>
      <c r="B212" t="s">
        <v>693</v>
      </c>
      <c r="C212">
        <v>48</v>
      </c>
      <c r="D212" t="s">
        <v>10</v>
      </c>
      <c r="E212" t="s">
        <v>694</v>
      </c>
      <c r="F212" t="s">
        <v>84</v>
      </c>
      <c r="G212" t="s">
        <v>13</v>
      </c>
      <c r="H212" t="s">
        <v>33</v>
      </c>
    </row>
    <row r="213" spans="1:8" x14ac:dyDescent="0.25">
      <c r="A213" t="s">
        <v>695</v>
      </c>
      <c r="B213" t="s">
        <v>696</v>
      </c>
      <c r="C213">
        <v>20</v>
      </c>
      <c r="D213" t="s">
        <v>16</v>
      </c>
      <c r="E213" t="s">
        <v>697</v>
      </c>
      <c r="F213" t="s">
        <v>95</v>
      </c>
      <c r="G213" t="s">
        <v>13</v>
      </c>
      <c r="H213" t="s">
        <v>33</v>
      </c>
    </row>
    <row r="214" spans="1:8" x14ac:dyDescent="0.25">
      <c r="A214" t="s">
        <v>698</v>
      </c>
      <c r="B214" t="s">
        <v>699</v>
      </c>
      <c r="C214">
        <v>63</v>
      </c>
      <c r="D214" t="s">
        <v>16</v>
      </c>
      <c r="E214" t="s">
        <v>700</v>
      </c>
      <c r="F214" t="s">
        <v>77</v>
      </c>
      <c r="G214" t="s">
        <v>13</v>
      </c>
      <c r="H214" t="s">
        <v>19</v>
      </c>
    </row>
    <row r="215" spans="1:8" x14ac:dyDescent="0.25">
      <c r="A215" t="s">
        <v>701</v>
      </c>
      <c r="B215" t="s">
        <v>702</v>
      </c>
      <c r="C215">
        <v>42</v>
      </c>
      <c r="D215" t="s">
        <v>16</v>
      </c>
      <c r="E215" t="s">
        <v>703</v>
      </c>
      <c r="F215" t="s">
        <v>18</v>
      </c>
      <c r="G215" t="s">
        <v>13</v>
      </c>
      <c r="H215" t="s">
        <v>19</v>
      </c>
    </row>
    <row r="216" spans="1:8" x14ac:dyDescent="0.25">
      <c r="A216" t="s">
        <v>704</v>
      </c>
      <c r="B216" t="s">
        <v>705</v>
      </c>
      <c r="C216">
        <v>61</v>
      </c>
      <c r="D216" t="s">
        <v>10</v>
      </c>
      <c r="E216" t="s">
        <v>706</v>
      </c>
      <c r="F216" t="s">
        <v>69</v>
      </c>
      <c r="G216" t="s">
        <v>13</v>
      </c>
      <c r="H216" t="s">
        <v>50</v>
      </c>
    </row>
    <row r="217" spans="1:8" x14ac:dyDescent="0.25">
      <c r="A217" t="s">
        <v>707</v>
      </c>
      <c r="B217" t="s">
        <v>708</v>
      </c>
      <c r="C217">
        <v>50</v>
      </c>
      <c r="D217" t="s">
        <v>16</v>
      </c>
      <c r="E217" t="s">
        <v>709</v>
      </c>
      <c r="F217" t="s">
        <v>37</v>
      </c>
      <c r="G217" t="s">
        <v>13</v>
      </c>
      <c r="H217" t="s">
        <v>50</v>
      </c>
    </row>
    <row r="218" spans="1:8" x14ac:dyDescent="0.25">
      <c r="A218" t="s">
        <v>710</v>
      </c>
      <c r="B218" t="s">
        <v>711</v>
      </c>
      <c r="C218">
        <v>44</v>
      </c>
      <c r="D218" t="s">
        <v>10</v>
      </c>
      <c r="E218" t="s">
        <v>712</v>
      </c>
      <c r="F218" t="s">
        <v>32</v>
      </c>
      <c r="G218" t="s">
        <v>13</v>
      </c>
      <c r="H218" t="s">
        <v>19</v>
      </c>
    </row>
    <row r="219" spans="1:8" x14ac:dyDescent="0.25">
      <c r="A219" t="s">
        <v>713</v>
      </c>
      <c r="B219" t="s">
        <v>714</v>
      </c>
      <c r="C219">
        <v>42</v>
      </c>
      <c r="D219" t="s">
        <v>10</v>
      </c>
      <c r="E219" t="s">
        <v>715</v>
      </c>
      <c r="F219" t="s">
        <v>117</v>
      </c>
      <c r="G219" t="s">
        <v>13</v>
      </c>
      <c r="H219" t="s">
        <v>33</v>
      </c>
    </row>
    <row r="220" spans="1:8" x14ac:dyDescent="0.25">
      <c r="A220" t="s">
        <v>716</v>
      </c>
      <c r="B220" t="s">
        <v>717</v>
      </c>
      <c r="C220">
        <v>46</v>
      </c>
      <c r="D220" t="s">
        <v>10</v>
      </c>
      <c r="E220" t="s">
        <v>718</v>
      </c>
      <c r="F220" t="s">
        <v>32</v>
      </c>
      <c r="G220" t="s">
        <v>13</v>
      </c>
      <c r="H220" t="s">
        <v>19</v>
      </c>
    </row>
    <row r="221" spans="1:8" x14ac:dyDescent="0.25">
      <c r="A221" t="s">
        <v>719</v>
      </c>
      <c r="B221" t="s">
        <v>720</v>
      </c>
      <c r="C221">
        <v>47</v>
      </c>
      <c r="D221" t="s">
        <v>16</v>
      </c>
      <c r="E221" t="s">
        <v>721</v>
      </c>
      <c r="F221" t="s">
        <v>91</v>
      </c>
      <c r="G221" t="s">
        <v>13</v>
      </c>
      <c r="H221" t="s">
        <v>50</v>
      </c>
    </row>
    <row r="222" spans="1:8" x14ac:dyDescent="0.25">
      <c r="A222" t="s">
        <v>722</v>
      </c>
      <c r="B222" t="s">
        <v>723</v>
      </c>
      <c r="C222">
        <v>50</v>
      </c>
      <c r="D222" t="s">
        <v>16</v>
      </c>
      <c r="E222" t="s">
        <v>724</v>
      </c>
      <c r="F222" t="s">
        <v>725</v>
      </c>
      <c r="G222" t="s">
        <v>583</v>
      </c>
      <c r="H222" t="s">
        <v>28</v>
      </c>
    </row>
    <row r="223" spans="1:8" x14ac:dyDescent="0.25">
      <c r="A223" t="s">
        <v>726</v>
      </c>
      <c r="B223" t="s">
        <v>727</v>
      </c>
      <c r="C223">
        <v>38</v>
      </c>
      <c r="D223" t="s">
        <v>10</v>
      </c>
      <c r="E223" t="s">
        <v>728</v>
      </c>
      <c r="F223" t="s">
        <v>84</v>
      </c>
      <c r="G223" t="s">
        <v>13</v>
      </c>
      <c r="H223" t="s">
        <v>19</v>
      </c>
    </row>
    <row r="224" spans="1:8" x14ac:dyDescent="0.25">
      <c r="A224" t="s">
        <v>729</v>
      </c>
      <c r="B224" t="s">
        <v>730</v>
      </c>
      <c r="C224">
        <v>35</v>
      </c>
      <c r="D224" t="s">
        <v>10</v>
      </c>
      <c r="E224" t="s">
        <v>731</v>
      </c>
      <c r="F224" t="s">
        <v>237</v>
      </c>
      <c r="G224" t="s">
        <v>13</v>
      </c>
      <c r="H224" t="s">
        <v>19</v>
      </c>
    </row>
    <row r="225" spans="1:8" x14ac:dyDescent="0.25">
      <c r="A225" t="s">
        <v>732</v>
      </c>
      <c r="B225" t="s">
        <v>733</v>
      </c>
      <c r="C225">
        <v>50</v>
      </c>
      <c r="D225" t="s">
        <v>10</v>
      </c>
      <c r="E225" t="s">
        <v>734</v>
      </c>
      <c r="F225" t="s">
        <v>271</v>
      </c>
      <c r="G225" t="s">
        <v>13</v>
      </c>
      <c r="H225" t="s">
        <v>19</v>
      </c>
    </row>
    <row r="226" spans="1:8" x14ac:dyDescent="0.25">
      <c r="A226" t="s">
        <v>735</v>
      </c>
      <c r="B226" t="s">
        <v>736</v>
      </c>
      <c r="C226">
        <v>29</v>
      </c>
      <c r="D226" t="s">
        <v>10</v>
      </c>
      <c r="E226" t="s">
        <v>737</v>
      </c>
      <c r="F226" t="s">
        <v>117</v>
      </c>
      <c r="G226" t="s">
        <v>13</v>
      </c>
      <c r="H226" t="s">
        <v>33</v>
      </c>
    </row>
    <row r="227" spans="1:8" x14ac:dyDescent="0.25">
      <c r="A227" t="s">
        <v>738</v>
      </c>
      <c r="B227" t="s">
        <v>739</v>
      </c>
      <c r="C227">
        <v>46</v>
      </c>
      <c r="D227" t="s">
        <v>16</v>
      </c>
      <c r="E227" t="s">
        <v>740</v>
      </c>
      <c r="F227" t="s">
        <v>121</v>
      </c>
      <c r="G227" t="s">
        <v>13</v>
      </c>
      <c r="H227" t="s">
        <v>19</v>
      </c>
    </row>
    <row r="228" spans="1:8" x14ac:dyDescent="0.25">
      <c r="A228" t="s">
        <v>741</v>
      </c>
      <c r="B228" t="s">
        <v>742</v>
      </c>
      <c r="C228">
        <v>54</v>
      </c>
      <c r="D228" t="s">
        <v>10</v>
      </c>
      <c r="E228" t="s">
        <v>220</v>
      </c>
      <c r="F228" t="s">
        <v>167</v>
      </c>
      <c r="G228" t="s">
        <v>13</v>
      </c>
      <c r="H228" t="s">
        <v>50</v>
      </c>
    </row>
    <row r="229" spans="1:8" x14ac:dyDescent="0.25">
      <c r="A229" t="s">
        <v>743</v>
      </c>
      <c r="B229" t="s">
        <v>744</v>
      </c>
      <c r="C229">
        <v>63</v>
      </c>
      <c r="D229" t="s">
        <v>16</v>
      </c>
      <c r="E229" t="s">
        <v>745</v>
      </c>
      <c r="F229" t="s">
        <v>65</v>
      </c>
      <c r="G229" t="s">
        <v>13</v>
      </c>
      <c r="H229" t="s">
        <v>50</v>
      </c>
    </row>
    <row r="230" spans="1:8" x14ac:dyDescent="0.25">
      <c r="A230" t="s">
        <v>746</v>
      </c>
      <c r="B230" t="s">
        <v>747</v>
      </c>
      <c r="C230">
        <v>52</v>
      </c>
      <c r="D230" t="s">
        <v>16</v>
      </c>
      <c r="E230" t="s">
        <v>399</v>
      </c>
      <c r="F230" t="s">
        <v>121</v>
      </c>
      <c r="G230" t="s">
        <v>13</v>
      </c>
      <c r="H230" t="s">
        <v>50</v>
      </c>
    </row>
    <row r="231" spans="1:8" x14ac:dyDescent="0.25">
      <c r="A231" t="s">
        <v>748</v>
      </c>
      <c r="B231" t="s">
        <v>749</v>
      </c>
      <c r="C231">
        <v>32</v>
      </c>
      <c r="D231" t="s">
        <v>16</v>
      </c>
      <c r="E231" t="s">
        <v>750</v>
      </c>
      <c r="F231" t="s">
        <v>144</v>
      </c>
      <c r="G231" t="s">
        <v>13</v>
      </c>
      <c r="H231" t="s">
        <v>28</v>
      </c>
    </row>
    <row r="232" spans="1:8" x14ac:dyDescent="0.25">
      <c r="A232" t="s">
        <v>751</v>
      </c>
      <c r="B232" t="s">
        <v>752</v>
      </c>
      <c r="C232">
        <v>29</v>
      </c>
      <c r="D232" t="s">
        <v>10</v>
      </c>
      <c r="E232" t="s">
        <v>753</v>
      </c>
      <c r="F232" t="s">
        <v>254</v>
      </c>
      <c r="G232" t="s">
        <v>13</v>
      </c>
      <c r="H232" t="s">
        <v>28</v>
      </c>
    </row>
    <row r="233" spans="1:8" x14ac:dyDescent="0.25">
      <c r="A233" t="s">
        <v>754</v>
      </c>
      <c r="B233" t="s">
        <v>755</v>
      </c>
      <c r="C233">
        <v>22</v>
      </c>
      <c r="D233" t="s">
        <v>16</v>
      </c>
      <c r="E233" t="s">
        <v>756</v>
      </c>
      <c r="F233" t="s">
        <v>321</v>
      </c>
      <c r="G233" t="s">
        <v>13</v>
      </c>
      <c r="H233" t="s">
        <v>28</v>
      </c>
    </row>
    <row r="234" spans="1:8" x14ac:dyDescent="0.25">
      <c r="A234" t="s">
        <v>757</v>
      </c>
      <c r="B234" t="s">
        <v>758</v>
      </c>
      <c r="C234">
        <v>27</v>
      </c>
      <c r="D234" t="s">
        <v>16</v>
      </c>
      <c r="E234" t="s">
        <v>759</v>
      </c>
      <c r="F234" t="s">
        <v>91</v>
      </c>
      <c r="G234" t="s">
        <v>13</v>
      </c>
      <c r="H234" t="s">
        <v>19</v>
      </c>
    </row>
    <row r="235" spans="1:8" x14ac:dyDescent="0.25">
      <c r="A235" t="s">
        <v>760</v>
      </c>
      <c r="B235" t="s">
        <v>761</v>
      </c>
      <c r="C235">
        <v>59</v>
      </c>
      <c r="D235" t="s">
        <v>10</v>
      </c>
      <c r="E235" t="s">
        <v>762</v>
      </c>
      <c r="F235" t="s">
        <v>45</v>
      </c>
      <c r="G235" t="s">
        <v>13</v>
      </c>
      <c r="H235" t="s">
        <v>33</v>
      </c>
    </row>
    <row r="236" spans="1:8" x14ac:dyDescent="0.25">
      <c r="A236" t="s">
        <v>763</v>
      </c>
      <c r="B236" t="s">
        <v>764</v>
      </c>
      <c r="C236">
        <v>43</v>
      </c>
      <c r="D236" t="s">
        <v>16</v>
      </c>
      <c r="E236" t="s">
        <v>765</v>
      </c>
      <c r="F236" t="s">
        <v>65</v>
      </c>
      <c r="G236" t="s">
        <v>13</v>
      </c>
      <c r="H236" t="s">
        <v>50</v>
      </c>
    </row>
    <row r="237" spans="1:8" x14ac:dyDescent="0.25">
      <c r="A237" t="s">
        <v>766</v>
      </c>
      <c r="B237" t="s">
        <v>767</v>
      </c>
      <c r="C237">
        <v>28</v>
      </c>
      <c r="D237" t="s">
        <v>16</v>
      </c>
      <c r="E237" t="s">
        <v>768</v>
      </c>
      <c r="F237" t="s">
        <v>95</v>
      </c>
      <c r="G237" t="s">
        <v>13</v>
      </c>
      <c r="H237" t="s">
        <v>28</v>
      </c>
    </row>
    <row r="238" spans="1:8" x14ac:dyDescent="0.25">
      <c r="A238" t="s">
        <v>769</v>
      </c>
      <c r="B238" t="s">
        <v>770</v>
      </c>
      <c r="C238">
        <v>42</v>
      </c>
      <c r="D238" t="s">
        <v>16</v>
      </c>
      <c r="E238" t="s">
        <v>771</v>
      </c>
      <c r="F238" t="s">
        <v>291</v>
      </c>
      <c r="G238" t="s">
        <v>13</v>
      </c>
      <c r="H238" t="s">
        <v>28</v>
      </c>
    </row>
    <row r="239" spans="1:8" x14ac:dyDescent="0.25">
      <c r="A239" t="s">
        <v>772</v>
      </c>
      <c r="B239" t="s">
        <v>773</v>
      </c>
      <c r="C239">
        <v>41</v>
      </c>
      <c r="D239" t="s">
        <v>16</v>
      </c>
      <c r="E239" t="s">
        <v>774</v>
      </c>
      <c r="F239" t="s">
        <v>69</v>
      </c>
      <c r="G239" t="s">
        <v>13</v>
      </c>
      <c r="H239" t="s">
        <v>50</v>
      </c>
    </row>
    <row r="240" spans="1:8" x14ac:dyDescent="0.25">
      <c r="A240" t="s">
        <v>775</v>
      </c>
      <c r="B240" t="s">
        <v>776</v>
      </c>
      <c r="C240">
        <v>40</v>
      </c>
      <c r="D240" t="s">
        <v>10</v>
      </c>
      <c r="E240" t="s">
        <v>777</v>
      </c>
      <c r="F240" t="s">
        <v>45</v>
      </c>
      <c r="G240" t="s">
        <v>13</v>
      </c>
      <c r="H240" t="s">
        <v>19</v>
      </c>
    </row>
    <row r="241" spans="1:8" x14ac:dyDescent="0.25">
      <c r="A241" t="s">
        <v>778</v>
      </c>
      <c r="B241" t="s">
        <v>779</v>
      </c>
      <c r="C241">
        <v>58</v>
      </c>
      <c r="D241" t="s">
        <v>16</v>
      </c>
      <c r="E241" t="s">
        <v>780</v>
      </c>
      <c r="F241" t="s">
        <v>188</v>
      </c>
      <c r="G241" t="s">
        <v>13</v>
      </c>
      <c r="H241" t="s">
        <v>19</v>
      </c>
    </row>
    <row r="242" spans="1:8" x14ac:dyDescent="0.25">
      <c r="A242" t="s">
        <v>781</v>
      </c>
      <c r="B242" t="s">
        <v>782</v>
      </c>
      <c r="C242">
        <v>59</v>
      </c>
      <c r="D242" t="s">
        <v>16</v>
      </c>
      <c r="E242" t="s">
        <v>783</v>
      </c>
      <c r="F242" t="s">
        <v>160</v>
      </c>
      <c r="G242" t="s">
        <v>13</v>
      </c>
      <c r="H242" t="s">
        <v>19</v>
      </c>
    </row>
    <row r="243" spans="1:8" x14ac:dyDescent="0.25">
      <c r="A243" t="s">
        <v>784</v>
      </c>
      <c r="B243" t="s">
        <v>785</v>
      </c>
      <c r="C243">
        <v>31</v>
      </c>
      <c r="D243" t="s">
        <v>10</v>
      </c>
      <c r="E243" t="s">
        <v>786</v>
      </c>
      <c r="F243" t="s">
        <v>291</v>
      </c>
      <c r="G243" t="s">
        <v>13</v>
      </c>
      <c r="H243" t="s">
        <v>19</v>
      </c>
    </row>
    <row r="244" spans="1:8" x14ac:dyDescent="0.25">
      <c r="A244" t="s">
        <v>787</v>
      </c>
      <c r="B244" t="s">
        <v>788</v>
      </c>
      <c r="C244">
        <v>58</v>
      </c>
      <c r="D244" t="s">
        <v>16</v>
      </c>
      <c r="E244" t="s">
        <v>789</v>
      </c>
      <c r="F244" t="s">
        <v>171</v>
      </c>
      <c r="G244" t="s">
        <v>13</v>
      </c>
      <c r="H244" t="s">
        <v>33</v>
      </c>
    </row>
    <row r="245" spans="1:8" x14ac:dyDescent="0.25">
      <c r="A245" t="s">
        <v>790</v>
      </c>
      <c r="B245" t="s">
        <v>791</v>
      </c>
      <c r="C245">
        <v>56</v>
      </c>
      <c r="D245" t="s">
        <v>16</v>
      </c>
      <c r="E245" t="s">
        <v>792</v>
      </c>
      <c r="F245" t="s">
        <v>363</v>
      </c>
      <c r="G245" t="s">
        <v>13</v>
      </c>
      <c r="H245" t="s">
        <v>50</v>
      </c>
    </row>
    <row r="246" spans="1:8" x14ac:dyDescent="0.25">
      <c r="A246" t="s">
        <v>793</v>
      </c>
      <c r="B246" t="s">
        <v>794</v>
      </c>
      <c r="C246">
        <v>19</v>
      </c>
      <c r="D246" t="s">
        <v>10</v>
      </c>
      <c r="E246" t="s">
        <v>795</v>
      </c>
      <c r="F246" t="s">
        <v>121</v>
      </c>
      <c r="G246" t="s">
        <v>13</v>
      </c>
      <c r="H246" t="s">
        <v>28</v>
      </c>
    </row>
    <row r="247" spans="1:8" x14ac:dyDescent="0.25">
      <c r="A247" t="s">
        <v>796</v>
      </c>
      <c r="B247" t="s">
        <v>797</v>
      </c>
      <c r="C247">
        <v>57</v>
      </c>
      <c r="D247" t="s">
        <v>16</v>
      </c>
      <c r="E247" t="s">
        <v>798</v>
      </c>
      <c r="F247" t="s">
        <v>160</v>
      </c>
      <c r="G247" t="s">
        <v>13</v>
      </c>
      <c r="H247" t="s">
        <v>19</v>
      </c>
    </row>
    <row r="248" spans="1:8" x14ac:dyDescent="0.25">
      <c r="A248" t="s">
        <v>799</v>
      </c>
      <c r="B248" t="s">
        <v>800</v>
      </c>
      <c r="C248">
        <v>58</v>
      </c>
      <c r="D248" t="s">
        <v>10</v>
      </c>
      <c r="E248" t="s">
        <v>801</v>
      </c>
      <c r="F248" t="s">
        <v>295</v>
      </c>
      <c r="G248" t="s">
        <v>13</v>
      </c>
      <c r="H248" t="s">
        <v>28</v>
      </c>
    </row>
    <row r="249" spans="1:8" x14ac:dyDescent="0.25">
      <c r="A249" t="s">
        <v>802</v>
      </c>
      <c r="B249" t="s">
        <v>803</v>
      </c>
      <c r="C249">
        <v>32</v>
      </c>
      <c r="D249" t="s">
        <v>10</v>
      </c>
      <c r="E249" t="s">
        <v>804</v>
      </c>
      <c r="F249" t="s">
        <v>49</v>
      </c>
      <c r="G249" t="s">
        <v>13</v>
      </c>
      <c r="H249" t="s">
        <v>19</v>
      </c>
    </row>
    <row r="250" spans="1:8" x14ac:dyDescent="0.25">
      <c r="A250" t="s">
        <v>805</v>
      </c>
      <c r="B250" t="s">
        <v>806</v>
      </c>
      <c r="C250">
        <v>19</v>
      </c>
      <c r="D250" t="s">
        <v>10</v>
      </c>
      <c r="E250" t="s">
        <v>807</v>
      </c>
      <c r="F250" t="s">
        <v>188</v>
      </c>
      <c r="G250" t="s">
        <v>13</v>
      </c>
      <c r="H250" t="s">
        <v>50</v>
      </c>
    </row>
    <row r="251" spans="1:8" x14ac:dyDescent="0.25">
      <c r="A251" t="s">
        <v>808</v>
      </c>
      <c r="B251" t="s">
        <v>809</v>
      </c>
      <c r="C251">
        <v>41</v>
      </c>
      <c r="D251" t="s">
        <v>16</v>
      </c>
      <c r="E251" t="s">
        <v>810</v>
      </c>
      <c r="F251" t="s">
        <v>61</v>
      </c>
      <c r="G251" t="s">
        <v>13</v>
      </c>
      <c r="H251" t="s">
        <v>50</v>
      </c>
    </row>
    <row r="252" spans="1:8" x14ac:dyDescent="0.25">
      <c r="A252" t="s">
        <v>811</v>
      </c>
      <c r="B252" t="s">
        <v>812</v>
      </c>
      <c r="C252">
        <v>48</v>
      </c>
      <c r="D252" t="s">
        <v>10</v>
      </c>
      <c r="E252" t="s">
        <v>813</v>
      </c>
      <c r="F252" t="s">
        <v>95</v>
      </c>
      <c r="G252" t="s">
        <v>13</v>
      </c>
      <c r="H252" t="s">
        <v>19</v>
      </c>
    </row>
    <row r="253" spans="1:8" x14ac:dyDescent="0.25">
      <c r="A253" t="s">
        <v>814</v>
      </c>
      <c r="B253" t="s">
        <v>815</v>
      </c>
      <c r="C253">
        <v>64</v>
      </c>
      <c r="D253" t="s">
        <v>10</v>
      </c>
      <c r="E253" t="s">
        <v>816</v>
      </c>
      <c r="F253" t="s">
        <v>23</v>
      </c>
      <c r="G253" t="s">
        <v>13</v>
      </c>
      <c r="H253" t="s">
        <v>33</v>
      </c>
    </row>
    <row r="254" spans="1:8" x14ac:dyDescent="0.25">
      <c r="A254" t="s">
        <v>817</v>
      </c>
      <c r="B254" t="s">
        <v>818</v>
      </c>
      <c r="C254">
        <v>26</v>
      </c>
      <c r="D254" t="s">
        <v>10</v>
      </c>
      <c r="E254" t="s">
        <v>819</v>
      </c>
      <c r="F254" t="s">
        <v>41</v>
      </c>
      <c r="G254" t="s">
        <v>13</v>
      </c>
      <c r="H254" t="s">
        <v>33</v>
      </c>
    </row>
    <row r="255" spans="1:8" x14ac:dyDescent="0.25">
      <c r="A255" t="s">
        <v>820</v>
      </c>
      <c r="B255" t="s">
        <v>821</v>
      </c>
      <c r="C255">
        <v>32</v>
      </c>
      <c r="D255" t="s">
        <v>10</v>
      </c>
      <c r="E255" t="s">
        <v>822</v>
      </c>
      <c r="F255" t="s">
        <v>328</v>
      </c>
      <c r="G255" t="s">
        <v>13</v>
      </c>
      <c r="H255" t="s">
        <v>28</v>
      </c>
    </row>
    <row r="256" spans="1:8" x14ac:dyDescent="0.25">
      <c r="A256" t="s">
        <v>823</v>
      </c>
      <c r="B256" t="s">
        <v>824</v>
      </c>
      <c r="C256">
        <v>34</v>
      </c>
      <c r="D256" t="s">
        <v>10</v>
      </c>
      <c r="E256" t="s">
        <v>825</v>
      </c>
      <c r="F256" t="s">
        <v>167</v>
      </c>
      <c r="G256" t="s">
        <v>13</v>
      </c>
      <c r="H256" t="s">
        <v>33</v>
      </c>
    </row>
    <row r="257" spans="1:8" x14ac:dyDescent="0.25">
      <c r="A257" t="s">
        <v>826</v>
      </c>
      <c r="B257" t="s">
        <v>827</v>
      </c>
      <c r="C257">
        <v>21</v>
      </c>
      <c r="D257" t="s">
        <v>10</v>
      </c>
      <c r="E257" t="s">
        <v>828</v>
      </c>
      <c r="F257" t="s">
        <v>27</v>
      </c>
      <c r="G257" t="s">
        <v>13</v>
      </c>
      <c r="H257" t="s">
        <v>50</v>
      </c>
    </row>
    <row r="258" spans="1:8" x14ac:dyDescent="0.25">
      <c r="A258" t="s">
        <v>829</v>
      </c>
      <c r="B258" t="s">
        <v>830</v>
      </c>
      <c r="C258">
        <v>57</v>
      </c>
      <c r="D258" t="s">
        <v>10</v>
      </c>
      <c r="E258" t="s">
        <v>831</v>
      </c>
      <c r="F258" t="s">
        <v>295</v>
      </c>
      <c r="G258" t="s">
        <v>13</v>
      </c>
      <c r="H258" t="s">
        <v>19</v>
      </c>
    </row>
    <row r="259" spans="1:8" x14ac:dyDescent="0.25">
      <c r="A259" t="s">
        <v>832</v>
      </c>
      <c r="B259" t="s">
        <v>833</v>
      </c>
      <c r="C259">
        <v>42</v>
      </c>
      <c r="D259" t="s">
        <v>10</v>
      </c>
      <c r="E259" t="s">
        <v>834</v>
      </c>
      <c r="F259" t="s">
        <v>725</v>
      </c>
      <c r="G259" t="s">
        <v>13</v>
      </c>
      <c r="H259" t="s">
        <v>33</v>
      </c>
    </row>
    <row r="260" spans="1:8" x14ac:dyDescent="0.25">
      <c r="A260" t="s">
        <v>835</v>
      </c>
      <c r="B260" t="s">
        <v>836</v>
      </c>
      <c r="C260">
        <v>24</v>
      </c>
      <c r="D260" t="s">
        <v>16</v>
      </c>
      <c r="E260" t="s">
        <v>837</v>
      </c>
      <c r="F260" t="s">
        <v>363</v>
      </c>
      <c r="G260" t="s">
        <v>13</v>
      </c>
      <c r="H260" t="s">
        <v>19</v>
      </c>
    </row>
    <row r="261" spans="1:8" x14ac:dyDescent="0.25">
      <c r="A261" t="s">
        <v>838</v>
      </c>
      <c r="B261" t="s">
        <v>839</v>
      </c>
      <c r="C261">
        <v>32</v>
      </c>
      <c r="D261" t="s">
        <v>16</v>
      </c>
      <c r="E261" t="s">
        <v>840</v>
      </c>
      <c r="F261" t="s">
        <v>99</v>
      </c>
      <c r="G261" t="s">
        <v>13</v>
      </c>
      <c r="H261" t="s">
        <v>33</v>
      </c>
    </row>
    <row r="262" spans="1:8" x14ac:dyDescent="0.25">
      <c r="A262" t="s">
        <v>841</v>
      </c>
      <c r="B262" t="s">
        <v>842</v>
      </c>
      <c r="C262">
        <v>63</v>
      </c>
      <c r="D262" t="s">
        <v>16</v>
      </c>
      <c r="E262" t="s">
        <v>843</v>
      </c>
      <c r="F262" t="s">
        <v>137</v>
      </c>
      <c r="G262" t="s">
        <v>13</v>
      </c>
      <c r="H262" t="s">
        <v>19</v>
      </c>
    </row>
    <row r="263" spans="1:8" x14ac:dyDescent="0.25">
      <c r="A263" t="s">
        <v>844</v>
      </c>
      <c r="B263" t="s">
        <v>845</v>
      </c>
      <c r="C263">
        <v>27</v>
      </c>
      <c r="D263" t="s">
        <v>16</v>
      </c>
      <c r="E263" t="s">
        <v>846</v>
      </c>
      <c r="F263" t="s">
        <v>37</v>
      </c>
      <c r="G263" t="s">
        <v>13</v>
      </c>
      <c r="H263" t="s">
        <v>33</v>
      </c>
    </row>
    <row r="264" spans="1:8" x14ac:dyDescent="0.25">
      <c r="A264" t="s">
        <v>847</v>
      </c>
      <c r="B264" t="s">
        <v>848</v>
      </c>
      <c r="C264">
        <v>60</v>
      </c>
      <c r="D264" t="s">
        <v>16</v>
      </c>
      <c r="E264" t="s">
        <v>849</v>
      </c>
      <c r="F264" t="s">
        <v>69</v>
      </c>
      <c r="G264" t="s">
        <v>13</v>
      </c>
      <c r="H264" t="s">
        <v>33</v>
      </c>
    </row>
    <row r="265" spans="1:8" x14ac:dyDescent="0.25">
      <c r="A265" t="s">
        <v>850</v>
      </c>
      <c r="B265" t="s">
        <v>851</v>
      </c>
      <c r="C265">
        <v>50</v>
      </c>
      <c r="D265" t="s">
        <v>10</v>
      </c>
      <c r="E265" t="s">
        <v>852</v>
      </c>
      <c r="F265" t="s">
        <v>332</v>
      </c>
      <c r="G265" t="s">
        <v>13</v>
      </c>
      <c r="H265" t="s">
        <v>28</v>
      </c>
    </row>
    <row r="266" spans="1:8" x14ac:dyDescent="0.25">
      <c r="A266" t="s">
        <v>853</v>
      </c>
      <c r="B266" t="s">
        <v>854</v>
      </c>
      <c r="C266">
        <v>25</v>
      </c>
      <c r="D266" t="s">
        <v>10</v>
      </c>
      <c r="E266" t="s">
        <v>855</v>
      </c>
      <c r="F266" t="s">
        <v>856</v>
      </c>
      <c r="G266" t="s">
        <v>13</v>
      </c>
      <c r="H266" t="s">
        <v>50</v>
      </c>
    </row>
    <row r="267" spans="1:8" x14ac:dyDescent="0.25">
      <c r="A267" t="s">
        <v>857</v>
      </c>
      <c r="B267" t="s">
        <v>858</v>
      </c>
      <c r="C267">
        <v>38</v>
      </c>
      <c r="D267" t="s">
        <v>10</v>
      </c>
      <c r="E267" t="s">
        <v>859</v>
      </c>
      <c r="F267" t="s">
        <v>241</v>
      </c>
      <c r="G267" t="s">
        <v>13</v>
      </c>
      <c r="H267" t="s">
        <v>33</v>
      </c>
    </row>
    <row r="268" spans="1:8" x14ac:dyDescent="0.25">
      <c r="A268" t="s">
        <v>860</v>
      </c>
      <c r="B268" t="s">
        <v>861</v>
      </c>
      <c r="C268">
        <v>32</v>
      </c>
      <c r="D268" t="s">
        <v>16</v>
      </c>
      <c r="E268" t="s">
        <v>862</v>
      </c>
      <c r="F268" t="s">
        <v>596</v>
      </c>
      <c r="G268" t="s">
        <v>13</v>
      </c>
      <c r="H268" t="s">
        <v>28</v>
      </c>
    </row>
    <row r="269" spans="1:8" x14ac:dyDescent="0.25">
      <c r="A269" t="s">
        <v>863</v>
      </c>
      <c r="B269" t="s">
        <v>864</v>
      </c>
      <c r="C269">
        <v>18</v>
      </c>
      <c r="D269" t="s">
        <v>10</v>
      </c>
      <c r="E269" t="s">
        <v>792</v>
      </c>
      <c r="F269" t="s">
        <v>69</v>
      </c>
      <c r="G269" t="s">
        <v>13</v>
      </c>
      <c r="H269" t="s">
        <v>28</v>
      </c>
    </row>
    <row r="270" spans="1:8" x14ac:dyDescent="0.25">
      <c r="A270" t="s">
        <v>865</v>
      </c>
      <c r="B270" t="s">
        <v>866</v>
      </c>
      <c r="C270">
        <v>53</v>
      </c>
      <c r="D270" t="s">
        <v>16</v>
      </c>
      <c r="E270" t="s">
        <v>867</v>
      </c>
      <c r="F270" t="s">
        <v>205</v>
      </c>
      <c r="G270" t="s">
        <v>13</v>
      </c>
      <c r="H270" t="s">
        <v>28</v>
      </c>
    </row>
    <row r="271" spans="1:8" x14ac:dyDescent="0.25">
      <c r="A271" t="s">
        <v>868</v>
      </c>
      <c r="B271" t="s">
        <v>869</v>
      </c>
      <c r="C271">
        <v>45</v>
      </c>
      <c r="D271" t="s">
        <v>16</v>
      </c>
      <c r="E271" t="s">
        <v>870</v>
      </c>
      <c r="F271" t="s">
        <v>32</v>
      </c>
      <c r="G271" t="s">
        <v>13</v>
      </c>
      <c r="H271" t="s">
        <v>33</v>
      </c>
    </row>
    <row r="272" spans="1:8" x14ac:dyDescent="0.25">
      <c r="A272" t="s">
        <v>871</v>
      </c>
      <c r="B272" t="s">
        <v>872</v>
      </c>
      <c r="C272">
        <v>31</v>
      </c>
      <c r="D272" t="s">
        <v>16</v>
      </c>
      <c r="E272" t="s">
        <v>873</v>
      </c>
      <c r="F272" t="s">
        <v>332</v>
      </c>
      <c r="G272" t="s">
        <v>13</v>
      </c>
      <c r="H272" t="s">
        <v>50</v>
      </c>
    </row>
    <row r="273" spans="1:8" x14ac:dyDescent="0.25">
      <c r="A273" t="s">
        <v>874</v>
      </c>
      <c r="B273" t="s">
        <v>875</v>
      </c>
      <c r="C273">
        <v>64</v>
      </c>
      <c r="D273" t="s">
        <v>10</v>
      </c>
      <c r="E273" t="s">
        <v>876</v>
      </c>
      <c r="F273" t="s">
        <v>73</v>
      </c>
      <c r="G273" t="s">
        <v>13</v>
      </c>
      <c r="H273" t="s">
        <v>19</v>
      </c>
    </row>
    <row r="274" spans="1:8" x14ac:dyDescent="0.25">
      <c r="A274" t="s">
        <v>877</v>
      </c>
      <c r="B274" t="s">
        <v>878</v>
      </c>
      <c r="C274">
        <v>48</v>
      </c>
      <c r="D274" t="s">
        <v>16</v>
      </c>
      <c r="E274" t="s">
        <v>879</v>
      </c>
      <c r="F274" t="s">
        <v>32</v>
      </c>
      <c r="G274" t="s">
        <v>13</v>
      </c>
      <c r="H274" t="s">
        <v>50</v>
      </c>
    </row>
    <row r="275" spans="1:8" x14ac:dyDescent="0.25">
      <c r="A275" t="s">
        <v>880</v>
      </c>
      <c r="B275" t="s">
        <v>881</v>
      </c>
      <c r="C275">
        <v>23</v>
      </c>
      <c r="D275" t="s">
        <v>10</v>
      </c>
      <c r="E275" t="s">
        <v>882</v>
      </c>
      <c r="F275" t="s">
        <v>317</v>
      </c>
      <c r="G275" t="s">
        <v>13</v>
      </c>
      <c r="H275" t="s">
        <v>28</v>
      </c>
    </row>
    <row r="276" spans="1:8" x14ac:dyDescent="0.25">
      <c r="A276" t="s">
        <v>883</v>
      </c>
      <c r="B276" t="s">
        <v>884</v>
      </c>
      <c r="C276">
        <v>38</v>
      </c>
      <c r="D276" t="s">
        <v>10</v>
      </c>
      <c r="E276" t="s">
        <v>885</v>
      </c>
      <c r="F276" t="s">
        <v>175</v>
      </c>
      <c r="G276" t="s">
        <v>13</v>
      </c>
      <c r="H276" t="s">
        <v>33</v>
      </c>
    </row>
    <row r="277" spans="1:8" x14ac:dyDescent="0.25">
      <c r="A277" t="s">
        <v>886</v>
      </c>
      <c r="B277" t="s">
        <v>887</v>
      </c>
      <c r="C277">
        <v>22</v>
      </c>
      <c r="D277" t="s">
        <v>10</v>
      </c>
      <c r="E277" t="s">
        <v>888</v>
      </c>
      <c r="F277" t="s">
        <v>596</v>
      </c>
      <c r="G277" t="s">
        <v>13</v>
      </c>
      <c r="H277" t="s">
        <v>50</v>
      </c>
    </row>
    <row r="278" spans="1:8" x14ac:dyDescent="0.25">
      <c r="A278" t="s">
        <v>889</v>
      </c>
      <c r="B278" t="s">
        <v>890</v>
      </c>
      <c r="C278">
        <v>38</v>
      </c>
      <c r="D278" t="s">
        <v>10</v>
      </c>
      <c r="E278" t="s">
        <v>891</v>
      </c>
      <c r="F278" t="s">
        <v>188</v>
      </c>
      <c r="G278" t="s">
        <v>13</v>
      </c>
      <c r="H278" t="s">
        <v>50</v>
      </c>
    </row>
    <row r="279" spans="1:8" x14ac:dyDescent="0.25">
      <c r="A279" t="s">
        <v>892</v>
      </c>
      <c r="B279" t="s">
        <v>893</v>
      </c>
      <c r="C279">
        <v>22</v>
      </c>
      <c r="D279" t="s">
        <v>16</v>
      </c>
      <c r="E279" t="s">
        <v>894</v>
      </c>
      <c r="F279" t="s">
        <v>278</v>
      </c>
      <c r="G279" t="s">
        <v>13</v>
      </c>
      <c r="H279" t="s">
        <v>19</v>
      </c>
    </row>
    <row r="280" spans="1:8" x14ac:dyDescent="0.25">
      <c r="A280" t="s">
        <v>895</v>
      </c>
      <c r="B280" t="s">
        <v>896</v>
      </c>
      <c r="C280">
        <v>42</v>
      </c>
      <c r="D280" t="s">
        <v>16</v>
      </c>
      <c r="E280" t="s">
        <v>897</v>
      </c>
      <c r="F280" t="s">
        <v>221</v>
      </c>
      <c r="G280" t="s">
        <v>13</v>
      </c>
      <c r="H280" t="s">
        <v>19</v>
      </c>
    </row>
    <row r="281" spans="1:8" x14ac:dyDescent="0.25">
      <c r="A281" t="s">
        <v>898</v>
      </c>
      <c r="B281" t="s">
        <v>899</v>
      </c>
      <c r="C281">
        <v>21</v>
      </c>
      <c r="D281" t="s">
        <v>16</v>
      </c>
      <c r="E281" t="s">
        <v>900</v>
      </c>
      <c r="F281" t="s">
        <v>27</v>
      </c>
      <c r="G281" t="s">
        <v>13</v>
      </c>
      <c r="H281" t="s">
        <v>28</v>
      </c>
    </row>
    <row r="282" spans="1:8" x14ac:dyDescent="0.25">
      <c r="A282" t="s">
        <v>901</v>
      </c>
      <c r="B282" t="s">
        <v>902</v>
      </c>
      <c r="C282">
        <v>48</v>
      </c>
      <c r="D282" t="s">
        <v>10</v>
      </c>
      <c r="E282" t="s">
        <v>903</v>
      </c>
      <c r="F282" t="s">
        <v>103</v>
      </c>
      <c r="G282" t="s">
        <v>13</v>
      </c>
      <c r="H282" t="s">
        <v>28</v>
      </c>
    </row>
    <row r="283" spans="1:8" x14ac:dyDescent="0.25">
      <c r="A283" t="s">
        <v>904</v>
      </c>
      <c r="B283" t="s">
        <v>905</v>
      </c>
      <c r="C283">
        <v>59</v>
      </c>
      <c r="D283" t="s">
        <v>10</v>
      </c>
      <c r="E283" t="s">
        <v>906</v>
      </c>
      <c r="F283" t="s">
        <v>171</v>
      </c>
      <c r="G283" t="s">
        <v>13</v>
      </c>
      <c r="H283" t="s">
        <v>19</v>
      </c>
    </row>
    <row r="284" spans="1:8" x14ac:dyDescent="0.25">
      <c r="A284" t="s">
        <v>907</v>
      </c>
      <c r="B284" t="s">
        <v>908</v>
      </c>
      <c r="C284">
        <v>46</v>
      </c>
      <c r="D284" t="s">
        <v>16</v>
      </c>
      <c r="E284" t="s">
        <v>909</v>
      </c>
      <c r="F284" t="s">
        <v>91</v>
      </c>
      <c r="G284" t="s">
        <v>13</v>
      </c>
      <c r="H284" t="s">
        <v>50</v>
      </c>
    </row>
    <row r="285" spans="1:8" x14ac:dyDescent="0.25">
      <c r="A285" t="s">
        <v>910</v>
      </c>
      <c r="B285" t="s">
        <v>911</v>
      </c>
      <c r="C285">
        <v>54</v>
      </c>
      <c r="D285" t="s">
        <v>16</v>
      </c>
      <c r="E285" t="s">
        <v>912</v>
      </c>
      <c r="F285" t="s">
        <v>856</v>
      </c>
      <c r="G285" t="s">
        <v>13</v>
      </c>
      <c r="H285" t="s">
        <v>33</v>
      </c>
    </row>
    <row r="286" spans="1:8" x14ac:dyDescent="0.25">
      <c r="A286" t="s">
        <v>913</v>
      </c>
      <c r="B286" t="s">
        <v>914</v>
      </c>
      <c r="C286">
        <v>54</v>
      </c>
      <c r="D286" t="s">
        <v>10</v>
      </c>
      <c r="E286" t="s">
        <v>915</v>
      </c>
      <c r="F286" t="s">
        <v>171</v>
      </c>
      <c r="G286" t="s">
        <v>13</v>
      </c>
      <c r="H286" t="s">
        <v>50</v>
      </c>
    </row>
    <row r="287" spans="1:8" x14ac:dyDescent="0.25">
      <c r="A287" t="s">
        <v>916</v>
      </c>
      <c r="B287" t="s">
        <v>917</v>
      </c>
      <c r="C287">
        <v>46</v>
      </c>
      <c r="D287" t="s">
        <v>16</v>
      </c>
      <c r="E287" t="s">
        <v>918</v>
      </c>
      <c r="F287" t="s">
        <v>725</v>
      </c>
      <c r="G287" t="s">
        <v>13</v>
      </c>
      <c r="H287" t="s">
        <v>33</v>
      </c>
    </row>
    <row r="288" spans="1:8" x14ac:dyDescent="0.25">
      <c r="A288" t="s">
        <v>919</v>
      </c>
      <c r="B288" t="s">
        <v>920</v>
      </c>
      <c r="C288">
        <v>22</v>
      </c>
      <c r="D288" t="s">
        <v>10</v>
      </c>
      <c r="E288" t="s">
        <v>921</v>
      </c>
      <c r="F288" t="s">
        <v>41</v>
      </c>
      <c r="G288" t="s">
        <v>13</v>
      </c>
      <c r="H288" t="s">
        <v>33</v>
      </c>
    </row>
    <row r="289" spans="1:8" x14ac:dyDescent="0.25">
      <c r="A289" t="s">
        <v>922</v>
      </c>
      <c r="B289" t="s">
        <v>923</v>
      </c>
      <c r="C289">
        <v>22</v>
      </c>
      <c r="D289" t="s">
        <v>16</v>
      </c>
      <c r="E289" t="s">
        <v>924</v>
      </c>
      <c r="F289" t="s">
        <v>175</v>
      </c>
      <c r="G289" t="s">
        <v>13</v>
      </c>
      <c r="H289" t="s">
        <v>50</v>
      </c>
    </row>
    <row r="290" spans="1:8" x14ac:dyDescent="0.25">
      <c r="A290" t="s">
        <v>925</v>
      </c>
      <c r="B290" t="s">
        <v>926</v>
      </c>
      <c r="C290">
        <v>58</v>
      </c>
      <c r="D290" t="s">
        <v>10</v>
      </c>
      <c r="E290" t="s">
        <v>927</v>
      </c>
      <c r="F290" t="s">
        <v>171</v>
      </c>
      <c r="G290" t="s">
        <v>13</v>
      </c>
      <c r="H290" t="s">
        <v>50</v>
      </c>
    </row>
    <row r="291" spans="1:8" x14ac:dyDescent="0.25">
      <c r="A291" t="s">
        <v>928</v>
      </c>
      <c r="B291" t="s">
        <v>929</v>
      </c>
      <c r="C291">
        <v>45</v>
      </c>
      <c r="D291" t="s">
        <v>10</v>
      </c>
      <c r="E291" t="s">
        <v>930</v>
      </c>
      <c r="F291" t="s">
        <v>27</v>
      </c>
      <c r="G291" t="s">
        <v>13</v>
      </c>
      <c r="H291" t="s">
        <v>28</v>
      </c>
    </row>
    <row r="292" spans="1:8" x14ac:dyDescent="0.25">
      <c r="A292" t="s">
        <v>931</v>
      </c>
      <c r="B292" t="s">
        <v>932</v>
      </c>
      <c r="C292">
        <v>52</v>
      </c>
      <c r="D292" t="s">
        <v>16</v>
      </c>
      <c r="E292" t="s">
        <v>933</v>
      </c>
      <c r="F292" t="s">
        <v>291</v>
      </c>
      <c r="G292" t="s">
        <v>13</v>
      </c>
      <c r="H292" t="s">
        <v>33</v>
      </c>
    </row>
    <row r="293" spans="1:8" x14ac:dyDescent="0.25">
      <c r="A293" t="s">
        <v>934</v>
      </c>
      <c r="B293" t="s">
        <v>935</v>
      </c>
      <c r="C293">
        <v>40</v>
      </c>
      <c r="D293" t="s">
        <v>16</v>
      </c>
      <c r="E293" t="s">
        <v>936</v>
      </c>
      <c r="F293" t="s">
        <v>117</v>
      </c>
      <c r="G293" t="s">
        <v>13</v>
      </c>
      <c r="H293" t="s">
        <v>28</v>
      </c>
    </row>
    <row r="294" spans="1:8" x14ac:dyDescent="0.25">
      <c r="A294" t="s">
        <v>937</v>
      </c>
      <c r="B294" t="s">
        <v>938</v>
      </c>
      <c r="C294">
        <v>30</v>
      </c>
      <c r="D294" t="s">
        <v>10</v>
      </c>
      <c r="E294" t="s">
        <v>939</v>
      </c>
      <c r="F294" t="s">
        <v>205</v>
      </c>
      <c r="G294" t="s">
        <v>13</v>
      </c>
      <c r="H294" t="s">
        <v>33</v>
      </c>
    </row>
    <row r="295" spans="1:8" x14ac:dyDescent="0.25">
      <c r="A295" t="s">
        <v>940</v>
      </c>
      <c r="B295" t="s">
        <v>941</v>
      </c>
      <c r="C295">
        <v>56</v>
      </c>
      <c r="D295" t="s">
        <v>16</v>
      </c>
      <c r="E295" t="s">
        <v>942</v>
      </c>
      <c r="F295" t="s">
        <v>332</v>
      </c>
      <c r="G295" t="s">
        <v>13</v>
      </c>
      <c r="H295" t="s">
        <v>19</v>
      </c>
    </row>
    <row r="296" spans="1:8" x14ac:dyDescent="0.25">
      <c r="A296" t="s">
        <v>943</v>
      </c>
      <c r="B296" t="s">
        <v>944</v>
      </c>
      <c r="C296">
        <v>29</v>
      </c>
      <c r="D296" t="s">
        <v>10</v>
      </c>
      <c r="E296" t="s">
        <v>580</v>
      </c>
      <c r="F296" t="s">
        <v>69</v>
      </c>
      <c r="G296" t="s">
        <v>13</v>
      </c>
      <c r="H296" t="s">
        <v>19</v>
      </c>
    </row>
    <row r="297" spans="1:8" x14ac:dyDescent="0.25">
      <c r="A297" t="s">
        <v>945</v>
      </c>
      <c r="B297" t="s">
        <v>946</v>
      </c>
      <c r="C297">
        <v>19</v>
      </c>
      <c r="D297" t="s">
        <v>16</v>
      </c>
      <c r="E297" t="s">
        <v>947</v>
      </c>
      <c r="F297" t="s">
        <v>65</v>
      </c>
      <c r="G297" t="s">
        <v>13</v>
      </c>
      <c r="H297" t="s">
        <v>28</v>
      </c>
    </row>
    <row r="298" spans="1:8" x14ac:dyDescent="0.25">
      <c r="A298" t="s">
        <v>948</v>
      </c>
      <c r="B298" t="s">
        <v>949</v>
      </c>
      <c r="C298">
        <v>28</v>
      </c>
      <c r="D298" t="s">
        <v>16</v>
      </c>
      <c r="E298" t="s">
        <v>301</v>
      </c>
      <c r="F298" t="s">
        <v>45</v>
      </c>
      <c r="G298" t="s">
        <v>13</v>
      </c>
      <c r="H298" t="s">
        <v>28</v>
      </c>
    </row>
    <row r="299" spans="1:8" x14ac:dyDescent="0.25">
      <c r="A299" t="s">
        <v>950</v>
      </c>
      <c r="B299" t="s">
        <v>951</v>
      </c>
      <c r="C299">
        <v>47</v>
      </c>
      <c r="D299" t="s">
        <v>16</v>
      </c>
      <c r="E299" t="s">
        <v>952</v>
      </c>
      <c r="F299" t="s">
        <v>117</v>
      </c>
      <c r="G299" t="s">
        <v>13</v>
      </c>
      <c r="H299" t="s">
        <v>33</v>
      </c>
    </row>
    <row r="300" spans="1:8" x14ac:dyDescent="0.25">
      <c r="A300" t="s">
        <v>953</v>
      </c>
      <c r="B300" t="s">
        <v>954</v>
      </c>
      <c r="C300">
        <v>64</v>
      </c>
      <c r="D300" t="s">
        <v>10</v>
      </c>
      <c r="E300" t="s">
        <v>955</v>
      </c>
      <c r="F300" t="s">
        <v>439</v>
      </c>
      <c r="G300" t="s">
        <v>13</v>
      </c>
      <c r="H300" t="s">
        <v>19</v>
      </c>
    </row>
    <row r="301" spans="1:8" x14ac:dyDescent="0.25">
      <c r="A301" t="s">
        <v>956</v>
      </c>
      <c r="B301" t="s">
        <v>957</v>
      </c>
      <c r="C301">
        <v>48</v>
      </c>
      <c r="D301" t="s">
        <v>16</v>
      </c>
      <c r="E301" t="s">
        <v>958</v>
      </c>
      <c r="F301" t="s">
        <v>332</v>
      </c>
      <c r="G301" t="s">
        <v>13</v>
      </c>
      <c r="H301" t="s">
        <v>19</v>
      </c>
    </row>
    <row r="302" spans="1:8" x14ac:dyDescent="0.25">
      <c r="A302" t="s">
        <v>959</v>
      </c>
      <c r="B302" t="s">
        <v>960</v>
      </c>
      <c r="C302">
        <v>29</v>
      </c>
      <c r="D302" t="s">
        <v>10</v>
      </c>
      <c r="E302" t="s">
        <v>961</v>
      </c>
      <c r="F302" t="s">
        <v>37</v>
      </c>
      <c r="G302" t="s">
        <v>13</v>
      </c>
      <c r="H302" t="s">
        <v>33</v>
      </c>
    </row>
    <row r="303" spans="1:8" x14ac:dyDescent="0.25">
      <c r="A303" t="s">
        <v>962</v>
      </c>
      <c r="B303" t="s">
        <v>963</v>
      </c>
      <c r="C303">
        <v>50</v>
      </c>
      <c r="D303" t="s">
        <v>10</v>
      </c>
      <c r="E303" t="s">
        <v>964</v>
      </c>
      <c r="F303" t="s">
        <v>291</v>
      </c>
      <c r="G303" t="s">
        <v>13</v>
      </c>
      <c r="H303" t="s">
        <v>50</v>
      </c>
    </row>
    <row r="304" spans="1:8" x14ac:dyDescent="0.25">
      <c r="A304" t="s">
        <v>965</v>
      </c>
      <c r="B304" t="s">
        <v>966</v>
      </c>
      <c r="C304">
        <v>36</v>
      </c>
      <c r="D304" t="s">
        <v>10</v>
      </c>
      <c r="E304" t="s">
        <v>967</v>
      </c>
      <c r="F304" t="s">
        <v>137</v>
      </c>
      <c r="G304" t="s">
        <v>13</v>
      </c>
      <c r="H304" t="s">
        <v>50</v>
      </c>
    </row>
    <row r="305" spans="1:8" x14ac:dyDescent="0.25">
      <c r="A305" t="s">
        <v>968</v>
      </c>
      <c r="B305" t="s">
        <v>969</v>
      </c>
      <c r="C305">
        <v>23</v>
      </c>
      <c r="D305" t="s">
        <v>16</v>
      </c>
      <c r="E305" t="s">
        <v>970</v>
      </c>
      <c r="F305" t="s">
        <v>95</v>
      </c>
      <c r="G305" t="s">
        <v>13</v>
      </c>
      <c r="H305" t="s">
        <v>19</v>
      </c>
    </row>
    <row r="306" spans="1:8" x14ac:dyDescent="0.25">
      <c r="A306" t="s">
        <v>971</v>
      </c>
      <c r="B306" t="s">
        <v>972</v>
      </c>
      <c r="C306">
        <v>41</v>
      </c>
      <c r="D306" t="s">
        <v>10</v>
      </c>
      <c r="E306" t="s">
        <v>973</v>
      </c>
      <c r="F306" t="s">
        <v>65</v>
      </c>
      <c r="G306" t="s">
        <v>13</v>
      </c>
      <c r="H306" t="s">
        <v>33</v>
      </c>
    </row>
    <row r="307" spans="1:8" x14ac:dyDescent="0.25">
      <c r="A307" t="s">
        <v>974</v>
      </c>
      <c r="B307" t="s">
        <v>975</v>
      </c>
      <c r="C307">
        <v>64</v>
      </c>
      <c r="D307" t="s">
        <v>10</v>
      </c>
      <c r="E307" t="s">
        <v>976</v>
      </c>
      <c r="F307" t="s">
        <v>77</v>
      </c>
      <c r="G307" t="s">
        <v>13</v>
      </c>
      <c r="H307" t="s">
        <v>19</v>
      </c>
    </row>
    <row r="308" spans="1:8" x14ac:dyDescent="0.25">
      <c r="A308" t="s">
        <v>977</v>
      </c>
      <c r="B308" t="s">
        <v>978</v>
      </c>
      <c r="C308">
        <v>44</v>
      </c>
      <c r="D308" t="s">
        <v>10</v>
      </c>
      <c r="E308" t="s">
        <v>979</v>
      </c>
      <c r="F308" t="s">
        <v>241</v>
      </c>
      <c r="G308" t="s">
        <v>13</v>
      </c>
      <c r="H308" t="s">
        <v>19</v>
      </c>
    </row>
    <row r="309" spans="1:8" x14ac:dyDescent="0.25">
      <c r="A309" t="s">
        <v>980</v>
      </c>
      <c r="B309" t="s">
        <v>981</v>
      </c>
      <c r="C309">
        <v>56</v>
      </c>
      <c r="D309" t="s">
        <v>16</v>
      </c>
      <c r="E309" t="s">
        <v>982</v>
      </c>
      <c r="F309" t="s">
        <v>23</v>
      </c>
      <c r="G309" t="s">
        <v>13</v>
      </c>
      <c r="H309" t="s">
        <v>28</v>
      </c>
    </row>
    <row r="310" spans="1:8" x14ac:dyDescent="0.25">
      <c r="A310" t="s">
        <v>983</v>
      </c>
      <c r="B310" t="s">
        <v>984</v>
      </c>
      <c r="C310">
        <v>60</v>
      </c>
      <c r="D310" t="s">
        <v>16</v>
      </c>
      <c r="E310" t="s">
        <v>985</v>
      </c>
      <c r="F310" t="s">
        <v>271</v>
      </c>
      <c r="G310" t="s">
        <v>13</v>
      </c>
      <c r="H310" t="s">
        <v>50</v>
      </c>
    </row>
    <row r="311" spans="1:8" x14ac:dyDescent="0.25">
      <c r="A311" t="s">
        <v>986</v>
      </c>
      <c r="B311" t="s">
        <v>987</v>
      </c>
      <c r="C311">
        <v>41</v>
      </c>
      <c r="D311" t="s">
        <v>16</v>
      </c>
      <c r="E311" t="s">
        <v>988</v>
      </c>
      <c r="F311" t="s">
        <v>32</v>
      </c>
      <c r="G311" t="s">
        <v>13</v>
      </c>
      <c r="H311" t="s">
        <v>28</v>
      </c>
    </row>
    <row r="312" spans="1:8" x14ac:dyDescent="0.25">
      <c r="A312" t="s">
        <v>989</v>
      </c>
      <c r="B312" t="s">
        <v>990</v>
      </c>
      <c r="C312">
        <v>20</v>
      </c>
      <c r="D312" t="s">
        <v>10</v>
      </c>
      <c r="E312" t="s">
        <v>991</v>
      </c>
      <c r="F312" t="s">
        <v>175</v>
      </c>
      <c r="G312" t="s">
        <v>13</v>
      </c>
      <c r="H312" t="s">
        <v>33</v>
      </c>
    </row>
    <row r="313" spans="1:8" x14ac:dyDescent="0.25">
      <c r="A313" t="s">
        <v>992</v>
      </c>
      <c r="B313" t="s">
        <v>993</v>
      </c>
      <c r="C313">
        <v>35</v>
      </c>
      <c r="D313" t="s">
        <v>10</v>
      </c>
      <c r="E313" t="s">
        <v>994</v>
      </c>
      <c r="F313" t="s">
        <v>37</v>
      </c>
      <c r="G313" t="s">
        <v>13</v>
      </c>
      <c r="H313" t="s">
        <v>19</v>
      </c>
    </row>
    <row r="314" spans="1:8" x14ac:dyDescent="0.25">
      <c r="A314" t="s">
        <v>995</v>
      </c>
      <c r="B314" t="s">
        <v>996</v>
      </c>
      <c r="C314">
        <v>47</v>
      </c>
      <c r="D314" t="s">
        <v>16</v>
      </c>
      <c r="E314" t="s">
        <v>997</v>
      </c>
      <c r="F314" t="s">
        <v>95</v>
      </c>
      <c r="G314" t="s">
        <v>13</v>
      </c>
      <c r="H314" t="s">
        <v>33</v>
      </c>
    </row>
    <row r="315" spans="1:8" x14ac:dyDescent="0.25">
      <c r="A315" t="s">
        <v>998</v>
      </c>
      <c r="B315" t="s">
        <v>999</v>
      </c>
      <c r="C315">
        <v>62</v>
      </c>
      <c r="D315" t="s">
        <v>10</v>
      </c>
      <c r="E315" t="s">
        <v>1000</v>
      </c>
      <c r="F315" t="s">
        <v>144</v>
      </c>
      <c r="G315" t="s">
        <v>13</v>
      </c>
      <c r="H315" t="s">
        <v>19</v>
      </c>
    </row>
    <row r="316" spans="1:8" x14ac:dyDescent="0.25">
      <c r="A316" t="s">
        <v>1001</v>
      </c>
      <c r="B316" t="s">
        <v>1002</v>
      </c>
      <c r="C316">
        <v>53</v>
      </c>
      <c r="D316" t="s">
        <v>16</v>
      </c>
      <c r="E316" t="s">
        <v>1003</v>
      </c>
      <c r="F316" t="s">
        <v>77</v>
      </c>
      <c r="G316" t="s">
        <v>13</v>
      </c>
      <c r="H316" t="s">
        <v>33</v>
      </c>
    </row>
    <row r="317" spans="1:8" x14ac:dyDescent="0.25">
      <c r="A317" t="s">
        <v>1004</v>
      </c>
      <c r="B317" t="s">
        <v>1005</v>
      </c>
      <c r="C317">
        <v>49</v>
      </c>
      <c r="D317" t="s">
        <v>10</v>
      </c>
      <c r="E317" t="s">
        <v>1006</v>
      </c>
      <c r="F317" t="s">
        <v>725</v>
      </c>
      <c r="G317" t="s">
        <v>13</v>
      </c>
      <c r="H317" t="s">
        <v>33</v>
      </c>
    </row>
    <row r="318" spans="1:8" x14ac:dyDescent="0.25">
      <c r="A318" t="s">
        <v>1007</v>
      </c>
      <c r="B318" t="s">
        <v>1008</v>
      </c>
      <c r="C318">
        <v>34</v>
      </c>
      <c r="D318" t="s">
        <v>10</v>
      </c>
      <c r="E318" t="s">
        <v>1009</v>
      </c>
      <c r="F318" t="s">
        <v>144</v>
      </c>
      <c r="G318" t="s">
        <v>13</v>
      </c>
      <c r="H318" t="s">
        <v>50</v>
      </c>
    </row>
    <row r="319" spans="1:8" x14ac:dyDescent="0.25">
      <c r="A319" t="s">
        <v>1010</v>
      </c>
      <c r="B319" t="s">
        <v>1011</v>
      </c>
      <c r="C319">
        <v>64</v>
      </c>
      <c r="D319" t="s">
        <v>16</v>
      </c>
      <c r="E319" t="s">
        <v>1012</v>
      </c>
      <c r="F319" t="s">
        <v>49</v>
      </c>
      <c r="G319" t="s">
        <v>13</v>
      </c>
      <c r="H319" t="s">
        <v>50</v>
      </c>
    </row>
    <row r="320" spans="1:8" x14ac:dyDescent="0.25">
      <c r="A320" t="s">
        <v>1013</v>
      </c>
      <c r="B320" t="s">
        <v>1014</v>
      </c>
      <c r="C320">
        <v>25</v>
      </c>
      <c r="D320" t="s">
        <v>10</v>
      </c>
      <c r="E320" t="s">
        <v>1015</v>
      </c>
      <c r="F320" t="s">
        <v>65</v>
      </c>
      <c r="G320" t="s">
        <v>13</v>
      </c>
      <c r="H320" t="s">
        <v>19</v>
      </c>
    </row>
    <row r="321" spans="1:8" x14ac:dyDescent="0.25">
      <c r="A321" t="s">
        <v>1016</v>
      </c>
      <c r="B321" t="s">
        <v>1017</v>
      </c>
      <c r="C321">
        <v>54</v>
      </c>
      <c r="D321" t="s">
        <v>10</v>
      </c>
      <c r="E321" t="s">
        <v>1018</v>
      </c>
      <c r="F321" t="s">
        <v>317</v>
      </c>
      <c r="G321" t="s">
        <v>13</v>
      </c>
      <c r="H321" t="s">
        <v>19</v>
      </c>
    </row>
    <row r="322" spans="1:8" x14ac:dyDescent="0.25">
      <c r="A322" t="s">
        <v>1019</v>
      </c>
      <c r="B322" t="s">
        <v>1020</v>
      </c>
      <c r="C322">
        <v>34</v>
      </c>
      <c r="D322" t="s">
        <v>16</v>
      </c>
      <c r="E322" t="s">
        <v>1021</v>
      </c>
      <c r="F322" t="s">
        <v>271</v>
      </c>
      <c r="G322" t="s">
        <v>13</v>
      </c>
      <c r="H322" t="s">
        <v>28</v>
      </c>
    </row>
    <row r="323" spans="1:8" x14ac:dyDescent="0.25">
      <c r="A323" t="s">
        <v>1022</v>
      </c>
      <c r="B323" t="s">
        <v>1023</v>
      </c>
      <c r="C323">
        <v>21</v>
      </c>
      <c r="D323" t="s">
        <v>16</v>
      </c>
      <c r="E323" t="s">
        <v>1024</v>
      </c>
      <c r="F323" t="s">
        <v>241</v>
      </c>
      <c r="G323" t="s">
        <v>13</v>
      </c>
      <c r="H323" t="s">
        <v>28</v>
      </c>
    </row>
    <row r="324" spans="1:8" x14ac:dyDescent="0.25">
      <c r="A324" t="s">
        <v>1025</v>
      </c>
      <c r="B324" t="s">
        <v>1026</v>
      </c>
      <c r="C324">
        <v>54</v>
      </c>
      <c r="D324" t="s">
        <v>10</v>
      </c>
      <c r="E324" t="s">
        <v>1027</v>
      </c>
      <c r="F324" t="s">
        <v>856</v>
      </c>
      <c r="G324" t="s">
        <v>13</v>
      </c>
      <c r="H324" t="s">
        <v>28</v>
      </c>
    </row>
    <row r="325" spans="1:8" x14ac:dyDescent="0.25">
      <c r="A325" t="s">
        <v>1028</v>
      </c>
      <c r="B325" t="s">
        <v>1029</v>
      </c>
      <c r="C325">
        <v>64</v>
      </c>
      <c r="D325" t="s">
        <v>16</v>
      </c>
      <c r="E325" t="s">
        <v>1030</v>
      </c>
      <c r="F325" t="s">
        <v>12</v>
      </c>
      <c r="G325" t="s">
        <v>13</v>
      </c>
      <c r="H325" t="s">
        <v>19</v>
      </c>
    </row>
    <row r="326" spans="1:8" x14ac:dyDescent="0.25">
      <c r="A326" t="s">
        <v>1031</v>
      </c>
      <c r="B326" t="s">
        <v>1032</v>
      </c>
      <c r="C326">
        <v>58</v>
      </c>
      <c r="D326" t="s">
        <v>10</v>
      </c>
      <c r="E326" t="s">
        <v>1033</v>
      </c>
      <c r="F326" t="s">
        <v>99</v>
      </c>
      <c r="G326" t="s">
        <v>13</v>
      </c>
      <c r="H326" t="s">
        <v>28</v>
      </c>
    </row>
    <row r="327" spans="1:8" x14ac:dyDescent="0.25">
      <c r="A327" t="s">
        <v>1034</v>
      </c>
      <c r="B327" t="s">
        <v>1035</v>
      </c>
      <c r="C327">
        <v>60</v>
      </c>
      <c r="D327" t="s">
        <v>10</v>
      </c>
      <c r="E327" t="s">
        <v>1036</v>
      </c>
      <c r="F327" t="s">
        <v>328</v>
      </c>
      <c r="G327" t="s">
        <v>13</v>
      </c>
      <c r="H327" t="s">
        <v>28</v>
      </c>
    </row>
    <row r="328" spans="1:8" x14ac:dyDescent="0.25">
      <c r="A328" t="s">
        <v>1037</v>
      </c>
      <c r="B328" t="s">
        <v>1038</v>
      </c>
      <c r="C328">
        <v>58</v>
      </c>
      <c r="D328" t="s">
        <v>16</v>
      </c>
      <c r="E328" t="s">
        <v>1039</v>
      </c>
      <c r="F328" t="s">
        <v>221</v>
      </c>
      <c r="G328" t="s">
        <v>13</v>
      </c>
      <c r="H328" t="s">
        <v>50</v>
      </c>
    </row>
    <row r="329" spans="1:8" x14ac:dyDescent="0.25">
      <c r="A329" t="s">
        <v>1040</v>
      </c>
      <c r="B329" t="s">
        <v>1041</v>
      </c>
      <c r="C329">
        <v>62</v>
      </c>
      <c r="D329" t="s">
        <v>16</v>
      </c>
      <c r="E329" t="s">
        <v>1042</v>
      </c>
      <c r="F329" t="s">
        <v>61</v>
      </c>
      <c r="G329" t="s">
        <v>13</v>
      </c>
      <c r="H329" t="s">
        <v>28</v>
      </c>
    </row>
    <row r="330" spans="1:8" x14ac:dyDescent="0.25">
      <c r="A330" t="s">
        <v>1043</v>
      </c>
      <c r="B330" t="s">
        <v>1044</v>
      </c>
      <c r="C330">
        <v>46</v>
      </c>
      <c r="D330" t="s">
        <v>10</v>
      </c>
      <c r="E330" t="s">
        <v>1045</v>
      </c>
      <c r="F330" t="s">
        <v>205</v>
      </c>
      <c r="G330" t="s">
        <v>13</v>
      </c>
      <c r="H330" t="s">
        <v>19</v>
      </c>
    </row>
    <row r="331" spans="1:8" x14ac:dyDescent="0.25">
      <c r="A331" t="s">
        <v>1046</v>
      </c>
      <c r="B331" t="s">
        <v>1047</v>
      </c>
      <c r="C331">
        <v>62</v>
      </c>
      <c r="D331" t="s">
        <v>16</v>
      </c>
      <c r="E331" t="s">
        <v>1048</v>
      </c>
      <c r="F331" t="s">
        <v>205</v>
      </c>
      <c r="G331" t="s">
        <v>13</v>
      </c>
      <c r="H331" t="s">
        <v>28</v>
      </c>
    </row>
    <row r="332" spans="1:8" x14ac:dyDescent="0.25">
      <c r="A332" t="s">
        <v>1049</v>
      </c>
      <c r="B332" t="s">
        <v>1050</v>
      </c>
      <c r="C332">
        <v>54</v>
      </c>
      <c r="D332" t="s">
        <v>10</v>
      </c>
      <c r="E332" t="s">
        <v>1051</v>
      </c>
      <c r="F332" t="s">
        <v>198</v>
      </c>
      <c r="G332" t="s">
        <v>13</v>
      </c>
      <c r="H332" t="s">
        <v>19</v>
      </c>
    </row>
    <row r="333" spans="1:8" x14ac:dyDescent="0.25">
      <c r="A333" t="s">
        <v>1052</v>
      </c>
      <c r="B333" t="s">
        <v>1053</v>
      </c>
      <c r="C333">
        <v>38</v>
      </c>
      <c r="D333" t="s">
        <v>16</v>
      </c>
      <c r="E333" t="s">
        <v>1054</v>
      </c>
      <c r="F333" t="s">
        <v>69</v>
      </c>
      <c r="G333" t="s">
        <v>13</v>
      </c>
      <c r="H333" t="s">
        <v>28</v>
      </c>
    </row>
    <row r="334" spans="1:8" x14ac:dyDescent="0.25">
      <c r="A334" t="s">
        <v>1055</v>
      </c>
      <c r="B334" t="s">
        <v>1056</v>
      </c>
      <c r="C334">
        <v>34</v>
      </c>
      <c r="D334" t="s">
        <v>16</v>
      </c>
      <c r="E334" t="s">
        <v>1057</v>
      </c>
      <c r="F334" t="s">
        <v>103</v>
      </c>
      <c r="G334" t="s">
        <v>13</v>
      </c>
      <c r="H334" t="s">
        <v>28</v>
      </c>
    </row>
    <row r="335" spans="1:8" x14ac:dyDescent="0.25">
      <c r="A335" t="s">
        <v>1058</v>
      </c>
      <c r="B335" t="s">
        <v>1059</v>
      </c>
      <c r="C335">
        <v>64</v>
      </c>
      <c r="D335" t="s">
        <v>16</v>
      </c>
      <c r="E335" t="s">
        <v>1060</v>
      </c>
      <c r="F335" t="s">
        <v>84</v>
      </c>
      <c r="G335" t="s">
        <v>13</v>
      </c>
      <c r="H335" t="s">
        <v>50</v>
      </c>
    </row>
    <row r="336" spans="1:8" x14ac:dyDescent="0.25">
      <c r="A336" t="s">
        <v>1061</v>
      </c>
      <c r="B336" t="s">
        <v>1062</v>
      </c>
      <c r="C336">
        <v>50</v>
      </c>
      <c r="D336" t="s">
        <v>16</v>
      </c>
      <c r="E336" t="s">
        <v>1063</v>
      </c>
      <c r="F336" t="s">
        <v>171</v>
      </c>
      <c r="G336" t="s">
        <v>13</v>
      </c>
      <c r="H336" t="s">
        <v>33</v>
      </c>
    </row>
    <row r="337" spans="1:8" x14ac:dyDescent="0.25">
      <c r="A337" t="s">
        <v>1064</v>
      </c>
      <c r="B337" t="s">
        <v>1065</v>
      </c>
      <c r="C337">
        <v>37</v>
      </c>
      <c r="D337" t="s">
        <v>10</v>
      </c>
      <c r="E337" t="s">
        <v>1066</v>
      </c>
      <c r="F337" t="s">
        <v>12</v>
      </c>
      <c r="G337" t="s">
        <v>13</v>
      </c>
      <c r="H337" t="s">
        <v>19</v>
      </c>
    </row>
    <row r="338" spans="1:8" x14ac:dyDescent="0.25">
      <c r="A338" t="s">
        <v>1067</v>
      </c>
      <c r="B338" t="s">
        <v>1068</v>
      </c>
      <c r="C338">
        <v>58</v>
      </c>
      <c r="D338" t="s">
        <v>16</v>
      </c>
      <c r="E338" t="s">
        <v>1069</v>
      </c>
      <c r="F338" t="s">
        <v>37</v>
      </c>
      <c r="G338" t="s">
        <v>13</v>
      </c>
      <c r="H338" t="s">
        <v>33</v>
      </c>
    </row>
    <row r="339" spans="1:8" x14ac:dyDescent="0.25">
      <c r="A339" t="s">
        <v>1070</v>
      </c>
      <c r="B339" t="s">
        <v>1071</v>
      </c>
      <c r="C339">
        <v>40</v>
      </c>
      <c r="D339" t="s">
        <v>16</v>
      </c>
      <c r="E339" t="s">
        <v>1072</v>
      </c>
      <c r="F339" t="s">
        <v>12</v>
      </c>
      <c r="G339" t="s">
        <v>13</v>
      </c>
      <c r="H339" t="s">
        <v>28</v>
      </c>
    </row>
    <row r="340" spans="1:8" x14ac:dyDescent="0.25">
      <c r="A340" t="s">
        <v>1073</v>
      </c>
      <c r="B340" t="s">
        <v>1074</v>
      </c>
      <c r="C340">
        <v>46</v>
      </c>
      <c r="D340" t="s">
        <v>16</v>
      </c>
      <c r="E340" t="s">
        <v>1075</v>
      </c>
      <c r="F340" t="s">
        <v>171</v>
      </c>
      <c r="G340" t="s">
        <v>13</v>
      </c>
      <c r="H340" t="s">
        <v>33</v>
      </c>
    </row>
    <row r="341" spans="1:8" x14ac:dyDescent="0.25">
      <c r="A341" t="s">
        <v>1076</v>
      </c>
      <c r="B341" t="s">
        <v>1077</v>
      </c>
      <c r="C341">
        <v>52</v>
      </c>
      <c r="D341" t="s">
        <v>16</v>
      </c>
      <c r="E341" t="s">
        <v>1078</v>
      </c>
      <c r="F341" t="s">
        <v>137</v>
      </c>
      <c r="G341" t="s">
        <v>13</v>
      </c>
      <c r="H341" t="s">
        <v>19</v>
      </c>
    </row>
    <row r="342" spans="1:8" x14ac:dyDescent="0.25">
      <c r="A342" t="s">
        <v>1079</v>
      </c>
      <c r="B342" t="s">
        <v>1080</v>
      </c>
      <c r="C342">
        <v>27</v>
      </c>
      <c r="D342" t="s">
        <v>10</v>
      </c>
      <c r="E342" t="s">
        <v>1081</v>
      </c>
      <c r="F342" t="s">
        <v>278</v>
      </c>
      <c r="G342" t="s">
        <v>13</v>
      </c>
      <c r="H342" t="s">
        <v>28</v>
      </c>
    </row>
    <row r="343" spans="1:8" x14ac:dyDescent="0.25">
      <c r="A343" t="s">
        <v>1082</v>
      </c>
      <c r="B343" t="s">
        <v>1083</v>
      </c>
      <c r="C343">
        <v>56</v>
      </c>
      <c r="D343" t="s">
        <v>16</v>
      </c>
      <c r="E343" t="s">
        <v>1084</v>
      </c>
      <c r="F343" t="s">
        <v>198</v>
      </c>
      <c r="G343" t="s">
        <v>13</v>
      </c>
      <c r="H343" t="s">
        <v>28</v>
      </c>
    </row>
    <row r="344" spans="1:8" x14ac:dyDescent="0.25">
      <c r="A344" t="s">
        <v>1085</v>
      </c>
      <c r="B344" t="s">
        <v>1086</v>
      </c>
      <c r="C344">
        <v>30</v>
      </c>
      <c r="D344" t="s">
        <v>16</v>
      </c>
      <c r="E344" t="s">
        <v>1087</v>
      </c>
      <c r="F344" t="s">
        <v>171</v>
      </c>
      <c r="G344" t="s">
        <v>13</v>
      </c>
      <c r="H344" t="s">
        <v>28</v>
      </c>
    </row>
    <row r="345" spans="1:8" x14ac:dyDescent="0.25">
      <c r="A345" t="s">
        <v>1088</v>
      </c>
      <c r="B345" t="s">
        <v>1089</v>
      </c>
      <c r="C345">
        <v>38</v>
      </c>
      <c r="D345" t="s">
        <v>10</v>
      </c>
      <c r="E345" t="s">
        <v>1090</v>
      </c>
      <c r="F345" t="s">
        <v>291</v>
      </c>
      <c r="G345" t="s">
        <v>13</v>
      </c>
      <c r="H345" t="s">
        <v>28</v>
      </c>
    </row>
    <row r="346" spans="1:8" x14ac:dyDescent="0.25">
      <c r="A346" t="s">
        <v>1091</v>
      </c>
      <c r="B346" t="s">
        <v>1092</v>
      </c>
      <c r="C346">
        <v>39</v>
      </c>
      <c r="D346" t="s">
        <v>10</v>
      </c>
      <c r="E346" t="s">
        <v>1093</v>
      </c>
      <c r="F346" t="s">
        <v>237</v>
      </c>
      <c r="G346" t="s">
        <v>13</v>
      </c>
      <c r="H346" t="s">
        <v>50</v>
      </c>
    </row>
    <row r="347" spans="1:8" x14ac:dyDescent="0.25">
      <c r="A347" t="s">
        <v>1094</v>
      </c>
      <c r="B347" t="s">
        <v>1095</v>
      </c>
      <c r="C347">
        <v>33</v>
      </c>
      <c r="D347" t="s">
        <v>10</v>
      </c>
      <c r="E347" t="s">
        <v>1096</v>
      </c>
      <c r="F347" t="s">
        <v>99</v>
      </c>
      <c r="G347" t="s">
        <v>13</v>
      </c>
      <c r="H347" t="s">
        <v>28</v>
      </c>
    </row>
    <row r="348" spans="1:8" x14ac:dyDescent="0.25">
      <c r="A348" t="s">
        <v>1097</v>
      </c>
      <c r="B348" t="s">
        <v>1098</v>
      </c>
      <c r="C348">
        <v>58</v>
      </c>
      <c r="D348" t="s">
        <v>16</v>
      </c>
      <c r="E348" t="s">
        <v>1099</v>
      </c>
      <c r="F348" t="s">
        <v>241</v>
      </c>
      <c r="G348" t="s">
        <v>13</v>
      </c>
      <c r="H348" t="s">
        <v>19</v>
      </c>
    </row>
    <row r="349" spans="1:8" x14ac:dyDescent="0.25">
      <c r="A349" t="s">
        <v>1100</v>
      </c>
      <c r="B349" t="s">
        <v>1101</v>
      </c>
      <c r="C349">
        <v>39</v>
      </c>
      <c r="D349" t="s">
        <v>16</v>
      </c>
      <c r="E349" t="s">
        <v>1102</v>
      </c>
      <c r="F349" t="s">
        <v>171</v>
      </c>
      <c r="G349" t="s">
        <v>13</v>
      </c>
      <c r="H349" t="s">
        <v>50</v>
      </c>
    </row>
    <row r="350" spans="1:8" x14ac:dyDescent="0.25">
      <c r="A350" t="s">
        <v>1103</v>
      </c>
      <c r="B350" t="s">
        <v>1104</v>
      </c>
      <c r="C350">
        <v>55</v>
      </c>
      <c r="D350" t="s">
        <v>10</v>
      </c>
      <c r="E350" t="s">
        <v>1105</v>
      </c>
      <c r="F350" t="s">
        <v>54</v>
      </c>
      <c r="G350" t="s">
        <v>13</v>
      </c>
      <c r="H350" t="s">
        <v>33</v>
      </c>
    </row>
    <row r="351" spans="1:8" x14ac:dyDescent="0.25">
      <c r="A351" t="s">
        <v>1106</v>
      </c>
      <c r="B351" t="s">
        <v>1107</v>
      </c>
      <c r="C351">
        <v>31</v>
      </c>
      <c r="D351" t="s">
        <v>10</v>
      </c>
      <c r="E351" t="s">
        <v>1108</v>
      </c>
      <c r="F351" t="s">
        <v>167</v>
      </c>
      <c r="G351" t="s">
        <v>13</v>
      </c>
      <c r="H351" t="s">
        <v>28</v>
      </c>
    </row>
    <row r="352" spans="1:8" x14ac:dyDescent="0.25">
      <c r="A352" t="s">
        <v>1109</v>
      </c>
      <c r="B352" t="s">
        <v>1110</v>
      </c>
      <c r="C352">
        <v>26</v>
      </c>
      <c r="D352" t="s">
        <v>10</v>
      </c>
      <c r="E352" t="s">
        <v>1111</v>
      </c>
      <c r="F352" t="s">
        <v>271</v>
      </c>
      <c r="G352" t="s">
        <v>13</v>
      </c>
      <c r="H352" t="s">
        <v>33</v>
      </c>
    </row>
    <row r="353" spans="1:8" x14ac:dyDescent="0.25">
      <c r="A353" t="s">
        <v>1112</v>
      </c>
      <c r="B353" t="s">
        <v>1113</v>
      </c>
      <c r="C353">
        <v>25</v>
      </c>
      <c r="D353" t="s">
        <v>16</v>
      </c>
      <c r="E353" t="s">
        <v>1114</v>
      </c>
      <c r="F353" t="s">
        <v>73</v>
      </c>
      <c r="G353" t="s">
        <v>13</v>
      </c>
      <c r="H353" t="s">
        <v>28</v>
      </c>
    </row>
    <row r="354" spans="1:8" x14ac:dyDescent="0.25">
      <c r="A354" t="s">
        <v>1115</v>
      </c>
      <c r="B354" t="s">
        <v>1116</v>
      </c>
      <c r="C354">
        <v>52</v>
      </c>
      <c r="D354" t="s">
        <v>16</v>
      </c>
      <c r="E354" t="s">
        <v>1117</v>
      </c>
      <c r="F354" t="s">
        <v>328</v>
      </c>
      <c r="G354" t="s">
        <v>13</v>
      </c>
      <c r="H354" t="s">
        <v>33</v>
      </c>
    </row>
    <row r="355" spans="1:8" x14ac:dyDescent="0.25">
      <c r="A355" t="s">
        <v>1118</v>
      </c>
      <c r="B355" t="s">
        <v>1119</v>
      </c>
      <c r="C355">
        <v>56</v>
      </c>
      <c r="D355" t="s">
        <v>16</v>
      </c>
      <c r="E355" t="s">
        <v>1120</v>
      </c>
      <c r="F355" t="s">
        <v>37</v>
      </c>
      <c r="G355" t="s">
        <v>13</v>
      </c>
      <c r="H355" t="s">
        <v>19</v>
      </c>
    </row>
    <row r="356" spans="1:8" x14ac:dyDescent="0.25">
      <c r="A356" t="s">
        <v>1121</v>
      </c>
      <c r="B356" t="s">
        <v>1122</v>
      </c>
      <c r="C356">
        <v>38</v>
      </c>
      <c r="D356" t="s">
        <v>10</v>
      </c>
      <c r="E356" t="s">
        <v>1123</v>
      </c>
      <c r="F356" t="s">
        <v>171</v>
      </c>
      <c r="G356" t="s">
        <v>13</v>
      </c>
      <c r="H356" t="s">
        <v>33</v>
      </c>
    </row>
    <row r="357" spans="1:8" x14ac:dyDescent="0.25">
      <c r="A357" t="s">
        <v>1124</v>
      </c>
      <c r="B357" t="s">
        <v>1125</v>
      </c>
      <c r="C357">
        <v>20</v>
      </c>
      <c r="D357" t="s">
        <v>10</v>
      </c>
      <c r="E357" t="s">
        <v>1126</v>
      </c>
      <c r="F357" t="s">
        <v>77</v>
      </c>
      <c r="G357" t="s">
        <v>13</v>
      </c>
      <c r="H357" t="s">
        <v>50</v>
      </c>
    </row>
    <row r="358" spans="1:8" x14ac:dyDescent="0.25">
      <c r="A358" t="s">
        <v>1127</v>
      </c>
      <c r="B358" t="s">
        <v>1128</v>
      </c>
      <c r="C358">
        <v>54</v>
      </c>
      <c r="D358" t="s">
        <v>10</v>
      </c>
      <c r="E358" t="s">
        <v>1129</v>
      </c>
      <c r="F358" t="s">
        <v>291</v>
      </c>
      <c r="G358" t="s">
        <v>13</v>
      </c>
      <c r="H358" t="s">
        <v>28</v>
      </c>
    </row>
    <row r="359" spans="1:8" x14ac:dyDescent="0.25">
      <c r="A359" t="s">
        <v>1130</v>
      </c>
      <c r="B359" t="s">
        <v>1131</v>
      </c>
      <c r="C359">
        <v>41</v>
      </c>
      <c r="D359" t="s">
        <v>10</v>
      </c>
      <c r="E359" t="s">
        <v>1132</v>
      </c>
      <c r="F359" t="s">
        <v>241</v>
      </c>
      <c r="G359" t="s">
        <v>13</v>
      </c>
      <c r="H359" t="s">
        <v>50</v>
      </c>
    </row>
    <row r="360" spans="1:8" x14ac:dyDescent="0.25">
      <c r="A360" t="s">
        <v>1133</v>
      </c>
      <c r="B360" t="s">
        <v>1134</v>
      </c>
      <c r="C360">
        <v>60</v>
      </c>
      <c r="D360" t="s">
        <v>16</v>
      </c>
      <c r="E360" t="s">
        <v>1135</v>
      </c>
      <c r="F360" t="s">
        <v>317</v>
      </c>
      <c r="G360" t="s">
        <v>13</v>
      </c>
      <c r="H360" t="s">
        <v>50</v>
      </c>
    </row>
    <row r="361" spans="1:8" x14ac:dyDescent="0.25">
      <c r="A361" t="s">
        <v>1136</v>
      </c>
      <c r="B361" t="s">
        <v>1137</v>
      </c>
      <c r="C361">
        <v>32</v>
      </c>
      <c r="D361" t="s">
        <v>10</v>
      </c>
      <c r="E361" t="s">
        <v>1138</v>
      </c>
      <c r="F361" t="s">
        <v>65</v>
      </c>
      <c r="G361" t="s">
        <v>13</v>
      </c>
      <c r="H361" t="s">
        <v>33</v>
      </c>
    </row>
    <row r="362" spans="1:8" x14ac:dyDescent="0.25">
      <c r="A362" t="s">
        <v>1139</v>
      </c>
      <c r="B362" t="s">
        <v>1140</v>
      </c>
      <c r="C362">
        <v>34</v>
      </c>
      <c r="D362" t="s">
        <v>10</v>
      </c>
      <c r="E362" t="s">
        <v>1141</v>
      </c>
      <c r="F362" t="s">
        <v>295</v>
      </c>
      <c r="G362" t="s">
        <v>13</v>
      </c>
      <c r="H362" t="s">
        <v>19</v>
      </c>
    </row>
    <row r="363" spans="1:8" x14ac:dyDescent="0.25">
      <c r="A363" t="s">
        <v>1142</v>
      </c>
      <c r="B363" t="s">
        <v>1143</v>
      </c>
      <c r="C363">
        <v>64</v>
      </c>
      <c r="D363" t="s">
        <v>10</v>
      </c>
      <c r="E363" t="s">
        <v>1144</v>
      </c>
      <c r="F363" t="s">
        <v>258</v>
      </c>
      <c r="G363" t="s">
        <v>13</v>
      </c>
      <c r="H363" t="s">
        <v>19</v>
      </c>
    </row>
    <row r="364" spans="1:8" x14ac:dyDescent="0.25">
      <c r="A364" t="s">
        <v>1145</v>
      </c>
      <c r="B364" t="s">
        <v>1146</v>
      </c>
      <c r="C364">
        <v>60</v>
      </c>
      <c r="D364" t="s">
        <v>10</v>
      </c>
      <c r="E364" t="s">
        <v>1147</v>
      </c>
      <c r="F364" t="s">
        <v>167</v>
      </c>
      <c r="G364" t="s">
        <v>13</v>
      </c>
      <c r="H364" t="s">
        <v>50</v>
      </c>
    </row>
    <row r="365" spans="1:8" x14ac:dyDescent="0.25">
      <c r="A365" t="s">
        <v>1148</v>
      </c>
      <c r="B365" t="s">
        <v>1149</v>
      </c>
      <c r="C365">
        <v>23</v>
      </c>
      <c r="D365" t="s">
        <v>10</v>
      </c>
      <c r="E365" t="s">
        <v>1150</v>
      </c>
      <c r="F365" t="s">
        <v>27</v>
      </c>
      <c r="G365" t="s">
        <v>13</v>
      </c>
      <c r="H365" t="s">
        <v>28</v>
      </c>
    </row>
    <row r="366" spans="1:8" x14ac:dyDescent="0.25">
      <c r="A366" t="s">
        <v>1151</v>
      </c>
      <c r="B366" t="s">
        <v>1152</v>
      </c>
      <c r="C366">
        <v>58</v>
      </c>
      <c r="D366" t="s">
        <v>10</v>
      </c>
      <c r="E366" t="s">
        <v>1153</v>
      </c>
      <c r="F366" t="s">
        <v>137</v>
      </c>
      <c r="G366" t="s">
        <v>13</v>
      </c>
      <c r="H366" t="s">
        <v>28</v>
      </c>
    </row>
    <row r="367" spans="1:8" x14ac:dyDescent="0.25">
      <c r="A367" t="s">
        <v>1154</v>
      </c>
      <c r="B367" t="s">
        <v>1155</v>
      </c>
      <c r="C367">
        <v>63</v>
      </c>
      <c r="D367" t="s">
        <v>16</v>
      </c>
      <c r="E367" t="s">
        <v>1156</v>
      </c>
      <c r="F367" t="s">
        <v>167</v>
      </c>
      <c r="G367" t="s">
        <v>13</v>
      </c>
      <c r="H367" t="s">
        <v>19</v>
      </c>
    </row>
    <row r="368" spans="1:8" x14ac:dyDescent="0.25">
      <c r="A368" t="s">
        <v>1157</v>
      </c>
      <c r="B368" t="s">
        <v>1158</v>
      </c>
      <c r="C368">
        <v>40</v>
      </c>
      <c r="D368" t="s">
        <v>16</v>
      </c>
      <c r="E368" t="s">
        <v>1159</v>
      </c>
      <c r="F368" t="s">
        <v>23</v>
      </c>
      <c r="G368" t="s">
        <v>13</v>
      </c>
      <c r="H368" t="s">
        <v>19</v>
      </c>
    </row>
    <row r="369" spans="1:8" x14ac:dyDescent="0.25">
      <c r="A369" t="s">
        <v>1160</v>
      </c>
      <c r="B369" t="s">
        <v>1161</v>
      </c>
      <c r="C369">
        <v>51</v>
      </c>
      <c r="D369" t="s">
        <v>10</v>
      </c>
      <c r="E369" t="s">
        <v>1162</v>
      </c>
      <c r="F369" t="s">
        <v>27</v>
      </c>
      <c r="G369" t="s">
        <v>13</v>
      </c>
      <c r="H369" t="s">
        <v>28</v>
      </c>
    </row>
    <row r="370" spans="1:8" x14ac:dyDescent="0.25">
      <c r="A370" t="s">
        <v>1163</v>
      </c>
      <c r="B370" t="s">
        <v>1164</v>
      </c>
      <c r="C370">
        <v>34</v>
      </c>
      <c r="D370" t="s">
        <v>16</v>
      </c>
      <c r="E370" t="s">
        <v>1165</v>
      </c>
      <c r="F370" t="s">
        <v>61</v>
      </c>
      <c r="G370" t="s">
        <v>13</v>
      </c>
      <c r="H370" t="s">
        <v>19</v>
      </c>
    </row>
    <row r="371" spans="1:8" x14ac:dyDescent="0.25">
      <c r="A371" t="s">
        <v>1166</v>
      </c>
      <c r="B371" t="s">
        <v>1167</v>
      </c>
      <c r="C371">
        <v>20</v>
      </c>
      <c r="D371" t="s">
        <v>16</v>
      </c>
      <c r="E371" t="s">
        <v>1168</v>
      </c>
      <c r="F371" t="s">
        <v>175</v>
      </c>
      <c r="G371" t="s">
        <v>13</v>
      </c>
      <c r="H371" t="s">
        <v>19</v>
      </c>
    </row>
    <row r="372" spans="1:8" x14ac:dyDescent="0.25">
      <c r="A372" t="s">
        <v>1169</v>
      </c>
      <c r="B372" t="s">
        <v>1170</v>
      </c>
      <c r="C372">
        <v>45</v>
      </c>
      <c r="D372" t="s">
        <v>10</v>
      </c>
      <c r="E372" t="s">
        <v>1171</v>
      </c>
      <c r="F372" t="s">
        <v>258</v>
      </c>
      <c r="G372" t="s">
        <v>13</v>
      </c>
      <c r="H372" t="s">
        <v>33</v>
      </c>
    </row>
    <row r="373" spans="1:8" x14ac:dyDescent="0.25">
      <c r="A373" t="s">
        <v>1172</v>
      </c>
      <c r="B373" t="s">
        <v>1173</v>
      </c>
      <c r="C373">
        <v>21</v>
      </c>
      <c r="D373" t="s">
        <v>16</v>
      </c>
      <c r="E373" t="s">
        <v>1174</v>
      </c>
      <c r="F373" t="s">
        <v>49</v>
      </c>
      <c r="G373" t="s">
        <v>13</v>
      </c>
      <c r="H373" t="s">
        <v>19</v>
      </c>
    </row>
    <row r="374" spans="1:8" x14ac:dyDescent="0.25">
      <c r="A374" t="s">
        <v>1175</v>
      </c>
      <c r="B374" t="s">
        <v>1176</v>
      </c>
      <c r="C374">
        <v>28</v>
      </c>
      <c r="D374" t="s">
        <v>10</v>
      </c>
      <c r="E374" t="s">
        <v>1177</v>
      </c>
      <c r="F374" t="s">
        <v>27</v>
      </c>
      <c r="G374" t="s">
        <v>13</v>
      </c>
      <c r="H374" t="s">
        <v>28</v>
      </c>
    </row>
    <row r="375" spans="1:8" x14ac:dyDescent="0.25">
      <c r="A375" t="s">
        <v>1178</v>
      </c>
      <c r="B375" t="s">
        <v>1179</v>
      </c>
      <c r="C375">
        <v>37</v>
      </c>
      <c r="D375" t="s">
        <v>16</v>
      </c>
      <c r="E375" t="s">
        <v>1180</v>
      </c>
      <c r="F375" t="s">
        <v>439</v>
      </c>
      <c r="G375" t="s">
        <v>13</v>
      </c>
      <c r="H375" t="s">
        <v>50</v>
      </c>
    </row>
    <row r="376" spans="1:8" x14ac:dyDescent="0.25">
      <c r="A376" t="s">
        <v>1181</v>
      </c>
      <c r="B376" t="s">
        <v>1182</v>
      </c>
      <c r="C376">
        <v>60</v>
      </c>
      <c r="D376" t="s">
        <v>10</v>
      </c>
      <c r="E376" t="s">
        <v>1183</v>
      </c>
      <c r="F376" t="s">
        <v>103</v>
      </c>
      <c r="G376" t="s">
        <v>13</v>
      </c>
      <c r="H376" t="s">
        <v>19</v>
      </c>
    </row>
    <row r="377" spans="1:8" x14ac:dyDescent="0.25">
      <c r="A377" t="s">
        <v>1184</v>
      </c>
      <c r="B377" t="s">
        <v>1185</v>
      </c>
      <c r="C377">
        <v>26</v>
      </c>
      <c r="D377" t="s">
        <v>10</v>
      </c>
      <c r="E377" t="s">
        <v>1186</v>
      </c>
      <c r="F377" t="s">
        <v>205</v>
      </c>
      <c r="G377" t="s">
        <v>13</v>
      </c>
      <c r="H377" t="s">
        <v>19</v>
      </c>
    </row>
    <row r="378" spans="1:8" x14ac:dyDescent="0.25">
      <c r="A378" t="s">
        <v>1187</v>
      </c>
      <c r="B378" t="s">
        <v>1188</v>
      </c>
      <c r="C378">
        <v>30</v>
      </c>
      <c r="D378" t="s">
        <v>10</v>
      </c>
      <c r="E378" t="s">
        <v>1189</v>
      </c>
      <c r="F378" t="s">
        <v>171</v>
      </c>
      <c r="G378" t="s">
        <v>13</v>
      </c>
      <c r="H378" t="s">
        <v>28</v>
      </c>
    </row>
    <row r="379" spans="1:8" x14ac:dyDescent="0.25">
      <c r="A379" t="s">
        <v>1190</v>
      </c>
      <c r="B379" t="s">
        <v>1191</v>
      </c>
      <c r="C379">
        <v>39</v>
      </c>
      <c r="D379" t="s">
        <v>16</v>
      </c>
      <c r="E379" t="s">
        <v>1192</v>
      </c>
      <c r="F379" t="s">
        <v>439</v>
      </c>
      <c r="G379" t="s">
        <v>13</v>
      </c>
      <c r="H379" t="s">
        <v>50</v>
      </c>
    </row>
    <row r="380" spans="1:8" x14ac:dyDescent="0.25">
      <c r="A380" t="s">
        <v>1193</v>
      </c>
      <c r="B380" t="s">
        <v>1194</v>
      </c>
      <c r="C380">
        <v>44</v>
      </c>
      <c r="D380" t="s">
        <v>16</v>
      </c>
      <c r="E380" t="s">
        <v>1195</v>
      </c>
      <c r="F380" t="s">
        <v>95</v>
      </c>
      <c r="G380" t="s">
        <v>13</v>
      </c>
      <c r="H380" t="s">
        <v>28</v>
      </c>
    </row>
    <row r="381" spans="1:8" x14ac:dyDescent="0.25">
      <c r="A381" t="s">
        <v>1196</v>
      </c>
      <c r="B381" t="s">
        <v>1197</v>
      </c>
      <c r="C381">
        <v>34</v>
      </c>
      <c r="D381" t="s">
        <v>16</v>
      </c>
      <c r="E381" t="s">
        <v>1198</v>
      </c>
      <c r="F381" t="s">
        <v>271</v>
      </c>
      <c r="G381" t="s">
        <v>13</v>
      </c>
      <c r="H381" t="s">
        <v>50</v>
      </c>
    </row>
    <row r="382" spans="1:8" x14ac:dyDescent="0.25">
      <c r="A382" t="s">
        <v>1199</v>
      </c>
      <c r="B382" t="s">
        <v>1200</v>
      </c>
      <c r="C382">
        <v>23</v>
      </c>
      <c r="D382" t="s">
        <v>10</v>
      </c>
      <c r="E382" t="s">
        <v>1201</v>
      </c>
      <c r="F382" t="s">
        <v>221</v>
      </c>
      <c r="G382" t="s">
        <v>13</v>
      </c>
      <c r="H382" t="s">
        <v>50</v>
      </c>
    </row>
    <row r="383" spans="1:8" x14ac:dyDescent="0.25">
      <c r="A383" t="s">
        <v>1202</v>
      </c>
      <c r="B383" t="s">
        <v>1203</v>
      </c>
      <c r="C383">
        <v>50</v>
      </c>
      <c r="D383" t="s">
        <v>10</v>
      </c>
      <c r="E383" t="s">
        <v>1204</v>
      </c>
      <c r="F383" t="s">
        <v>23</v>
      </c>
      <c r="G383" t="s">
        <v>13</v>
      </c>
      <c r="H383" t="s">
        <v>33</v>
      </c>
    </row>
    <row r="384" spans="1:8" x14ac:dyDescent="0.25">
      <c r="A384" t="s">
        <v>1205</v>
      </c>
      <c r="B384" t="s">
        <v>1206</v>
      </c>
      <c r="C384">
        <v>20</v>
      </c>
      <c r="D384" t="s">
        <v>16</v>
      </c>
      <c r="E384" t="s">
        <v>1207</v>
      </c>
      <c r="F384" t="s">
        <v>32</v>
      </c>
      <c r="G384" t="s">
        <v>13</v>
      </c>
      <c r="H384" t="s">
        <v>50</v>
      </c>
    </row>
    <row r="385" spans="1:8" x14ac:dyDescent="0.25">
      <c r="A385" t="s">
        <v>1208</v>
      </c>
      <c r="B385" t="s">
        <v>1209</v>
      </c>
      <c r="C385">
        <v>27</v>
      </c>
      <c r="D385" t="s">
        <v>16</v>
      </c>
      <c r="E385" t="s">
        <v>1210</v>
      </c>
      <c r="F385" t="s">
        <v>321</v>
      </c>
      <c r="G385" t="s">
        <v>13</v>
      </c>
      <c r="H385" t="s">
        <v>33</v>
      </c>
    </row>
    <row r="386" spans="1:8" x14ac:dyDescent="0.25">
      <c r="A386" t="s">
        <v>1211</v>
      </c>
      <c r="B386" t="s">
        <v>1212</v>
      </c>
      <c r="C386">
        <v>52</v>
      </c>
      <c r="D386" t="s">
        <v>16</v>
      </c>
      <c r="E386" t="s">
        <v>1213</v>
      </c>
      <c r="F386" t="s">
        <v>271</v>
      </c>
      <c r="G386" t="s">
        <v>13</v>
      </c>
      <c r="H386" t="s">
        <v>28</v>
      </c>
    </row>
    <row r="387" spans="1:8" x14ac:dyDescent="0.25">
      <c r="A387" t="s">
        <v>1214</v>
      </c>
      <c r="B387" t="s">
        <v>1215</v>
      </c>
      <c r="C387">
        <v>60</v>
      </c>
      <c r="D387" t="s">
        <v>10</v>
      </c>
      <c r="E387" t="s">
        <v>1216</v>
      </c>
      <c r="F387" t="s">
        <v>321</v>
      </c>
      <c r="G387" t="s">
        <v>13</v>
      </c>
      <c r="H387" t="s">
        <v>50</v>
      </c>
    </row>
    <row r="388" spans="1:8" x14ac:dyDescent="0.25">
      <c r="A388" t="s">
        <v>1217</v>
      </c>
      <c r="B388" t="s">
        <v>1218</v>
      </c>
      <c r="C388">
        <v>18</v>
      </c>
      <c r="D388" t="s">
        <v>16</v>
      </c>
      <c r="E388" t="s">
        <v>1219</v>
      </c>
      <c r="F388" t="s">
        <v>144</v>
      </c>
      <c r="G388" t="s">
        <v>13</v>
      </c>
      <c r="H388" t="s">
        <v>28</v>
      </c>
    </row>
    <row r="389" spans="1:8" x14ac:dyDescent="0.25">
      <c r="A389" t="s">
        <v>1220</v>
      </c>
      <c r="B389" t="s">
        <v>1221</v>
      </c>
      <c r="C389">
        <v>28</v>
      </c>
      <c r="D389" t="s">
        <v>16</v>
      </c>
      <c r="E389" t="s">
        <v>1222</v>
      </c>
      <c r="F389" t="s">
        <v>91</v>
      </c>
      <c r="G389" t="s">
        <v>13</v>
      </c>
      <c r="H389" t="s">
        <v>33</v>
      </c>
    </row>
    <row r="390" spans="1:8" x14ac:dyDescent="0.25">
      <c r="A390" t="s">
        <v>1223</v>
      </c>
      <c r="B390" t="s">
        <v>1224</v>
      </c>
      <c r="C390">
        <v>53</v>
      </c>
      <c r="D390" t="s">
        <v>10</v>
      </c>
      <c r="E390" t="s">
        <v>1225</v>
      </c>
      <c r="F390" t="s">
        <v>117</v>
      </c>
      <c r="G390" t="s">
        <v>13</v>
      </c>
      <c r="H390" t="s">
        <v>19</v>
      </c>
    </row>
    <row r="391" spans="1:8" x14ac:dyDescent="0.25">
      <c r="A391" t="s">
        <v>1226</v>
      </c>
      <c r="B391" t="s">
        <v>1227</v>
      </c>
      <c r="C391">
        <v>50</v>
      </c>
      <c r="D391" t="s">
        <v>10</v>
      </c>
      <c r="E391" t="s">
        <v>1228</v>
      </c>
      <c r="F391" t="s">
        <v>73</v>
      </c>
      <c r="G391" t="s">
        <v>13</v>
      </c>
      <c r="H391" t="s">
        <v>19</v>
      </c>
    </row>
    <row r="392" spans="1:8" x14ac:dyDescent="0.25">
      <c r="A392" t="s">
        <v>1229</v>
      </c>
      <c r="B392" t="s">
        <v>1230</v>
      </c>
      <c r="C392">
        <v>56</v>
      </c>
      <c r="D392" t="s">
        <v>10</v>
      </c>
      <c r="E392" t="s">
        <v>1231</v>
      </c>
      <c r="F392" t="s">
        <v>295</v>
      </c>
      <c r="G392" t="s">
        <v>13</v>
      </c>
      <c r="H392" t="s">
        <v>33</v>
      </c>
    </row>
    <row r="393" spans="1:8" x14ac:dyDescent="0.25">
      <c r="A393" t="s">
        <v>1232</v>
      </c>
      <c r="B393" t="s">
        <v>1233</v>
      </c>
      <c r="C393">
        <v>40</v>
      </c>
      <c r="D393" t="s">
        <v>16</v>
      </c>
      <c r="E393" t="s">
        <v>1234</v>
      </c>
      <c r="F393" t="s">
        <v>37</v>
      </c>
      <c r="G393" t="s">
        <v>13</v>
      </c>
      <c r="H393" t="s">
        <v>28</v>
      </c>
    </row>
    <row r="394" spans="1:8" x14ac:dyDescent="0.25">
      <c r="A394" t="s">
        <v>1235</v>
      </c>
      <c r="B394" t="s">
        <v>1236</v>
      </c>
      <c r="C394">
        <v>46</v>
      </c>
      <c r="D394" t="s">
        <v>10</v>
      </c>
      <c r="E394" t="s">
        <v>1237</v>
      </c>
      <c r="F394" t="s">
        <v>117</v>
      </c>
      <c r="G394" t="s">
        <v>13</v>
      </c>
      <c r="H394" t="s">
        <v>50</v>
      </c>
    </row>
    <row r="395" spans="1:8" x14ac:dyDescent="0.25">
      <c r="A395" t="s">
        <v>1238</v>
      </c>
      <c r="B395" t="s">
        <v>1239</v>
      </c>
      <c r="C395">
        <v>46</v>
      </c>
      <c r="D395" t="s">
        <v>10</v>
      </c>
      <c r="E395" t="s">
        <v>1240</v>
      </c>
      <c r="F395" t="s">
        <v>121</v>
      </c>
      <c r="G395" t="s">
        <v>13</v>
      </c>
      <c r="H395" t="s">
        <v>28</v>
      </c>
    </row>
    <row r="396" spans="1:8" x14ac:dyDescent="0.25">
      <c r="A396" t="s">
        <v>1241</v>
      </c>
      <c r="B396" t="s">
        <v>1242</v>
      </c>
      <c r="C396">
        <v>43</v>
      </c>
      <c r="D396" t="s">
        <v>16</v>
      </c>
      <c r="E396" t="s">
        <v>1243</v>
      </c>
      <c r="F396" t="s">
        <v>171</v>
      </c>
      <c r="G396" t="s">
        <v>13</v>
      </c>
      <c r="H396" t="s">
        <v>28</v>
      </c>
    </row>
    <row r="397" spans="1:8" x14ac:dyDescent="0.25">
      <c r="A397" t="s">
        <v>1244</v>
      </c>
      <c r="B397" t="s">
        <v>1245</v>
      </c>
      <c r="C397">
        <v>50</v>
      </c>
      <c r="D397" t="s">
        <v>10</v>
      </c>
      <c r="E397" t="s">
        <v>1246</v>
      </c>
      <c r="F397" t="s">
        <v>65</v>
      </c>
      <c r="G397" t="s">
        <v>13</v>
      </c>
      <c r="H397" t="s">
        <v>50</v>
      </c>
    </row>
    <row r="398" spans="1:8" x14ac:dyDescent="0.25">
      <c r="A398" t="s">
        <v>1247</v>
      </c>
      <c r="B398" t="s">
        <v>1248</v>
      </c>
      <c r="C398">
        <v>25</v>
      </c>
      <c r="D398" t="s">
        <v>16</v>
      </c>
      <c r="E398" t="s">
        <v>1249</v>
      </c>
      <c r="F398" t="s">
        <v>61</v>
      </c>
      <c r="G398" t="s">
        <v>13</v>
      </c>
      <c r="H398" t="s">
        <v>33</v>
      </c>
    </row>
    <row r="399" spans="1:8" x14ac:dyDescent="0.25">
      <c r="A399" t="s">
        <v>1250</v>
      </c>
      <c r="B399" t="s">
        <v>1251</v>
      </c>
      <c r="C399">
        <v>62</v>
      </c>
      <c r="D399" t="s">
        <v>16</v>
      </c>
      <c r="E399" t="s">
        <v>127</v>
      </c>
      <c r="F399" t="s">
        <v>65</v>
      </c>
      <c r="G399" t="s">
        <v>13</v>
      </c>
      <c r="H399" t="s">
        <v>19</v>
      </c>
    </row>
    <row r="400" spans="1:8" x14ac:dyDescent="0.25">
      <c r="A400" t="s">
        <v>1252</v>
      </c>
      <c r="B400" t="s">
        <v>1253</v>
      </c>
      <c r="C400">
        <v>54</v>
      </c>
      <c r="D400" t="s">
        <v>10</v>
      </c>
      <c r="E400" t="s">
        <v>1254</v>
      </c>
      <c r="F400" t="s">
        <v>49</v>
      </c>
      <c r="G400" t="s">
        <v>13</v>
      </c>
      <c r="H400" t="s">
        <v>28</v>
      </c>
    </row>
    <row r="401" spans="1:8" x14ac:dyDescent="0.25">
      <c r="A401" t="s">
        <v>1255</v>
      </c>
      <c r="B401" t="s">
        <v>1256</v>
      </c>
      <c r="C401">
        <v>27</v>
      </c>
      <c r="D401" t="s">
        <v>10</v>
      </c>
      <c r="E401" t="s">
        <v>1257</v>
      </c>
      <c r="F401" t="s">
        <v>439</v>
      </c>
      <c r="G401" t="s">
        <v>13</v>
      </c>
      <c r="H401" t="s">
        <v>28</v>
      </c>
    </row>
    <row r="402" spans="1:8" x14ac:dyDescent="0.25">
      <c r="A402" t="s">
        <v>1258</v>
      </c>
      <c r="B402" t="s">
        <v>1259</v>
      </c>
      <c r="C402">
        <v>57</v>
      </c>
      <c r="D402" t="s">
        <v>16</v>
      </c>
      <c r="E402" t="s">
        <v>1260</v>
      </c>
      <c r="F402" t="s">
        <v>99</v>
      </c>
      <c r="G402" t="s">
        <v>13</v>
      </c>
      <c r="H402" t="s">
        <v>19</v>
      </c>
    </row>
    <row r="403" spans="1:8" x14ac:dyDescent="0.25">
      <c r="A403" t="s">
        <v>1261</v>
      </c>
      <c r="B403" t="s">
        <v>1262</v>
      </c>
      <c r="C403">
        <v>51</v>
      </c>
      <c r="D403" t="s">
        <v>16</v>
      </c>
      <c r="E403" t="s">
        <v>1263</v>
      </c>
      <c r="F403" t="s">
        <v>188</v>
      </c>
      <c r="G403" t="s">
        <v>13</v>
      </c>
      <c r="H403" t="s">
        <v>19</v>
      </c>
    </row>
    <row r="404" spans="1:8" x14ac:dyDescent="0.25">
      <c r="A404" t="s">
        <v>1264</v>
      </c>
      <c r="B404" t="s">
        <v>1265</v>
      </c>
      <c r="C404">
        <v>31</v>
      </c>
      <c r="D404" t="s">
        <v>10</v>
      </c>
      <c r="E404" t="s">
        <v>83</v>
      </c>
      <c r="F404" t="s">
        <v>317</v>
      </c>
      <c r="G404" t="s">
        <v>13</v>
      </c>
      <c r="H404" t="s">
        <v>28</v>
      </c>
    </row>
    <row r="405" spans="1:8" x14ac:dyDescent="0.25">
      <c r="A405" t="s">
        <v>1266</v>
      </c>
      <c r="B405" t="s">
        <v>1267</v>
      </c>
      <c r="C405">
        <v>34</v>
      </c>
      <c r="D405" t="s">
        <v>10</v>
      </c>
      <c r="E405" t="s">
        <v>1268</v>
      </c>
      <c r="F405" t="s">
        <v>332</v>
      </c>
      <c r="G405" t="s">
        <v>13</v>
      </c>
      <c r="H405" t="s">
        <v>28</v>
      </c>
    </row>
    <row r="406" spans="1:8" x14ac:dyDescent="0.25">
      <c r="A406" t="s">
        <v>1269</v>
      </c>
      <c r="B406" t="s">
        <v>1270</v>
      </c>
      <c r="C406">
        <v>22</v>
      </c>
      <c r="D406" t="s">
        <v>16</v>
      </c>
      <c r="E406" t="s">
        <v>1271</v>
      </c>
      <c r="F406" t="s">
        <v>295</v>
      </c>
      <c r="G406" t="s">
        <v>13</v>
      </c>
      <c r="H406" t="s">
        <v>33</v>
      </c>
    </row>
    <row r="407" spans="1:8" x14ac:dyDescent="0.25">
      <c r="A407" t="s">
        <v>1272</v>
      </c>
      <c r="B407" t="s">
        <v>1273</v>
      </c>
      <c r="C407">
        <v>18</v>
      </c>
      <c r="D407" t="s">
        <v>16</v>
      </c>
      <c r="E407" t="s">
        <v>1274</v>
      </c>
      <c r="F407" t="s">
        <v>332</v>
      </c>
      <c r="G407" t="s">
        <v>13</v>
      </c>
      <c r="H407" t="s">
        <v>50</v>
      </c>
    </row>
    <row r="408" spans="1:8" x14ac:dyDescent="0.25">
      <c r="A408" t="s">
        <v>1275</v>
      </c>
      <c r="B408" t="s">
        <v>1276</v>
      </c>
      <c r="C408">
        <v>23</v>
      </c>
      <c r="D408" t="s">
        <v>16</v>
      </c>
      <c r="E408" t="s">
        <v>1277</v>
      </c>
      <c r="F408" t="s">
        <v>328</v>
      </c>
      <c r="G408" t="s">
        <v>13</v>
      </c>
      <c r="H408" t="s">
        <v>50</v>
      </c>
    </row>
    <row r="409" spans="1:8" x14ac:dyDescent="0.25">
      <c r="A409" t="s">
        <v>1278</v>
      </c>
      <c r="B409" t="s">
        <v>1279</v>
      </c>
      <c r="C409">
        <v>33</v>
      </c>
      <c r="D409" t="s">
        <v>10</v>
      </c>
      <c r="E409" t="s">
        <v>1280</v>
      </c>
      <c r="F409" t="s">
        <v>144</v>
      </c>
      <c r="G409" t="s">
        <v>13</v>
      </c>
      <c r="H409" t="s">
        <v>50</v>
      </c>
    </row>
    <row r="410" spans="1:8" x14ac:dyDescent="0.25">
      <c r="A410" t="s">
        <v>1281</v>
      </c>
      <c r="B410" t="s">
        <v>1282</v>
      </c>
      <c r="C410">
        <v>36</v>
      </c>
      <c r="D410" t="s">
        <v>10</v>
      </c>
      <c r="E410" t="s">
        <v>1283</v>
      </c>
      <c r="F410" t="s">
        <v>91</v>
      </c>
      <c r="G410" t="s">
        <v>13</v>
      </c>
      <c r="H410" t="s">
        <v>50</v>
      </c>
    </row>
    <row r="411" spans="1:8" x14ac:dyDescent="0.25">
      <c r="A411" t="s">
        <v>1284</v>
      </c>
      <c r="B411" t="s">
        <v>1285</v>
      </c>
      <c r="C411">
        <v>55</v>
      </c>
      <c r="D411" t="s">
        <v>10</v>
      </c>
      <c r="E411" t="s">
        <v>1286</v>
      </c>
      <c r="F411" t="s">
        <v>856</v>
      </c>
      <c r="G411" t="s">
        <v>13</v>
      </c>
      <c r="H411" t="s">
        <v>50</v>
      </c>
    </row>
    <row r="412" spans="1:8" x14ac:dyDescent="0.25">
      <c r="A412" t="s">
        <v>1287</v>
      </c>
      <c r="B412" t="s">
        <v>1288</v>
      </c>
      <c r="C412">
        <v>48</v>
      </c>
      <c r="D412" t="s">
        <v>16</v>
      </c>
      <c r="E412" t="s">
        <v>1289</v>
      </c>
      <c r="F412" t="s">
        <v>91</v>
      </c>
      <c r="G412" t="s">
        <v>13</v>
      </c>
      <c r="H412" t="s">
        <v>28</v>
      </c>
    </row>
    <row r="413" spans="1:8" x14ac:dyDescent="0.25">
      <c r="A413" t="s">
        <v>1290</v>
      </c>
      <c r="B413" t="s">
        <v>1291</v>
      </c>
      <c r="C413">
        <v>63</v>
      </c>
      <c r="D413" t="s">
        <v>10</v>
      </c>
      <c r="E413" t="s">
        <v>1292</v>
      </c>
      <c r="F413" t="s">
        <v>27</v>
      </c>
      <c r="G413" t="s">
        <v>13</v>
      </c>
      <c r="H413" t="s">
        <v>33</v>
      </c>
    </row>
    <row r="414" spans="1:8" x14ac:dyDescent="0.25">
      <c r="A414" t="s">
        <v>1293</v>
      </c>
      <c r="B414" t="s">
        <v>1294</v>
      </c>
      <c r="C414">
        <v>23</v>
      </c>
      <c r="D414" t="s">
        <v>16</v>
      </c>
      <c r="E414" t="s">
        <v>208</v>
      </c>
      <c r="F414" t="s">
        <v>160</v>
      </c>
      <c r="G414" t="s">
        <v>13</v>
      </c>
      <c r="H414" t="s">
        <v>50</v>
      </c>
    </row>
    <row r="415" spans="1:8" x14ac:dyDescent="0.25">
      <c r="A415" t="s">
        <v>1295</v>
      </c>
      <c r="B415" t="s">
        <v>1296</v>
      </c>
      <c r="C415">
        <v>59</v>
      </c>
      <c r="D415" t="s">
        <v>16</v>
      </c>
      <c r="E415" t="s">
        <v>1297</v>
      </c>
      <c r="F415" t="s">
        <v>110</v>
      </c>
      <c r="G415" t="s">
        <v>13</v>
      </c>
      <c r="H415" t="s">
        <v>28</v>
      </c>
    </row>
    <row r="416" spans="1:8" x14ac:dyDescent="0.25">
      <c r="A416" t="s">
        <v>1298</v>
      </c>
      <c r="B416" t="s">
        <v>1299</v>
      </c>
      <c r="C416">
        <v>35</v>
      </c>
      <c r="D416" t="s">
        <v>16</v>
      </c>
      <c r="E416" t="s">
        <v>1300</v>
      </c>
      <c r="F416" t="s">
        <v>117</v>
      </c>
      <c r="G416" t="s">
        <v>13</v>
      </c>
      <c r="H416" t="s">
        <v>50</v>
      </c>
    </row>
    <row r="417" spans="1:8" x14ac:dyDescent="0.25">
      <c r="A417" t="s">
        <v>1301</v>
      </c>
      <c r="B417" t="s">
        <v>1302</v>
      </c>
      <c r="C417">
        <v>26</v>
      </c>
      <c r="D417" t="s">
        <v>16</v>
      </c>
      <c r="E417" t="s">
        <v>1303</v>
      </c>
      <c r="F417" t="s">
        <v>167</v>
      </c>
      <c r="G417" t="s">
        <v>13</v>
      </c>
      <c r="H417" t="s">
        <v>33</v>
      </c>
    </row>
    <row r="418" spans="1:8" x14ac:dyDescent="0.25">
      <c r="A418" t="s">
        <v>1304</v>
      </c>
      <c r="B418" t="s">
        <v>1305</v>
      </c>
      <c r="C418">
        <v>46</v>
      </c>
      <c r="D418" t="s">
        <v>10</v>
      </c>
      <c r="E418" t="s">
        <v>1306</v>
      </c>
      <c r="F418" t="s">
        <v>328</v>
      </c>
      <c r="G418" t="s">
        <v>13</v>
      </c>
      <c r="H418" t="s">
        <v>19</v>
      </c>
    </row>
    <row r="419" spans="1:8" x14ac:dyDescent="0.25">
      <c r="A419" t="s">
        <v>1307</v>
      </c>
      <c r="B419" t="s">
        <v>1308</v>
      </c>
      <c r="C419">
        <v>64</v>
      </c>
      <c r="D419" t="s">
        <v>16</v>
      </c>
      <c r="E419" t="s">
        <v>1309</v>
      </c>
      <c r="F419" t="s">
        <v>12</v>
      </c>
      <c r="G419" t="s">
        <v>13</v>
      </c>
      <c r="H419" t="s">
        <v>28</v>
      </c>
    </row>
    <row r="420" spans="1:8" x14ac:dyDescent="0.25">
      <c r="A420" t="s">
        <v>1310</v>
      </c>
      <c r="B420" t="s">
        <v>1311</v>
      </c>
      <c r="C420">
        <v>60</v>
      </c>
      <c r="D420" t="s">
        <v>16</v>
      </c>
      <c r="E420" t="s">
        <v>1312</v>
      </c>
      <c r="F420" t="s">
        <v>49</v>
      </c>
      <c r="G420" t="s">
        <v>13</v>
      </c>
      <c r="H420" t="s">
        <v>33</v>
      </c>
    </row>
    <row r="421" spans="1:8" x14ac:dyDescent="0.25">
      <c r="A421" t="s">
        <v>1313</v>
      </c>
      <c r="B421" t="s">
        <v>1314</v>
      </c>
      <c r="C421">
        <v>33</v>
      </c>
      <c r="D421" t="s">
        <v>10</v>
      </c>
      <c r="E421" t="s">
        <v>1315</v>
      </c>
      <c r="F421" t="s">
        <v>317</v>
      </c>
      <c r="G421" t="s">
        <v>13</v>
      </c>
      <c r="H421" t="s">
        <v>50</v>
      </c>
    </row>
    <row r="422" spans="1:8" x14ac:dyDescent="0.25">
      <c r="A422" t="s">
        <v>1316</v>
      </c>
      <c r="B422" t="s">
        <v>1317</v>
      </c>
      <c r="C422">
        <v>60</v>
      </c>
      <c r="D422" t="s">
        <v>10</v>
      </c>
      <c r="E422" t="s">
        <v>1318</v>
      </c>
      <c r="F422" t="s">
        <v>12</v>
      </c>
      <c r="G422" t="s">
        <v>13</v>
      </c>
      <c r="H422" t="s">
        <v>28</v>
      </c>
    </row>
    <row r="423" spans="1:8" x14ac:dyDescent="0.25">
      <c r="A423" t="s">
        <v>1319</v>
      </c>
      <c r="B423" t="s">
        <v>1320</v>
      </c>
      <c r="C423">
        <v>45</v>
      </c>
      <c r="D423" t="s">
        <v>16</v>
      </c>
      <c r="E423" t="s">
        <v>1321</v>
      </c>
      <c r="F423" t="s">
        <v>77</v>
      </c>
      <c r="G423" t="s">
        <v>13</v>
      </c>
      <c r="H423" t="s">
        <v>19</v>
      </c>
    </row>
    <row r="424" spans="1:8" x14ac:dyDescent="0.25">
      <c r="A424" t="s">
        <v>1322</v>
      </c>
      <c r="B424" t="s">
        <v>1323</v>
      </c>
      <c r="C424">
        <v>42</v>
      </c>
      <c r="D424" t="s">
        <v>16</v>
      </c>
      <c r="E424" t="s">
        <v>1324</v>
      </c>
      <c r="F424" t="s">
        <v>65</v>
      </c>
      <c r="G424" t="s">
        <v>13</v>
      </c>
      <c r="H424" t="s">
        <v>19</v>
      </c>
    </row>
    <row r="425" spans="1:8" x14ac:dyDescent="0.25">
      <c r="A425" t="s">
        <v>1325</v>
      </c>
      <c r="B425" t="s">
        <v>1326</v>
      </c>
      <c r="C425">
        <v>35</v>
      </c>
      <c r="D425" t="s">
        <v>10</v>
      </c>
      <c r="E425" t="s">
        <v>1327</v>
      </c>
      <c r="F425" t="s">
        <v>65</v>
      </c>
      <c r="G425" t="s">
        <v>13</v>
      </c>
      <c r="H425" t="s">
        <v>33</v>
      </c>
    </row>
    <row r="426" spans="1:8" x14ac:dyDescent="0.25">
      <c r="A426" t="s">
        <v>1328</v>
      </c>
      <c r="B426" t="s">
        <v>1329</v>
      </c>
      <c r="C426">
        <v>53</v>
      </c>
      <c r="D426" t="s">
        <v>10</v>
      </c>
      <c r="E426" t="s">
        <v>1330</v>
      </c>
      <c r="F426" t="s">
        <v>12</v>
      </c>
      <c r="G426" t="s">
        <v>13</v>
      </c>
      <c r="H426" t="s">
        <v>28</v>
      </c>
    </row>
    <row r="427" spans="1:8" x14ac:dyDescent="0.25">
      <c r="A427" t="s">
        <v>1331</v>
      </c>
      <c r="B427" t="s">
        <v>1332</v>
      </c>
      <c r="C427">
        <v>40</v>
      </c>
      <c r="D427" t="s">
        <v>10</v>
      </c>
      <c r="E427" t="s">
        <v>1333</v>
      </c>
      <c r="F427" t="s">
        <v>121</v>
      </c>
      <c r="G427" t="s">
        <v>13</v>
      </c>
      <c r="H427" t="s">
        <v>28</v>
      </c>
    </row>
    <row r="428" spans="1:8" x14ac:dyDescent="0.25">
      <c r="A428" t="s">
        <v>1334</v>
      </c>
      <c r="B428" t="s">
        <v>1335</v>
      </c>
      <c r="C428">
        <v>28</v>
      </c>
      <c r="D428" t="s">
        <v>10</v>
      </c>
      <c r="E428" t="s">
        <v>1336</v>
      </c>
      <c r="F428" t="s">
        <v>12</v>
      </c>
      <c r="G428" t="s">
        <v>13</v>
      </c>
      <c r="H428" t="s">
        <v>19</v>
      </c>
    </row>
    <row r="429" spans="1:8" x14ac:dyDescent="0.25">
      <c r="A429" t="s">
        <v>1337</v>
      </c>
      <c r="B429" t="s">
        <v>1338</v>
      </c>
      <c r="C429">
        <v>18</v>
      </c>
      <c r="D429" t="s">
        <v>16</v>
      </c>
      <c r="E429" t="s">
        <v>1339</v>
      </c>
      <c r="F429" t="s">
        <v>439</v>
      </c>
      <c r="G429" t="s">
        <v>13</v>
      </c>
      <c r="H429" t="s">
        <v>50</v>
      </c>
    </row>
    <row r="430" spans="1:8" x14ac:dyDescent="0.25">
      <c r="A430" t="s">
        <v>1340</v>
      </c>
      <c r="B430" t="s">
        <v>1341</v>
      </c>
      <c r="C430">
        <v>27</v>
      </c>
      <c r="D430" t="s">
        <v>16</v>
      </c>
      <c r="E430" t="s">
        <v>1342</v>
      </c>
      <c r="F430" t="s">
        <v>332</v>
      </c>
      <c r="G430" t="s">
        <v>13</v>
      </c>
      <c r="H430" t="s">
        <v>28</v>
      </c>
    </row>
    <row r="431" spans="1:8" x14ac:dyDescent="0.25">
      <c r="A431" t="s">
        <v>1343</v>
      </c>
      <c r="B431" t="s">
        <v>1344</v>
      </c>
      <c r="C431">
        <v>43</v>
      </c>
      <c r="D431" t="s">
        <v>10</v>
      </c>
      <c r="E431" t="s">
        <v>1345</v>
      </c>
      <c r="F431" t="s">
        <v>110</v>
      </c>
      <c r="G431" t="s">
        <v>13</v>
      </c>
      <c r="H431" t="s">
        <v>19</v>
      </c>
    </row>
    <row r="432" spans="1:8" x14ac:dyDescent="0.25">
      <c r="A432" t="s">
        <v>1346</v>
      </c>
      <c r="B432" t="s">
        <v>1347</v>
      </c>
      <c r="C432">
        <v>36</v>
      </c>
      <c r="D432" t="s">
        <v>16</v>
      </c>
      <c r="E432" t="s">
        <v>1348</v>
      </c>
      <c r="F432" t="s">
        <v>91</v>
      </c>
      <c r="G432" t="s">
        <v>13</v>
      </c>
      <c r="H432" t="s">
        <v>50</v>
      </c>
    </row>
    <row r="433" spans="1:8" x14ac:dyDescent="0.25">
      <c r="A433" t="s">
        <v>1349</v>
      </c>
      <c r="B433" t="s">
        <v>1350</v>
      </c>
      <c r="C433">
        <v>27</v>
      </c>
      <c r="D433" t="s">
        <v>10</v>
      </c>
      <c r="E433" t="s">
        <v>1351</v>
      </c>
      <c r="F433" t="s">
        <v>32</v>
      </c>
      <c r="G433" t="s">
        <v>13</v>
      </c>
      <c r="H433" t="s">
        <v>19</v>
      </c>
    </row>
    <row r="434" spans="1:8" x14ac:dyDescent="0.25">
      <c r="A434" t="s">
        <v>1352</v>
      </c>
      <c r="B434" t="s">
        <v>1353</v>
      </c>
      <c r="C434">
        <v>37</v>
      </c>
      <c r="D434" t="s">
        <v>10</v>
      </c>
      <c r="E434" t="s">
        <v>1354</v>
      </c>
      <c r="F434" t="s">
        <v>91</v>
      </c>
      <c r="G434" t="s">
        <v>13</v>
      </c>
      <c r="H434" t="s">
        <v>28</v>
      </c>
    </row>
    <row r="435" spans="1:8" x14ac:dyDescent="0.25">
      <c r="A435" t="s">
        <v>1355</v>
      </c>
      <c r="B435" t="s">
        <v>1356</v>
      </c>
      <c r="C435">
        <v>51</v>
      </c>
      <c r="D435" t="s">
        <v>16</v>
      </c>
      <c r="E435" t="s">
        <v>1357</v>
      </c>
      <c r="F435" t="s">
        <v>61</v>
      </c>
      <c r="G435" t="s">
        <v>13</v>
      </c>
      <c r="H435" t="s">
        <v>33</v>
      </c>
    </row>
    <row r="436" spans="1:8" x14ac:dyDescent="0.25">
      <c r="A436" t="s">
        <v>1358</v>
      </c>
      <c r="B436" t="s">
        <v>1359</v>
      </c>
      <c r="C436">
        <v>48</v>
      </c>
      <c r="D436" t="s">
        <v>16</v>
      </c>
      <c r="E436" t="s">
        <v>1360</v>
      </c>
      <c r="F436" t="s">
        <v>258</v>
      </c>
      <c r="G436" t="s">
        <v>13</v>
      </c>
      <c r="H436" t="s">
        <v>50</v>
      </c>
    </row>
    <row r="437" spans="1:8" x14ac:dyDescent="0.25">
      <c r="A437" t="s">
        <v>1361</v>
      </c>
      <c r="B437" t="s">
        <v>1362</v>
      </c>
      <c r="C437">
        <v>37</v>
      </c>
      <c r="D437" t="s">
        <v>16</v>
      </c>
      <c r="E437" t="s">
        <v>1363</v>
      </c>
      <c r="F437" t="s">
        <v>110</v>
      </c>
      <c r="G437" t="s">
        <v>13</v>
      </c>
      <c r="H437" t="s">
        <v>33</v>
      </c>
    </row>
    <row r="438" spans="1:8" x14ac:dyDescent="0.25">
      <c r="A438" t="s">
        <v>1364</v>
      </c>
      <c r="B438" t="s">
        <v>1365</v>
      </c>
      <c r="C438">
        <v>61</v>
      </c>
      <c r="D438" t="s">
        <v>10</v>
      </c>
      <c r="E438" t="s">
        <v>1366</v>
      </c>
      <c r="F438" t="s">
        <v>41</v>
      </c>
      <c r="G438" t="s">
        <v>13</v>
      </c>
      <c r="H438" t="s">
        <v>50</v>
      </c>
    </row>
    <row r="439" spans="1:8" x14ac:dyDescent="0.25">
      <c r="A439" t="s">
        <v>1367</v>
      </c>
      <c r="B439" t="s">
        <v>1368</v>
      </c>
      <c r="C439">
        <v>47</v>
      </c>
      <c r="D439" t="s">
        <v>16</v>
      </c>
      <c r="E439" t="s">
        <v>605</v>
      </c>
      <c r="F439" t="s">
        <v>49</v>
      </c>
      <c r="G439" t="s">
        <v>13</v>
      </c>
      <c r="H439" t="s">
        <v>19</v>
      </c>
    </row>
    <row r="440" spans="1:8" x14ac:dyDescent="0.25">
      <c r="A440" t="s">
        <v>1369</v>
      </c>
      <c r="B440" t="s">
        <v>1370</v>
      </c>
      <c r="C440">
        <v>59</v>
      </c>
      <c r="D440" t="s">
        <v>16</v>
      </c>
      <c r="E440" t="s">
        <v>1371</v>
      </c>
      <c r="F440" t="s">
        <v>241</v>
      </c>
      <c r="G440" t="s">
        <v>13</v>
      </c>
      <c r="H440" t="s">
        <v>19</v>
      </c>
    </row>
    <row r="441" spans="1:8" x14ac:dyDescent="0.25">
      <c r="A441" t="s">
        <v>1372</v>
      </c>
      <c r="B441" t="s">
        <v>1373</v>
      </c>
      <c r="C441">
        <v>53</v>
      </c>
      <c r="D441" t="s">
        <v>10</v>
      </c>
      <c r="E441" t="s">
        <v>942</v>
      </c>
      <c r="F441" t="s">
        <v>160</v>
      </c>
      <c r="G441" t="s">
        <v>13</v>
      </c>
      <c r="H441" t="s">
        <v>33</v>
      </c>
    </row>
    <row r="442" spans="1:8" x14ac:dyDescent="0.25">
      <c r="A442" t="s">
        <v>1374</v>
      </c>
      <c r="B442" t="s">
        <v>1375</v>
      </c>
      <c r="C442">
        <v>60</v>
      </c>
      <c r="D442" t="s">
        <v>10</v>
      </c>
      <c r="E442" t="s">
        <v>1376</v>
      </c>
      <c r="F442" t="s">
        <v>18</v>
      </c>
      <c r="G442" t="s">
        <v>13</v>
      </c>
      <c r="H442" t="s">
        <v>33</v>
      </c>
    </row>
    <row r="443" spans="1:8" x14ac:dyDescent="0.25">
      <c r="A443" t="s">
        <v>1377</v>
      </c>
      <c r="B443" t="s">
        <v>1378</v>
      </c>
      <c r="C443">
        <v>31</v>
      </c>
      <c r="D443" t="s">
        <v>10</v>
      </c>
      <c r="E443" t="s">
        <v>1379</v>
      </c>
      <c r="F443" t="s">
        <v>328</v>
      </c>
      <c r="G443" t="s">
        <v>13</v>
      </c>
      <c r="H443" t="s">
        <v>33</v>
      </c>
    </row>
    <row r="444" spans="1:8" x14ac:dyDescent="0.25">
      <c r="A444" t="s">
        <v>1380</v>
      </c>
      <c r="B444" t="s">
        <v>1381</v>
      </c>
      <c r="C444">
        <v>42</v>
      </c>
      <c r="D444" t="s">
        <v>16</v>
      </c>
      <c r="E444" t="s">
        <v>1382</v>
      </c>
      <c r="F444" t="s">
        <v>37</v>
      </c>
      <c r="G444" t="s">
        <v>13</v>
      </c>
      <c r="H444" t="s">
        <v>28</v>
      </c>
    </row>
    <row r="445" spans="1:8" x14ac:dyDescent="0.25">
      <c r="A445" t="s">
        <v>1383</v>
      </c>
      <c r="B445" t="s">
        <v>1384</v>
      </c>
      <c r="C445">
        <v>51</v>
      </c>
      <c r="D445" t="s">
        <v>10</v>
      </c>
      <c r="E445" t="s">
        <v>1385</v>
      </c>
      <c r="F445" t="s">
        <v>363</v>
      </c>
      <c r="G445" t="s">
        <v>13</v>
      </c>
      <c r="H445" t="s">
        <v>33</v>
      </c>
    </row>
    <row r="446" spans="1:8" x14ac:dyDescent="0.25">
      <c r="A446" t="s">
        <v>1386</v>
      </c>
      <c r="B446" t="s">
        <v>1387</v>
      </c>
      <c r="C446">
        <v>19</v>
      </c>
      <c r="D446" t="s">
        <v>10</v>
      </c>
      <c r="E446" t="s">
        <v>1388</v>
      </c>
      <c r="F446" t="s">
        <v>856</v>
      </c>
      <c r="G446" t="s">
        <v>13</v>
      </c>
      <c r="H446" t="s">
        <v>50</v>
      </c>
    </row>
    <row r="447" spans="1:8" x14ac:dyDescent="0.25">
      <c r="A447" t="s">
        <v>1389</v>
      </c>
      <c r="B447" t="s">
        <v>1390</v>
      </c>
      <c r="C447">
        <v>41</v>
      </c>
      <c r="D447" t="s">
        <v>16</v>
      </c>
      <c r="E447" t="s">
        <v>1391</v>
      </c>
      <c r="F447" t="s">
        <v>291</v>
      </c>
      <c r="G447" t="s">
        <v>13</v>
      </c>
      <c r="H447" t="s">
        <v>19</v>
      </c>
    </row>
    <row r="448" spans="1:8" x14ac:dyDescent="0.25">
      <c r="A448" t="s">
        <v>1392</v>
      </c>
      <c r="B448" t="s">
        <v>1393</v>
      </c>
      <c r="C448">
        <v>35</v>
      </c>
      <c r="D448" t="s">
        <v>10</v>
      </c>
      <c r="E448" t="s">
        <v>1394</v>
      </c>
      <c r="F448" t="s">
        <v>99</v>
      </c>
      <c r="G448" t="s">
        <v>13</v>
      </c>
      <c r="H448" t="s">
        <v>33</v>
      </c>
    </row>
    <row r="449" spans="1:8" x14ac:dyDescent="0.25">
      <c r="A449" t="s">
        <v>1395</v>
      </c>
      <c r="B449" t="s">
        <v>1396</v>
      </c>
      <c r="C449">
        <v>45</v>
      </c>
      <c r="D449" t="s">
        <v>10</v>
      </c>
      <c r="E449" t="s">
        <v>1397</v>
      </c>
      <c r="F449" t="s">
        <v>12</v>
      </c>
      <c r="G449" t="s">
        <v>13</v>
      </c>
      <c r="H449" t="s">
        <v>50</v>
      </c>
    </row>
    <row r="450" spans="1:8" x14ac:dyDescent="0.25">
      <c r="A450" t="s">
        <v>1398</v>
      </c>
      <c r="B450" t="s">
        <v>1399</v>
      </c>
      <c r="C450">
        <v>64</v>
      </c>
      <c r="D450" t="s">
        <v>16</v>
      </c>
      <c r="E450" t="s">
        <v>1400</v>
      </c>
      <c r="F450" t="s">
        <v>856</v>
      </c>
      <c r="G450" t="s">
        <v>13</v>
      </c>
      <c r="H450" t="s">
        <v>28</v>
      </c>
    </row>
    <row r="451" spans="1:8" x14ac:dyDescent="0.25">
      <c r="A451" t="s">
        <v>1401</v>
      </c>
      <c r="B451" t="s">
        <v>1402</v>
      </c>
      <c r="C451">
        <v>29</v>
      </c>
      <c r="D451" t="s">
        <v>10</v>
      </c>
      <c r="E451" t="s">
        <v>1403</v>
      </c>
      <c r="F451" t="s">
        <v>27</v>
      </c>
      <c r="G451" t="s">
        <v>13</v>
      </c>
      <c r="H451" t="s">
        <v>28</v>
      </c>
    </row>
    <row r="452" spans="1:8" x14ac:dyDescent="0.25">
      <c r="A452" t="s">
        <v>1404</v>
      </c>
      <c r="B452" t="s">
        <v>1405</v>
      </c>
      <c r="C452">
        <v>59</v>
      </c>
      <c r="D452" t="s">
        <v>10</v>
      </c>
      <c r="E452" t="s">
        <v>1406</v>
      </c>
      <c r="F452" t="s">
        <v>73</v>
      </c>
      <c r="G452" t="s">
        <v>13</v>
      </c>
      <c r="H452" t="s">
        <v>28</v>
      </c>
    </row>
    <row r="453" spans="1:8" x14ac:dyDescent="0.25">
      <c r="A453" t="s">
        <v>1407</v>
      </c>
      <c r="B453" t="s">
        <v>1408</v>
      </c>
      <c r="C453">
        <v>46</v>
      </c>
      <c r="D453" t="s">
        <v>10</v>
      </c>
      <c r="E453" t="s">
        <v>571</v>
      </c>
      <c r="F453" t="s">
        <v>237</v>
      </c>
      <c r="G453" t="s">
        <v>13</v>
      </c>
      <c r="H453" t="s">
        <v>50</v>
      </c>
    </row>
    <row r="454" spans="1:8" x14ac:dyDescent="0.25">
      <c r="A454" t="s">
        <v>1409</v>
      </c>
      <c r="B454" t="s">
        <v>1410</v>
      </c>
      <c r="C454">
        <v>60</v>
      </c>
      <c r="D454" t="s">
        <v>16</v>
      </c>
      <c r="E454" t="s">
        <v>1411</v>
      </c>
      <c r="F454" t="s">
        <v>317</v>
      </c>
      <c r="G454" t="s">
        <v>13</v>
      </c>
      <c r="H454" t="s">
        <v>28</v>
      </c>
    </row>
    <row r="455" spans="1:8" x14ac:dyDescent="0.25">
      <c r="A455" t="s">
        <v>1412</v>
      </c>
      <c r="B455" t="s">
        <v>1413</v>
      </c>
      <c r="C455">
        <v>62</v>
      </c>
      <c r="D455" t="s">
        <v>16</v>
      </c>
      <c r="E455" t="s">
        <v>1414</v>
      </c>
      <c r="F455" t="s">
        <v>103</v>
      </c>
      <c r="G455" t="s">
        <v>13</v>
      </c>
      <c r="H455" t="s">
        <v>19</v>
      </c>
    </row>
    <row r="456" spans="1:8" x14ac:dyDescent="0.25">
      <c r="A456" t="s">
        <v>1415</v>
      </c>
      <c r="B456" t="s">
        <v>1416</v>
      </c>
      <c r="C456">
        <v>60</v>
      </c>
      <c r="D456" t="s">
        <v>10</v>
      </c>
      <c r="E456" t="s">
        <v>133</v>
      </c>
      <c r="F456" t="s">
        <v>99</v>
      </c>
      <c r="G456" t="s">
        <v>13</v>
      </c>
      <c r="H456" t="s">
        <v>50</v>
      </c>
    </row>
    <row r="457" spans="1:8" x14ac:dyDescent="0.25">
      <c r="A457" t="s">
        <v>1417</v>
      </c>
      <c r="B457" t="s">
        <v>1418</v>
      </c>
      <c r="C457">
        <v>54</v>
      </c>
      <c r="D457" t="s">
        <v>10</v>
      </c>
      <c r="E457" t="s">
        <v>1419</v>
      </c>
      <c r="F457" t="s">
        <v>198</v>
      </c>
      <c r="G457" t="s">
        <v>13</v>
      </c>
      <c r="H457" t="s">
        <v>50</v>
      </c>
    </row>
    <row r="458" spans="1:8" x14ac:dyDescent="0.25">
      <c r="A458" t="s">
        <v>1420</v>
      </c>
      <c r="B458" t="s">
        <v>1421</v>
      </c>
      <c r="C458">
        <v>59</v>
      </c>
      <c r="D458" t="s">
        <v>16</v>
      </c>
      <c r="E458" t="s">
        <v>1422</v>
      </c>
      <c r="F458" t="s">
        <v>295</v>
      </c>
      <c r="G458" t="s">
        <v>13</v>
      </c>
      <c r="H458" t="s">
        <v>50</v>
      </c>
    </row>
    <row r="459" spans="1:8" x14ac:dyDescent="0.25">
      <c r="A459" t="s">
        <v>1423</v>
      </c>
      <c r="B459" t="s">
        <v>1424</v>
      </c>
      <c r="C459">
        <v>59</v>
      </c>
      <c r="D459" t="s">
        <v>10</v>
      </c>
      <c r="E459" t="s">
        <v>1425</v>
      </c>
      <c r="F459" t="s">
        <v>596</v>
      </c>
      <c r="G459" t="s">
        <v>13</v>
      </c>
      <c r="H459" t="s">
        <v>19</v>
      </c>
    </row>
    <row r="460" spans="1:8" x14ac:dyDescent="0.25">
      <c r="A460" t="s">
        <v>1426</v>
      </c>
      <c r="B460" t="s">
        <v>1427</v>
      </c>
      <c r="C460">
        <v>62</v>
      </c>
      <c r="D460" t="s">
        <v>16</v>
      </c>
      <c r="E460" t="s">
        <v>1428</v>
      </c>
      <c r="F460" t="s">
        <v>54</v>
      </c>
      <c r="G460" t="s">
        <v>13</v>
      </c>
      <c r="H460" t="s">
        <v>33</v>
      </c>
    </row>
    <row r="461" spans="1:8" x14ac:dyDescent="0.25">
      <c r="A461" t="s">
        <v>1429</v>
      </c>
      <c r="B461" t="s">
        <v>687</v>
      </c>
      <c r="C461">
        <v>29</v>
      </c>
      <c r="D461" t="s">
        <v>16</v>
      </c>
      <c r="E461" t="s">
        <v>1430</v>
      </c>
      <c r="F461" t="s">
        <v>321</v>
      </c>
      <c r="G461" t="s">
        <v>13</v>
      </c>
      <c r="H461" t="s">
        <v>50</v>
      </c>
    </row>
    <row r="462" spans="1:8" x14ac:dyDescent="0.25">
      <c r="A462" t="s">
        <v>1431</v>
      </c>
      <c r="B462" t="s">
        <v>1432</v>
      </c>
      <c r="C462">
        <v>35</v>
      </c>
      <c r="D462" t="s">
        <v>10</v>
      </c>
      <c r="E462" t="s">
        <v>1433</v>
      </c>
      <c r="F462" t="s">
        <v>271</v>
      </c>
      <c r="G462" t="s">
        <v>13</v>
      </c>
      <c r="H462" t="s">
        <v>50</v>
      </c>
    </row>
    <row r="463" spans="1:8" x14ac:dyDescent="0.25">
      <c r="A463" t="s">
        <v>1434</v>
      </c>
      <c r="B463" t="s">
        <v>1435</v>
      </c>
      <c r="C463">
        <v>60</v>
      </c>
      <c r="D463" t="s">
        <v>16</v>
      </c>
      <c r="E463" t="s">
        <v>1436</v>
      </c>
      <c r="F463" t="s">
        <v>65</v>
      </c>
      <c r="G463" t="s">
        <v>13</v>
      </c>
      <c r="H463" t="s">
        <v>33</v>
      </c>
    </row>
    <row r="464" spans="1:8" x14ac:dyDescent="0.25">
      <c r="A464" t="s">
        <v>1437</v>
      </c>
      <c r="B464" t="s">
        <v>1438</v>
      </c>
      <c r="C464">
        <v>34</v>
      </c>
      <c r="D464" t="s">
        <v>16</v>
      </c>
      <c r="E464" t="s">
        <v>1439</v>
      </c>
      <c r="F464" t="s">
        <v>45</v>
      </c>
      <c r="G464" t="s">
        <v>13</v>
      </c>
      <c r="H464" t="s">
        <v>33</v>
      </c>
    </row>
    <row r="465" spans="1:8" x14ac:dyDescent="0.25">
      <c r="A465" t="s">
        <v>1440</v>
      </c>
      <c r="B465" t="s">
        <v>1441</v>
      </c>
      <c r="C465">
        <v>36</v>
      </c>
      <c r="D465" t="s">
        <v>16</v>
      </c>
      <c r="E465" t="s">
        <v>1442</v>
      </c>
      <c r="F465" t="s">
        <v>171</v>
      </c>
      <c r="G465" t="s">
        <v>13</v>
      </c>
      <c r="H465" t="s">
        <v>28</v>
      </c>
    </row>
    <row r="466" spans="1:8" x14ac:dyDescent="0.25">
      <c r="A466" t="s">
        <v>1443</v>
      </c>
      <c r="B466" t="s">
        <v>1444</v>
      </c>
      <c r="C466">
        <v>45</v>
      </c>
      <c r="D466" t="s">
        <v>16</v>
      </c>
      <c r="E466" t="s">
        <v>1445</v>
      </c>
      <c r="F466" t="s">
        <v>77</v>
      </c>
      <c r="G466" t="s">
        <v>13</v>
      </c>
      <c r="H466" t="s">
        <v>19</v>
      </c>
    </row>
    <row r="467" spans="1:8" x14ac:dyDescent="0.25">
      <c r="A467" t="s">
        <v>1446</v>
      </c>
      <c r="B467" t="s">
        <v>1447</v>
      </c>
      <c r="C467">
        <v>28</v>
      </c>
      <c r="D467" t="s">
        <v>16</v>
      </c>
      <c r="E467" t="s">
        <v>1448</v>
      </c>
      <c r="F467" t="s">
        <v>12</v>
      </c>
      <c r="G467" t="s">
        <v>13</v>
      </c>
      <c r="H467" t="s">
        <v>33</v>
      </c>
    </row>
    <row r="468" spans="1:8" x14ac:dyDescent="0.25">
      <c r="A468" t="s">
        <v>1449</v>
      </c>
      <c r="B468" t="s">
        <v>1450</v>
      </c>
      <c r="C468">
        <v>18</v>
      </c>
      <c r="D468" t="s">
        <v>10</v>
      </c>
      <c r="E468" t="s">
        <v>1451</v>
      </c>
      <c r="F468" t="s">
        <v>205</v>
      </c>
      <c r="G468" t="s">
        <v>13</v>
      </c>
      <c r="H468" t="s">
        <v>33</v>
      </c>
    </row>
    <row r="469" spans="1:8" x14ac:dyDescent="0.25">
      <c r="A469" t="s">
        <v>1452</v>
      </c>
      <c r="B469" t="s">
        <v>1453</v>
      </c>
      <c r="C469">
        <v>63</v>
      </c>
      <c r="D469" t="s">
        <v>16</v>
      </c>
      <c r="E469" t="s">
        <v>1454</v>
      </c>
      <c r="F469" t="s">
        <v>175</v>
      </c>
      <c r="G469" t="s">
        <v>13</v>
      </c>
      <c r="H469" t="s">
        <v>50</v>
      </c>
    </row>
    <row r="470" spans="1:8" x14ac:dyDescent="0.25">
      <c r="A470" t="s">
        <v>1455</v>
      </c>
      <c r="B470" t="s">
        <v>1456</v>
      </c>
      <c r="C470">
        <v>45</v>
      </c>
      <c r="D470" t="s">
        <v>10</v>
      </c>
      <c r="E470" t="s">
        <v>1457</v>
      </c>
      <c r="F470" t="s">
        <v>175</v>
      </c>
      <c r="G470" t="s">
        <v>13</v>
      </c>
      <c r="H470" t="s">
        <v>28</v>
      </c>
    </row>
    <row r="471" spans="1:8" x14ac:dyDescent="0.25">
      <c r="A471" t="s">
        <v>1458</v>
      </c>
      <c r="B471" t="s">
        <v>1459</v>
      </c>
      <c r="C471">
        <v>19</v>
      </c>
      <c r="D471" t="s">
        <v>10</v>
      </c>
      <c r="E471" t="s">
        <v>1460</v>
      </c>
      <c r="F471" t="s">
        <v>121</v>
      </c>
      <c r="G471" t="s">
        <v>13</v>
      </c>
      <c r="H471" t="s">
        <v>50</v>
      </c>
    </row>
    <row r="472" spans="1:8" x14ac:dyDescent="0.25">
      <c r="A472" t="s">
        <v>1461</v>
      </c>
      <c r="B472" t="s">
        <v>1462</v>
      </c>
      <c r="C472">
        <v>21</v>
      </c>
      <c r="D472" t="s">
        <v>16</v>
      </c>
      <c r="E472" t="s">
        <v>1463</v>
      </c>
      <c r="F472" t="s">
        <v>49</v>
      </c>
      <c r="G472" t="s">
        <v>13</v>
      </c>
      <c r="H472" t="s">
        <v>50</v>
      </c>
    </row>
    <row r="473" spans="1:8" x14ac:dyDescent="0.25">
      <c r="A473" t="s">
        <v>1464</v>
      </c>
      <c r="B473" t="s">
        <v>1465</v>
      </c>
      <c r="C473">
        <v>42</v>
      </c>
      <c r="D473" t="s">
        <v>10</v>
      </c>
      <c r="E473" t="s">
        <v>1466</v>
      </c>
      <c r="F473" t="s">
        <v>69</v>
      </c>
      <c r="G473" t="s">
        <v>13</v>
      </c>
      <c r="H473" t="s">
        <v>19</v>
      </c>
    </row>
    <row r="474" spans="1:8" x14ac:dyDescent="0.25">
      <c r="A474" t="s">
        <v>1467</v>
      </c>
      <c r="B474" t="s">
        <v>1468</v>
      </c>
      <c r="C474">
        <v>42</v>
      </c>
      <c r="D474" t="s">
        <v>10</v>
      </c>
      <c r="E474" t="s">
        <v>1469</v>
      </c>
      <c r="F474" t="s">
        <v>725</v>
      </c>
      <c r="G474" t="s">
        <v>13</v>
      </c>
      <c r="H474" t="s">
        <v>33</v>
      </c>
    </row>
    <row r="475" spans="1:8" x14ac:dyDescent="0.25">
      <c r="A475" t="s">
        <v>1470</v>
      </c>
      <c r="B475" t="s">
        <v>1471</v>
      </c>
      <c r="C475">
        <v>53</v>
      </c>
      <c r="D475" t="s">
        <v>10</v>
      </c>
      <c r="E475" t="s">
        <v>1472</v>
      </c>
      <c r="F475" t="s">
        <v>328</v>
      </c>
      <c r="G475" t="s">
        <v>13</v>
      </c>
      <c r="H475" t="s">
        <v>28</v>
      </c>
    </row>
    <row r="476" spans="1:8" x14ac:dyDescent="0.25">
      <c r="A476" t="s">
        <v>1473</v>
      </c>
      <c r="B476" t="s">
        <v>1474</v>
      </c>
      <c r="C476">
        <v>32</v>
      </c>
      <c r="D476" t="s">
        <v>16</v>
      </c>
      <c r="E476" t="s">
        <v>1475</v>
      </c>
      <c r="F476" t="s">
        <v>41</v>
      </c>
      <c r="G476" t="s">
        <v>13</v>
      </c>
      <c r="H476" t="s">
        <v>19</v>
      </c>
    </row>
    <row r="477" spans="1:8" x14ac:dyDescent="0.25">
      <c r="A477" t="s">
        <v>1476</v>
      </c>
      <c r="B477" t="s">
        <v>1477</v>
      </c>
      <c r="C477">
        <v>18</v>
      </c>
      <c r="D477" t="s">
        <v>16</v>
      </c>
      <c r="E477" t="s">
        <v>399</v>
      </c>
      <c r="F477" t="s">
        <v>175</v>
      </c>
      <c r="G477" t="s">
        <v>13</v>
      </c>
      <c r="H477" t="s">
        <v>19</v>
      </c>
    </row>
    <row r="478" spans="1:8" x14ac:dyDescent="0.25">
      <c r="A478" t="s">
        <v>1478</v>
      </c>
      <c r="B478" t="s">
        <v>1479</v>
      </c>
      <c r="C478">
        <v>33</v>
      </c>
      <c r="D478" t="s">
        <v>16</v>
      </c>
      <c r="E478" t="s">
        <v>1480</v>
      </c>
      <c r="F478" t="s">
        <v>99</v>
      </c>
      <c r="G478" t="s">
        <v>13</v>
      </c>
      <c r="H478" t="s">
        <v>50</v>
      </c>
    </row>
    <row r="479" spans="1:8" x14ac:dyDescent="0.25">
      <c r="A479" t="s">
        <v>1481</v>
      </c>
      <c r="B479" t="s">
        <v>1482</v>
      </c>
      <c r="C479">
        <v>41</v>
      </c>
      <c r="D479" t="s">
        <v>16</v>
      </c>
      <c r="E479" t="s">
        <v>1483</v>
      </c>
      <c r="F479" t="s">
        <v>65</v>
      </c>
      <c r="G479" t="s">
        <v>13</v>
      </c>
      <c r="H479" t="s">
        <v>19</v>
      </c>
    </row>
    <row r="480" spans="1:8" x14ac:dyDescent="0.25">
      <c r="A480" t="s">
        <v>1484</v>
      </c>
      <c r="B480" t="s">
        <v>1485</v>
      </c>
      <c r="C480">
        <v>59</v>
      </c>
      <c r="D480" t="s">
        <v>10</v>
      </c>
      <c r="E480" t="s">
        <v>1486</v>
      </c>
      <c r="F480" t="s">
        <v>41</v>
      </c>
      <c r="G480" t="s">
        <v>13</v>
      </c>
      <c r="H480" t="s">
        <v>50</v>
      </c>
    </row>
    <row r="481" spans="1:8" x14ac:dyDescent="0.25">
      <c r="A481" t="s">
        <v>1487</v>
      </c>
      <c r="B481" t="s">
        <v>1488</v>
      </c>
      <c r="C481">
        <v>40</v>
      </c>
      <c r="D481" t="s">
        <v>10</v>
      </c>
      <c r="E481" t="s">
        <v>1489</v>
      </c>
      <c r="F481" t="s">
        <v>45</v>
      </c>
      <c r="G481" t="s">
        <v>13</v>
      </c>
      <c r="H481" t="s">
        <v>28</v>
      </c>
    </row>
    <row r="482" spans="1:8" x14ac:dyDescent="0.25">
      <c r="A482" t="s">
        <v>1490</v>
      </c>
      <c r="B482" t="s">
        <v>1491</v>
      </c>
      <c r="C482">
        <v>33</v>
      </c>
      <c r="D482" t="s">
        <v>10</v>
      </c>
      <c r="E482" t="s">
        <v>1492</v>
      </c>
      <c r="F482" t="s">
        <v>254</v>
      </c>
      <c r="G482" t="s">
        <v>13</v>
      </c>
      <c r="H482" t="s">
        <v>28</v>
      </c>
    </row>
    <row r="483" spans="1:8" x14ac:dyDescent="0.25">
      <c r="A483" t="s">
        <v>1493</v>
      </c>
      <c r="B483" t="s">
        <v>1494</v>
      </c>
      <c r="C483">
        <v>21</v>
      </c>
      <c r="D483" t="s">
        <v>10</v>
      </c>
      <c r="E483" t="s">
        <v>1495</v>
      </c>
      <c r="F483" t="s">
        <v>84</v>
      </c>
      <c r="G483" t="s">
        <v>13</v>
      </c>
      <c r="H483" t="s">
        <v>50</v>
      </c>
    </row>
    <row r="484" spans="1:8" x14ac:dyDescent="0.25">
      <c r="A484" t="s">
        <v>1496</v>
      </c>
      <c r="B484" t="s">
        <v>1497</v>
      </c>
      <c r="C484">
        <v>26</v>
      </c>
      <c r="D484" t="s">
        <v>10</v>
      </c>
      <c r="E484" t="s">
        <v>1498</v>
      </c>
      <c r="F484" t="s">
        <v>596</v>
      </c>
      <c r="G484" t="s">
        <v>13</v>
      </c>
      <c r="H484" t="s">
        <v>19</v>
      </c>
    </row>
    <row r="485" spans="1:8" x14ac:dyDescent="0.25">
      <c r="A485" t="s">
        <v>1499</v>
      </c>
      <c r="B485" t="s">
        <v>1285</v>
      </c>
      <c r="C485">
        <v>48</v>
      </c>
      <c r="D485" t="s">
        <v>10</v>
      </c>
      <c r="E485" t="s">
        <v>1500</v>
      </c>
      <c r="F485" t="s">
        <v>188</v>
      </c>
      <c r="G485" t="s">
        <v>13</v>
      </c>
      <c r="H485" t="s">
        <v>50</v>
      </c>
    </row>
    <row r="486" spans="1:8" x14ac:dyDescent="0.25">
      <c r="A486" t="s">
        <v>1501</v>
      </c>
      <c r="B486" t="s">
        <v>1502</v>
      </c>
      <c r="C486">
        <v>32</v>
      </c>
      <c r="D486" t="s">
        <v>10</v>
      </c>
      <c r="E486" t="s">
        <v>1503</v>
      </c>
      <c r="F486" t="s">
        <v>725</v>
      </c>
      <c r="G486" t="s">
        <v>13</v>
      </c>
      <c r="H486" t="s">
        <v>28</v>
      </c>
    </row>
    <row r="487" spans="1:8" x14ac:dyDescent="0.25">
      <c r="A487" t="s">
        <v>1504</v>
      </c>
      <c r="B487" t="s">
        <v>1505</v>
      </c>
      <c r="C487">
        <v>46</v>
      </c>
      <c r="D487" t="s">
        <v>16</v>
      </c>
      <c r="E487" t="s">
        <v>1506</v>
      </c>
      <c r="F487" t="s">
        <v>291</v>
      </c>
      <c r="G487" t="s">
        <v>13</v>
      </c>
      <c r="H487" t="s">
        <v>28</v>
      </c>
    </row>
    <row r="488" spans="1:8" x14ac:dyDescent="0.25">
      <c r="A488" t="s">
        <v>1507</v>
      </c>
      <c r="B488" t="s">
        <v>1508</v>
      </c>
      <c r="C488">
        <v>22</v>
      </c>
      <c r="D488" t="s">
        <v>16</v>
      </c>
      <c r="E488" t="s">
        <v>1509</v>
      </c>
      <c r="F488" t="s">
        <v>175</v>
      </c>
      <c r="G488" t="s">
        <v>13</v>
      </c>
      <c r="H488" t="s">
        <v>28</v>
      </c>
    </row>
    <row r="489" spans="1:8" x14ac:dyDescent="0.25">
      <c r="A489" t="s">
        <v>1510</v>
      </c>
      <c r="B489" t="s">
        <v>1511</v>
      </c>
      <c r="C489">
        <v>36</v>
      </c>
      <c r="D489" t="s">
        <v>16</v>
      </c>
      <c r="E489" t="s">
        <v>1512</v>
      </c>
      <c r="F489" t="s">
        <v>121</v>
      </c>
      <c r="G489" t="s">
        <v>13</v>
      </c>
      <c r="H489" t="s">
        <v>19</v>
      </c>
    </row>
    <row r="490" spans="1:8" x14ac:dyDescent="0.25">
      <c r="A490" t="s">
        <v>1513</v>
      </c>
      <c r="B490" t="s">
        <v>1514</v>
      </c>
      <c r="C490">
        <v>23</v>
      </c>
      <c r="D490" t="s">
        <v>16</v>
      </c>
      <c r="E490" t="s">
        <v>1515</v>
      </c>
      <c r="F490" t="s">
        <v>32</v>
      </c>
      <c r="G490" t="s">
        <v>13</v>
      </c>
      <c r="H490" t="s">
        <v>19</v>
      </c>
    </row>
    <row r="491" spans="1:8" x14ac:dyDescent="0.25">
      <c r="A491" t="s">
        <v>1516</v>
      </c>
      <c r="B491" t="s">
        <v>1517</v>
      </c>
      <c r="C491">
        <v>42</v>
      </c>
      <c r="D491" t="s">
        <v>16</v>
      </c>
      <c r="E491" t="s">
        <v>1518</v>
      </c>
      <c r="F491" t="s">
        <v>258</v>
      </c>
      <c r="G491" t="s">
        <v>13</v>
      </c>
      <c r="H491" t="s">
        <v>33</v>
      </c>
    </row>
    <row r="492" spans="1:8" x14ac:dyDescent="0.25">
      <c r="A492" t="s">
        <v>1519</v>
      </c>
      <c r="B492" t="s">
        <v>1520</v>
      </c>
      <c r="C492">
        <v>23</v>
      </c>
      <c r="D492" t="s">
        <v>10</v>
      </c>
      <c r="E492" t="s">
        <v>1521</v>
      </c>
      <c r="F492" t="s">
        <v>144</v>
      </c>
      <c r="G492" t="s">
        <v>13</v>
      </c>
      <c r="H492" t="s">
        <v>19</v>
      </c>
    </row>
    <row r="493" spans="1:8" x14ac:dyDescent="0.25">
      <c r="A493" t="s">
        <v>1522</v>
      </c>
      <c r="B493" t="s">
        <v>1523</v>
      </c>
      <c r="C493">
        <v>52</v>
      </c>
      <c r="D493" t="s">
        <v>16</v>
      </c>
      <c r="E493" t="s">
        <v>1524</v>
      </c>
      <c r="F493" t="s">
        <v>41</v>
      </c>
      <c r="G493" t="s">
        <v>13</v>
      </c>
      <c r="H493" t="s">
        <v>50</v>
      </c>
    </row>
    <row r="494" spans="1:8" x14ac:dyDescent="0.25">
      <c r="A494" t="s">
        <v>1525</v>
      </c>
      <c r="B494" t="s">
        <v>1526</v>
      </c>
      <c r="C494">
        <v>59</v>
      </c>
      <c r="D494" t="s">
        <v>16</v>
      </c>
      <c r="E494" t="s">
        <v>1527</v>
      </c>
      <c r="F494" t="s">
        <v>254</v>
      </c>
      <c r="G494" t="s">
        <v>13</v>
      </c>
      <c r="H494" t="s">
        <v>19</v>
      </c>
    </row>
    <row r="495" spans="1:8" x14ac:dyDescent="0.25">
      <c r="A495" t="s">
        <v>1528</v>
      </c>
      <c r="B495" t="s">
        <v>1529</v>
      </c>
      <c r="C495">
        <v>28</v>
      </c>
      <c r="D495" t="s">
        <v>10</v>
      </c>
      <c r="E495" t="s">
        <v>87</v>
      </c>
      <c r="F495" t="s">
        <v>23</v>
      </c>
      <c r="G495" t="s">
        <v>13</v>
      </c>
      <c r="H495" t="s">
        <v>33</v>
      </c>
    </row>
    <row r="496" spans="1:8" x14ac:dyDescent="0.25">
      <c r="A496" t="s">
        <v>1530</v>
      </c>
      <c r="B496" t="s">
        <v>1531</v>
      </c>
      <c r="C496">
        <v>21</v>
      </c>
      <c r="D496" t="s">
        <v>10</v>
      </c>
      <c r="E496" t="s">
        <v>1532</v>
      </c>
      <c r="F496" t="s">
        <v>363</v>
      </c>
      <c r="G496" t="s">
        <v>13</v>
      </c>
      <c r="H496" t="s">
        <v>50</v>
      </c>
    </row>
    <row r="497" spans="1:8" x14ac:dyDescent="0.25">
      <c r="A497" t="s">
        <v>1533</v>
      </c>
      <c r="B497" t="s">
        <v>1534</v>
      </c>
      <c r="C497">
        <v>23</v>
      </c>
      <c r="D497" t="s">
        <v>16</v>
      </c>
      <c r="E497" t="s">
        <v>1535</v>
      </c>
      <c r="F497" t="s">
        <v>95</v>
      </c>
      <c r="G497" t="s">
        <v>13</v>
      </c>
      <c r="H497" t="s">
        <v>28</v>
      </c>
    </row>
    <row r="498" spans="1:8" x14ac:dyDescent="0.25">
      <c r="A498" t="s">
        <v>1536</v>
      </c>
      <c r="B498" t="s">
        <v>1537</v>
      </c>
      <c r="C498">
        <v>56</v>
      </c>
      <c r="D498" t="s">
        <v>10</v>
      </c>
      <c r="E498" t="s">
        <v>1538</v>
      </c>
      <c r="F498" t="s">
        <v>27</v>
      </c>
      <c r="G498" t="s">
        <v>13</v>
      </c>
      <c r="H498" t="s">
        <v>28</v>
      </c>
    </row>
    <row r="499" spans="1:8" x14ac:dyDescent="0.25">
      <c r="A499" t="s">
        <v>1539</v>
      </c>
      <c r="B499" t="s">
        <v>1540</v>
      </c>
      <c r="C499">
        <v>47</v>
      </c>
      <c r="D499" t="s">
        <v>16</v>
      </c>
      <c r="E499" t="s">
        <v>1541</v>
      </c>
      <c r="F499" t="s">
        <v>61</v>
      </c>
      <c r="G499" t="s">
        <v>13</v>
      </c>
      <c r="H499" t="s">
        <v>50</v>
      </c>
    </row>
    <row r="500" spans="1:8" x14ac:dyDescent="0.25">
      <c r="A500" t="s">
        <v>1542</v>
      </c>
      <c r="B500" t="s">
        <v>1543</v>
      </c>
      <c r="C500">
        <v>35</v>
      </c>
      <c r="D500" t="s">
        <v>10</v>
      </c>
      <c r="E500" t="s">
        <v>1544</v>
      </c>
      <c r="F500" t="s">
        <v>237</v>
      </c>
      <c r="G500" t="s">
        <v>13</v>
      </c>
      <c r="H500" t="s">
        <v>33</v>
      </c>
    </row>
    <row r="501" spans="1:8" x14ac:dyDescent="0.25">
      <c r="A501" t="s">
        <v>1545</v>
      </c>
      <c r="B501" t="s">
        <v>1546</v>
      </c>
      <c r="C501">
        <v>27</v>
      </c>
      <c r="D501" t="s">
        <v>16</v>
      </c>
      <c r="E501" t="s">
        <v>1547</v>
      </c>
      <c r="F501" t="s">
        <v>37</v>
      </c>
      <c r="G501" t="s">
        <v>13</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1648-F974-4837-98D6-98AB61B03254}">
  <dimension ref="A1:Y506"/>
  <sheetViews>
    <sheetView zoomScaleNormal="100" workbookViewId="0">
      <selection activeCell="K16" sqref="K16"/>
    </sheetView>
  </sheetViews>
  <sheetFormatPr defaultRowHeight="15" x14ac:dyDescent="0.25"/>
  <cols>
    <col min="1" max="1" width="17" bestFit="1" customWidth="1"/>
    <col min="2" max="2" width="22" bestFit="1" customWidth="1"/>
    <col min="3" max="3" width="22" customWidth="1"/>
    <col min="4" max="4" width="9" bestFit="1" customWidth="1"/>
    <col min="5" max="5" width="12.28515625" bestFit="1" customWidth="1"/>
    <col min="6" max="6" width="22.42578125" bestFit="1" customWidth="1"/>
    <col min="7" max="7" width="15.28515625" bestFit="1" customWidth="1"/>
    <col min="8" max="8" width="23.28515625" bestFit="1" customWidth="1"/>
    <col min="9" max="9" width="17.7109375" bestFit="1" customWidth="1"/>
    <col min="10" max="10" width="15.7109375" customWidth="1"/>
    <col min="13" max="13" width="13.7109375" bestFit="1" customWidth="1"/>
    <col min="14" max="14" width="25.28515625" bestFit="1" customWidth="1"/>
    <col min="15" max="15" width="7.5703125" bestFit="1" customWidth="1"/>
    <col min="16" max="16" width="5.5703125" bestFit="1" customWidth="1"/>
    <col min="17" max="18" width="11.28515625" bestFit="1" customWidth="1"/>
    <col min="19" max="19" width="20.85546875" bestFit="1" customWidth="1"/>
    <col min="20" max="20" width="15.85546875" bestFit="1" customWidth="1"/>
    <col min="21" max="21" width="16.28515625" bestFit="1" customWidth="1"/>
    <col min="22" max="22" width="5.28515625" bestFit="1" customWidth="1"/>
    <col min="23" max="23" width="9" bestFit="1" customWidth="1"/>
    <col min="24" max="24" width="6" bestFit="1" customWidth="1"/>
    <col min="25" max="25" width="11.28515625" bestFit="1" customWidth="1"/>
    <col min="26" max="26" width="14.85546875" bestFit="1" customWidth="1"/>
    <col min="27" max="27" width="13.42578125" bestFit="1" customWidth="1"/>
    <col min="28" max="28" width="12.140625" bestFit="1" customWidth="1"/>
    <col min="29" max="29" width="12.7109375" bestFit="1" customWidth="1"/>
    <col min="30" max="30" width="9.5703125" bestFit="1" customWidth="1"/>
    <col min="31" max="31" width="14.5703125" bestFit="1" customWidth="1"/>
    <col min="32" max="32" width="12.85546875" bestFit="1" customWidth="1"/>
    <col min="33" max="33" width="10.7109375" bestFit="1" customWidth="1"/>
    <col min="34" max="34" width="10" bestFit="1" customWidth="1"/>
    <col min="35" max="35" width="10.85546875" bestFit="1" customWidth="1"/>
    <col min="36" max="36" width="12.42578125" bestFit="1" customWidth="1"/>
    <col min="37" max="37" width="12.7109375" bestFit="1" customWidth="1"/>
    <col min="38" max="38" width="11.28515625" bestFit="1" customWidth="1"/>
    <col min="39" max="39" width="11.85546875" bestFit="1" customWidth="1"/>
    <col min="40" max="40" width="13.140625" bestFit="1" customWidth="1"/>
    <col min="41" max="41" width="12.28515625" bestFit="1" customWidth="1"/>
    <col min="42" max="42" width="12.42578125" bestFit="1" customWidth="1"/>
    <col min="43" max="43" width="11" bestFit="1" customWidth="1"/>
    <col min="44" max="44" width="12.140625" bestFit="1" customWidth="1"/>
    <col min="45" max="45" width="11.85546875" bestFit="1" customWidth="1"/>
    <col min="46" max="46" width="10.42578125" bestFit="1" customWidth="1"/>
    <col min="47" max="47" width="11.140625" bestFit="1" customWidth="1"/>
    <col min="48" max="48" width="11.85546875" bestFit="1" customWidth="1"/>
    <col min="49" max="49" width="9.42578125" bestFit="1" customWidth="1"/>
    <col min="50" max="50" width="10.42578125" bestFit="1" customWidth="1"/>
    <col min="51" max="51" width="11.7109375" bestFit="1" customWidth="1"/>
    <col min="52" max="52" width="9.85546875" bestFit="1" customWidth="1"/>
    <col min="53" max="53" width="10.85546875" bestFit="1" customWidth="1"/>
    <col min="54" max="54" width="14" bestFit="1" customWidth="1"/>
    <col min="55" max="55" width="13.28515625" bestFit="1" customWidth="1"/>
    <col min="56" max="56" width="17.7109375" bestFit="1" customWidth="1"/>
    <col min="57" max="57" width="12.5703125" bestFit="1" customWidth="1"/>
    <col min="58" max="58" width="15.42578125" bestFit="1" customWidth="1"/>
    <col min="59" max="59" width="12.42578125" bestFit="1" customWidth="1"/>
    <col min="60" max="60" width="9" bestFit="1" customWidth="1"/>
    <col min="61" max="61" width="10.28515625" bestFit="1" customWidth="1"/>
    <col min="62" max="62" width="9.140625" bestFit="1" customWidth="1"/>
    <col min="63" max="63" width="10.5703125" bestFit="1" customWidth="1"/>
    <col min="64" max="64" width="10.42578125" bestFit="1" customWidth="1"/>
    <col min="65" max="65" width="11" bestFit="1" customWidth="1"/>
    <col min="66" max="66" width="12.5703125" bestFit="1" customWidth="1"/>
    <col min="67" max="67" width="9.7109375" bestFit="1" customWidth="1"/>
    <col min="68" max="68" width="12" bestFit="1" customWidth="1"/>
    <col min="69" max="69" width="14.7109375" bestFit="1" customWidth="1"/>
    <col min="70" max="70" width="12.5703125" bestFit="1" customWidth="1"/>
    <col min="71" max="71" width="16.140625" bestFit="1" customWidth="1"/>
    <col min="72" max="72" width="11.140625" bestFit="1" customWidth="1"/>
    <col min="73" max="73" width="14.28515625" bestFit="1" customWidth="1"/>
    <col min="74" max="74" width="15.140625" bestFit="1" customWidth="1"/>
    <col min="75" max="75" width="10.28515625" bestFit="1" customWidth="1"/>
    <col min="76" max="76" width="14.140625" bestFit="1" customWidth="1"/>
    <col min="77" max="77" width="18.42578125" bestFit="1" customWidth="1"/>
    <col min="78" max="78" width="9" bestFit="1" customWidth="1"/>
    <col min="79" max="80" width="11.42578125" bestFit="1" customWidth="1"/>
    <col min="81" max="81" width="21.140625" bestFit="1" customWidth="1"/>
    <col min="82" max="82" width="14.140625" bestFit="1" customWidth="1"/>
    <col min="83" max="83" width="16" bestFit="1" customWidth="1"/>
    <col min="84" max="84" width="14.7109375" bestFit="1" customWidth="1"/>
    <col min="85" max="85" width="10.7109375" bestFit="1" customWidth="1"/>
    <col min="86" max="86" width="9.42578125" bestFit="1" customWidth="1"/>
    <col min="87" max="87" width="10.140625" bestFit="1" customWidth="1"/>
    <col min="88" max="88" width="12.28515625" bestFit="1" customWidth="1"/>
    <col min="89" max="89" width="11.28515625" bestFit="1" customWidth="1"/>
    <col min="90" max="90" width="18.7109375" bestFit="1" customWidth="1"/>
    <col min="91" max="91" width="13.85546875" bestFit="1" customWidth="1"/>
    <col min="92" max="92" width="15" bestFit="1" customWidth="1"/>
    <col min="93" max="93" width="9.140625" bestFit="1" customWidth="1"/>
    <col min="94" max="94" width="10.140625" bestFit="1" customWidth="1"/>
    <col min="95" max="95" width="10" bestFit="1" customWidth="1"/>
    <col min="96" max="96" width="9.7109375" bestFit="1" customWidth="1"/>
    <col min="97" max="97" width="13.28515625" bestFit="1" customWidth="1"/>
    <col min="98" max="98" width="15.28515625" bestFit="1" customWidth="1"/>
    <col min="99" max="99" width="19" bestFit="1" customWidth="1"/>
    <col min="100" max="100" width="15" bestFit="1" customWidth="1"/>
    <col min="101" max="101" width="15.42578125" bestFit="1" customWidth="1"/>
    <col min="102" max="102" width="14" bestFit="1" customWidth="1"/>
    <col min="103" max="103" width="11.5703125" bestFit="1" customWidth="1"/>
    <col min="104" max="104" width="11.7109375" bestFit="1" customWidth="1"/>
    <col min="105" max="105" width="15.85546875" bestFit="1" customWidth="1"/>
    <col min="106" max="106" width="10.85546875" bestFit="1" customWidth="1"/>
    <col min="107" max="107" width="15.140625" bestFit="1" customWidth="1"/>
    <col min="108" max="108" width="11.42578125" bestFit="1" customWidth="1"/>
    <col min="109" max="109" width="11.7109375" bestFit="1" customWidth="1"/>
    <col min="110" max="110" width="10.42578125" bestFit="1" customWidth="1"/>
    <col min="111" max="111" width="8.5703125" bestFit="1" customWidth="1"/>
    <col min="112" max="112" width="12.7109375" bestFit="1" customWidth="1"/>
    <col min="113" max="113" width="11.140625" bestFit="1" customWidth="1"/>
    <col min="114" max="114" width="14.85546875" bestFit="1" customWidth="1"/>
    <col min="115" max="115" width="8.85546875" bestFit="1" customWidth="1"/>
    <col min="116" max="116" width="12.42578125" bestFit="1" customWidth="1"/>
    <col min="117" max="117" width="11.28515625" bestFit="1" customWidth="1"/>
    <col min="118" max="118" width="14.140625" bestFit="1" customWidth="1"/>
    <col min="119" max="119" width="12.42578125" bestFit="1" customWidth="1"/>
    <col min="120" max="120" width="10.85546875" bestFit="1" customWidth="1"/>
    <col min="121" max="121" width="9.140625" bestFit="1" customWidth="1"/>
    <col min="122" max="122" width="9.28515625" bestFit="1" customWidth="1"/>
    <col min="123" max="123" width="8.7109375" bestFit="1" customWidth="1"/>
    <col min="124" max="124" width="13.28515625" bestFit="1" customWidth="1"/>
    <col min="125" max="125" width="12.42578125" bestFit="1" customWidth="1"/>
    <col min="126" max="126" width="11.28515625" bestFit="1" customWidth="1"/>
    <col min="127" max="127" width="11.7109375" bestFit="1" customWidth="1"/>
    <col min="128" max="128" width="9" bestFit="1" customWidth="1"/>
    <col min="129" max="129" width="12.42578125" bestFit="1" customWidth="1"/>
    <col min="130" max="130" width="12.85546875" bestFit="1" customWidth="1"/>
    <col min="131" max="131" width="13.28515625" bestFit="1" customWidth="1"/>
    <col min="132" max="132" width="12.28515625" bestFit="1" customWidth="1"/>
    <col min="133" max="133" width="10.5703125" bestFit="1" customWidth="1"/>
    <col min="134" max="134" width="9.5703125" bestFit="1" customWidth="1"/>
    <col min="135" max="135" width="11" bestFit="1" customWidth="1"/>
    <col min="136" max="136" width="16.140625" bestFit="1" customWidth="1"/>
    <col min="137" max="137" width="11" bestFit="1" customWidth="1"/>
    <col min="138" max="138" width="11.85546875" bestFit="1" customWidth="1"/>
    <col min="139" max="139" width="15" bestFit="1" customWidth="1"/>
    <col min="140" max="140" width="9.5703125" bestFit="1" customWidth="1"/>
    <col min="141" max="141" width="8.85546875" bestFit="1" customWidth="1"/>
    <col min="142" max="142" width="14.28515625" bestFit="1" customWidth="1"/>
    <col min="143" max="143" width="12.85546875" bestFit="1" customWidth="1"/>
    <col min="144" max="144" width="10.85546875" bestFit="1" customWidth="1"/>
    <col min="145" max="145" width="10.7109375" bestFit="1" customWidth="1"/>
    <col min="146" max="146" width="8.28515625" bestFit="1" customWidth="1"/>
    <col min="147" max="147" width="12.28515625" bestFit="1" customWidth="1"/>
    <col min="148" max="148" width="12.140625" bestFit="1" customWidth="1"/>
    <col min="149" max="149" width="12.7109375" bestFit="1" customWidth="1"/>
    <col min="150" max="150" width="12.140625" bestFit="1" customWidth="1"/>
    <col min="151" max="152" width="9.7109375" bestFit="1" customWidth="1"/>
    <col min="153" max="153" width="8.7109375" bestFit="1" customWidth="1"/>
    <col min="154" max="154" width="13.85546875" bestFit="1" customWidth="1"/>
    <col min="155" max="155" width="13.140625" bestFit="1" customWidth="1"/>
    <col min="156" max="156" width="10.140625" bestFit="1" customWidth="1"/>
    <col min="157" max="157" width="9.42578125" bestFit="1" customWidth="1"/>
    <col min="158" max="158" width="12" bestFit="1" customWidth="1"/>
    <col min="159" max="159" width="12.7109375" bestFit="1" customWidth="1"/>
    <col min="160" max="160" width="11.5703125" bestFit="1" customWidth="1"/>
    <col min="161" max="162" width="12.140625" bestFit="1" customWidth="1"/>
    <col min="163" max="164" width="9.42578125" bestFit="1" customWidth="1"/>
    <col min="165" max="165" width="9.140625" bestFit="1" customWidth="1"/>
    <col min="166" max="166" width="10.85546875" bestFit="1" customWidth="1"/>
    <col min="167" max="167" width="9.5703125" bestFit="1" customWidth="1"/>
    <col min="168" max="168" width="8.140625" bestFit="1" customWidth="1"/>
    <col min="169" max="169" width="11.7109375" bestFit="1" customWidth="1"/>
    <col min="170" max="170" width="8.85546875" bestFit="1" customWidth="1"/>
    <col min="171" max="171" width="14.5703125" bestFit="1" customWidth="1"/>
    <col min="172" max="172" width="9.85546875" bestFit="1" customWidth="1"/>
    <col min="173" max="173" width="19.28515625" bestFit="1" customWidth="1"/>
    <col min="174" max="174" width="16.28515625" bestFit="1" customWidth="1"/>
    <col min="175" max="175" width="9.7109375" bestFit="1" customWidth="1"/>
    <col min="176" max="177" width="13.42578125" bestFit="1" customWidth="1"/>
    <col min="178" max="178" width="17.7109375" bestFit="1" customWidth="1"/>
    <col min="179" max="179" width="11.5703125" bestFit="1" customWidth="1"/>
    <col min="180" max="180" width="9.85546875" bestFit="1" customWidth="1"/>
    <col min="181" max="181" width="12.140625" bestFit="1" customWidth="1"/>
    <col min="182" max="182" width="13.85546875" bestFit="1" customWidth="1"/>
    <col min="183" max="184" width="16" bestFit="1" customWidth="1"/>
    <col min="185" max="185" width="15" bestFit="1" customWidth="1"/>
    <col min="186" max="186" width="10.42578125" bestFit="1" customWidth="1"/>
    <col min="187" max="187" width="17.5703125" bestFit="1" customWidth="1"/>
    <col min="188" max="188" width="16.42578125" bestFit="1" customWidth="1"/>
    <col min="189" max="189" width="10.85546875" bestFit="1" customWidth="1"/>
    <col min="190" max="190" width="13.42578125" bestFit="1" customWidth="1"/>
    <col min="191" max="191" width="15.42578125" bestFit="1" customWidth="1"/>
    <col min="192" max="192" width="15.7109375" bestFit="1" customWidth="1"/>
    <col min="193" max="193" width="16.42578125" bestFit="1" customWidth="1"/>
    <col min="194" max="194" width="12.5703125" bestFit="1" customWidth="1"/>
    <col min="195" max="195" width="10" bestFit="1" customWidth="1"/>
    <col min="196" max="196" width="15.42578125" bestFit="1" customWidth="1"/>
    <col min="197" max="197" width="16.85546875" bestFit="1" customWidth="1"/>
    <col min="198" max="198" width="12.5703125" bestFit="1" customWidth="1"/>
    <col min="199" max="199" width="13.7109375" bestFit="1" customWidth="1"/>
    <col min="200" max="200" width="16.28515625" bestFit="1" customWidth="1"/>
    <col min="201" max="201" width="15.28515625" bestFit="1" customWidth="1"/>
    <col min="202" max="202" width="11.140625" bestFit="1" customWidth="1"/>
    <col min="203" max="203" width="17" bestFit="1" customWidth="1"/>
    <col min="204" max="204" width="17.7109375" bestFit="1" customWidth="1"/>
    <col min="205" max="205" width="15.140625" bestFit="1" customWidth="1"/>
    <col min="206" max="206" width="16.140625" bestFit="1" customWidth="1"/>
    <col min="207" max="207" width="15" bestFit="1" customWidth="1"/>
    <col min="208" max="208" width="12.28515625" bestFit="1" customWidth="1"/>
    <col min="209" max="209" width="12.7109375" bestFit="1" customWidth="1"/>
    <col min="210" max="210" width="12.5703125" bestFit="1" customWidth="1"/>
    <col min="211" max="211" width="13.140625" bestFit="1" customWidth="1"/>
    <col min="212" max="212" width="11" bestFit="1" customWidth="1"/>
    <col min="213" max="213" width="8.140625" bestFit="1" customWidth="1"/>
    <col min="214" max="214" width="8.85546875" bestFit="1" customWidth="1"/>
    <col min="215" max="215" width="7.7109375" bestFit="1" customWidth="1"/>
    <col min="216" max="216" width="9.28515625" bestFit="1" customWidth="1"/>
    <col min="217" max="217" width="15" bestFit="1" customWidth="1"/>
    <col min="218" max="218" width="11.5703125" bestFit="1" customWidth="1"/>
    <col min="219" max="219" width="16.7109375" bestFit="1" customWidth="1"/>
    <col min="220" max="220" width="13.28515625" bestFit="1" customWidth="1"/>
    <col min="221" max="221" width="8.85546875" bestFit="1" customWidth="1"/>
    <col min="222" max="222" width="11.85546875" bestFit="1" customWidth="1"/>
    <col min="223" max="223" width="12.5703125" bestFit="1" customWidth="1"/>
    <col min="224" max="224" width="16" bestFit="1" customWidth="1"/>
    <col min="225" max="225" width="12.28515625" bestFit="1" customWidth="1"/>
    <col min="226" max="226" width="10.28515625" bestFit="1" customWidth="1"/>
    <col min="227" max="227" width="11.42578125" bestFit="1" customWidth="1"/>
    <col min="228" max="228" width="11.140625" bestFit="1" customWidth="1"/>
    <col min="229" max="229" width="11" bestFit="1" customWidth="1"/>
    <col min="230" max="230" width="9.7109375" bestFit="1" customWidth="1"/>
    <col min="231" max="231" width="8.42578125" bestFit="1" customWidth="1"/>
    <col min="232" max="232" width="11.28515625" bestFit="1" customWidth="1"/>
    <col min="233" max="233" width="10.5703125" bestFit="1" customWidth="1"/>
    <col min="234" max="234" width="11.85546875" bestFit="1" customWidth="1"/>
    <col min="235" max="235" width="12.85546875" bestFit="1" customWidth="1"/>
    <col min="236" max="236" width="12" bestFit="1" customWidth="1"/>
    <col min="237" max="237" width="10.85546875" bestFit="1" customWidth="1"/>
    <col min="238" max="238" width="12.7109375" bestFit="1" customWidth="1"/>
    <col min="239" max="239" width="10.7109375" bestFit="1" customWidth="1"/>
    <col min="240" max="240" width="11.28515625" bestFit="1" customWidth="1"/>
    <col min="241" max="241" width="12.5703125" bestFit="1" customWidth="1"/>
    <col min="242" max="242" width="11.85546875" bestFit="1" customWidth="1"/>
    <col min="243" max="243" width="9.42578125" bestFit="1" customWidth="1"/>
    <col min="244" max="244" width="9.5703125" bestFit="1" customWidth="1"/>
    <col min="245" max="245" width="13.42578125" bestFit="1" customWidth="1"/>
    <col min="246" max="246" width="9" bestFit="1" customWidth="1"/>
    <col min="247" max="247" width="14.140625" bestFit="1" customWidth="1"/>
    <col min="248" max="248" width="16.5703125" bestFit="1" customWidth="1"/>
    <col min="249" max="249" width="10.7109375" bestFit="1" customWidth="1"/>
    <col min="250" max="250" width="14.140625" bestFit="1" customWidth="1"/>
    <col min="251" max="251" width="10.140625" bestFit="1" customWidth="1"/>
    <col min="252" max="252" width="16.85546875" bestFit="1" customWidth="1"/>
    <col min="253" max="253" width="11.28515625" bestFit="1" customWidth="1"/>
    <col min="254" max="255" width="10.5703125" bestFit="1" customWidth="1"/>
    <col min="256" max="256" width="13.7109375" bestFit="1" customWidth="1"/>
    <col min="257" max="257" width="14.85546875" bestFit="1" customWidth="1"/>
    <col min="258" max="258" width="15.42578125" bestFit="1" customWidth="1"/>
    <col min="259" max="259" width="12.140625" bestFit="1" customWidth="1"/>
    <col min="260" max="260" width="18" bestFit="1" customWidth="1"/>
    <col min="261" max="261" width="15.42578125" bestFit="1" customWidth="1"/>
    <col min="262" max="262" width="16.42578125" bestFit="1" customWidth="1"/>
    <col min="263" max="263" width="11.7109375" bestFit="1" customWidth="1"/>
    <col min="264" max="264" width="18.28515625" bestFit="1" customWidth="1"/>
    <col min="265" max="265" width="10.28515625" bestFit="1" customWidth="1"/>
    <col min="266" max="266" width="17" bestFit="1" customWidth="1"/>
    <col min="267" max="267" width="11.7109375" bestFit="1" customWidth="1"/>
    <col min="268" max="268" width="16.28515625" bestFit="1" customWidth="1"/>
    <col min="269" max="269" width="9.5703125" bestFit="1" customWidth="1"/>
    <col min="270" max="270" width="15.7109375" bestFit="1" customWidth="1"/>
    <col min="271" max="271" width="14.42578125" bestFit="1" customWidth="1"/>
    <col min="272" max="272" width="16.42578125" bestFit="1" customWidth="1"/>
    <col min="273" max="273" width="10.28515625" bestFit="1" customWidth="1"/>
    <col min="274" max="274" width="13.140625" bestFit="1" customWidth="1"/>
    <col min="275" max="276" width="10.7109375" bestFit="1" customWidth="1"/>
    <col min="277" max="277" width="17" bestFit="1" customWidth="1"/>
    <col min="278" max="278" width="13.28515625" bestFit="1" customWidth="1"/>
    <col min="279" max="279" width="10.42578125" bestFit="1" customWidth="1"/>
    <col min="280" max="280" width="9.85546875" bestFit="1" customWidth="1"/>
    <col min="281" max="281" width="9.28515625" bestFit="1" customWidth="1"/>
    <col min="282" max="282" width="12.5703125" bestFit="1" customWidth="1"/>
    <col min="283" max="283" width="13.140625" bestFit="1" customWidth="1"/>
    <col min="284" max="284" width="13.28515625" bestFit="1" customWidth="1"/>
    <col min="285" max="285" width="14.28515625" bestFit="1" customWidth="1"/>
    <col min="286" max="286" width="21" bestFit="1" customWidth="1"/>
    <col min="287" max="287" width="16.140625" bestFit="1" customWidth="1"/>
    <col min="288" max="288" width="19.42578125" bestFit="1" customWidth="1"/>
    <col min="289" max="289" width="16.7109375" bestFit="1" customWidth="1"/>
    <col min="290" max="290" width="20.7109375" bestFit="1" customWidth="1"/>
    <col min="291" max="291" width="14.85546875" bestFit="1" customWidth="1"/>
    <col min="292" max="292" width="18.5703125" bestFit="1" customWidth="1"/>
    <col min="293" max="293" width="18.140625" bestFit="1" customWidth="1"/>
    <col min="294" max="294" width="12.28515625" bestFit="1" customWidth="1"/>
    <col min="295" max="295" width="15.42578125" bestFit="1" customWidth="1"/>
    <col min="296" max="296" width="16.28515625" bestFit="1" customWidth="1"/>
    <col min="297" max="297" width="14.85546875" bestFit="1" customWidth="1"/>
    <col min="298" max="298" width="14.140625" bestFit="1" customWidth="1"/>
    <col min="299" max="299" width="15.140625" bestFit="1" customWidth="1"/>
    <col min="300" max="300" width="14.7109375" bestFit="1" customWidth="1"/>
    <col min="301" max="301" width="14.85546875" bestFit="1" customWidth="1"/>
    <col min="302" max="302" width="14.28515625" bestFit="1" customWidth="1"/>
    <col min="303" max="303" width="16.5703125" bestFit="1" customWidth="1"/>
    <col min="304" max="304" width="11.7109375" bestFit="1" customWidth="1"/>
    <col min="305" max="305" width="15.42578125" bestFit="1" customWidth="1"/>
    <col min="306" max="306" width="13.5703125" bestFit="1" customWidth="1"/>
    <col min="307" max="307" width="16.28515625" bestFit="1" customWidth="1"/>
    <col min="308" max="308" width="15.140625" bestFit="1" customWidth="1"/>
    <col min="309" max="309" width="14.28515625" bestFit="1" customWidth="1"/>
    <col min="310" max="310" width="14.7109375" bestFit="1" customWidth="1"/>
    <col min="311" max="311" width="14.5703125" bestFit="1" customWidth="1"/>
    <col min="312" max="312" width="14.85546875" bestFit="1" customWidth="1"/>
    <col min="313" max="313" width="13.85546875" bestFit="1" customWidth="1"/>
    <col min="314" max="314" width="21.5703125" bestFit="1" customWidth="1"/>
    <col min="315" max="315" width="17.28515625" bestFit="1" customWidth="1"/>
    <col min="316" max="316" width="18.42578125" bestFit="1" customWidth="1"/>
    <col min="317" max="317" width="19.140625" bestFit="1" customWidth="1"/>
    <col min="318" max="318" width="14.28515625" bestFit="1" customWidth="1"/>
    <col min="319" max="319" width="12.28515625" bestFit="1" customWidth="1"/>
    <col min="320" max="320" width="13.28515625" bestFit="1" customWidth="1"/>
    <col min="321" max="321" width="12.5703125" bestFit="1" customWidth="1"/>
    <col min="322" max="322" width="9.85546875" bestFit="1" customWidth="1"/>
    <col min="323" max="324" width="13.28515625" bestFit="1" customWidth="1"/>
    <col min="325" max="325" width="14.85546875" bestFit="1" customWidth="1"/>
    <col min="326" max="326" width="14.28515625" bestFit="1" customWidth="1"/>
    <col min="327" max="327" width="15.7109375" bestFit="1" customWidth="1"/>
    <col min="328" max="328" width="13.7109375" bestFit="1" customWidth="1"/>
    <col min="329" max="329" width="19.140625" bestFit="1" customWidth="1"/>
    <col min="330" max="330" width="10.28515625" bestFit="1" customWidth="1"/>
    <col min="331" max="331" width="11.5703125" bestFit="1" customWidth="1"/>
    <col min="332" max="332" width="9.7109375" bestFit="1" customWidth="1"/>
    <col min="333" max="333" width="11.42578125" bestFit="1" customWidth="1"/>
    <col min="334" max="334" width="11" bestFit="1" customWidth="1"/>
    <col min="335" max="335" width="9" bestFit="1" customWidth="1"/>
    <col min="336" max="336" width="11.42578125" bestFit="1" customWidth="1"/>
    <col min="337" max="337" width="8.5703125" bestFit="1" customWidth="1"/>
    <col min="338" max="339" width="10" bestFit="1" customWidth="1"/>
    <col min="340" max="340" width="14.28515625" bestFit="1" customWidth="1"/>
    <col min="341" max="341" width="13.5703125" bestFit="1" customWidth="1"/>
    <col min="342" max="342" width="10.5703125" bestFit="1" customWidth="1"/>
    <col min="343" max="343" width="10.28515625" bestFit="1" customWidth="1"/>
    <col min="344" max="344" width="12.42578125" bestFit="1" customWidth="1"/>
    <col min="345" max="345" width="12.7109375" bestFit="1" customWidth="1"/>
    <col min="346" max="346" width="9.7109375" bestFit="1" customWidth="1"/>
    <col min="347" max="347" width="9.5703125" bestFit="1" customWidth="1"/>
    <col min="348" max="348" width="10.85546875" bestFit="1" customWidth="1"/>
    <col min="349" max="349" width="13.7109375" bestFit="1" customWidth="1"/>
    <col min="350" max="350" width="11.140625" bestFit="1" customWidth="1"/>
    <col min="351" max="351" width="15.28515625" bestFit="1" customWidth="1"/>
    <col min="352" max="352" width="17.85546875" bestFit="1" customWidth="1"/>
    <col min="353" max="353" width="16" bestFit="1" customWidth="1"/>
    <col min="354" max="354" width="15.7109375" bestFit="1" customWidth="1"/>
    <col min="355" max="355" width="10.5703125" bestFit="1" customWidth="1"/>
    <col min="356" max="356" width="15.5703125" bestFit="1" customWidth="1"/>
    <col min="357" max="357" width="18" bestFit="1" customWidth="1"/>
    <col min="358" max="358" width="15.140625" bestFit="1" customWidth="1"/>
    <col min="359" max="359" width="17.7109375" bestFit="1" customWidth="1"/>
    <col min="360" max="360" width="10.140625" bestFit="1" customWidth="1"/>
    <col min="361" max="361" width="8.42578125" bestFit="1" customWidth="1"/>
    <col min="362" max="362" width="12.85546875" bestFit="1" customWidth="1"/>
    <col min="363" max="363" width="14.140625" bestFit="1" customWidth="1"/>
    <col min="364" max="364" width="17.7109375" bestFit="1" customWidth="1"/>
    <col min="365" max="365" width="11.7109375" bestFit="1" customWidth="1"/>
    <col min="366" max="366" width="16.28515625" bestFit="1" customWidth="1"/>
    <col min="367" max="367" width="14.85546875" bestFit="1" customWidth="1"/>
    <col min="368" max="368" width="15.28515625" bestFit="1" customWidth="1"/>
    <col min="369" max="369" width="14.7109375" bestFit="1" customWidth="1"/>
    <col min="370" max="370" width="12.7109375" bestFit="1" customWidth="1"/>
    <col min="371" max="371" width="10.28515625" bestFit="1" customWidth="1"/>
    <col min="372" max="372" width="14.140625" bestFit="1" customWidth="1"/>
    <col min="373" max="373" width="12" bestFit="1" customWidth="1"/>
    <col min="374" max="374" width="12.140625" bestFit="1" customWidth="1"/>
    <col min="375" max="375" width="12.7109375" bestFit="1" customWidth="1"/>
    <col min="376" max="376" width="13.140625" bestFit="1" customWidth="1"/>
    <col min="377" max="377" width="12.140625" bestFit="1" customWidth="1"/>
    <col min="378" max="378" width="11" bestFit="1" customWidth="1"/>
    <col min="379" max="379" width="11.28515625" bestFit="1" customWidth="1"/>
    <col min="380" max="380" width="13.7109375" bestFit="1" customWidth="1"/>
    <col min="381" max="381" width="12.7109375" bestFit="1" customWidth="1"/>
    <col min="382" max="382" width="15.85546875" bestFit="1" customWidth="1"/>
    <col min="383" max="383" width="12.85546875" bestFit="1" customWidth="1"/>
    <col min="384" max="384" width="14.5703125" bestFit="1" customWidth="1"/>
    <col min="385" max="385" width="13.7109375" bestFit="1" customWidth="1"/>
    <col min="386" max="386" width="9.28515625" bestFit="1" customWidth="1"/>
    <col min="387" max="387" width="10.42578125" bestFit="1" customWidth="1"/>
    <col min="388" max="388" width="9" bestFit="1" customWidth="1"/>
    <col min="389" max="389" width="11" bestFit="1" customWidth="1"/>
    <col min="390" max="390" width="10.7109375" bestFit="1" customWidth="1"/>
    <col min="391" max="391" width="9.7109375" bestFit="1" customWidth="1"/>
    <col min="392" max="392" width="11.7109375" bestFit="1" customWidth="1"/>
    <col min="393" max="393" width="14.85546875" bestFit="1" customWidth="1"/>
    <col min="394" max="394" width="13.140625" bestFit="1" customWidth="1"/>
    <col min="395" max="395" width="11.42578125" bestFit="1" customWidth="1"/>
    <col min="396" max="396" width="11.85546875" bestFit="1" customWidth="1"/>
    <col min="397" max="397" width="15.42578125" bestFit="1" customWidth="1"/>
    <col min="398" max="398" width="11.28515625" bestFit="1" customWidth="1"/>
    <col min="399" max="400" width="10" bestFit="1" customWidth="1"/>
    <col min="401" max="401" width="11.7109375" bestFit="1" customWidth="1"/>
    <col min="402" max="402" width="10.42578125" bestFit="1" customWidth="1"/>
    <col min="403" max="403" width="15.7109375" bestFit="1" customWidth="1"/>
    <col min="404" max="404" width="19.5703125" bestFit="1" customWidth="1"/>
    <col min="405" max="405" width="17.5703125" bestFit="1" customWidth="1"/>
    <col min="406" max="406" width="12.7109375" bestFit="1" customWidth="1"/>
    <col min="407" max="407" width="16.5703125" bestFit="1" customWidth="1"/>
    <col min="408" max="408" width="15.7109375" bestFit="1" customWidth="1"/>
    <col min="409" max="409" width="13.42578125" bestFit="1" customWidth="1"/>
    <col min="410" max="410" width="12.85546875" bestFit="1" customWidth="1"/>
    <col min="411" max="411" width="22.42578125" bestFit="1" customWidth="1"/>
    <col min="412" max="412" width="17.28515625" bestFit="1" customWidth="1"/>
    <col min="413" max="413" width="16.5703125" bestFit="1" customWidth="1"/>
    <col min="414" max="414" width="11.5703125" bestFit="1" customWidth="1"/>
    <col min="415" max="415" width="15.42578125" bestFit="1" customWidth="1"/>
    <col min="416" max="416" width="12.28515625" bestFit="1" customWidth="1"/>
    <col min="417" max="417" width="12" bestFit="1" customWidth="1"/>
    <col min="418" max="418" width="11.42578125" bestFit="1" customWidth="1"/>
    <col min="419" max="419" width="10.7109375" bestFit="1" customWidth="1"/>
    <col min="420" max="420" width="16.140625" bestFit="1" customWidth="1"/>
    <col min="421" max="421" width="18" bestFit="1" customWidth="1"/>
    <col min="422" max="422" width="10.85546875" bestFit="1" customWidth="1"/>
    <col min="423" max="423" width="19.5703125" bestFit="1" customWidth="1"/>
    <col min="424" max="424" width="11.5703125" bestFit="1" customWidth="1"/>
    <col min="425" max="425" width="17.28515625" bestFit="1" customWidth="1"/>
    <col min="426" max="426" width="18.7109375" bestFit="1" customWidth="1"/>
    <col min="427" max="427" width="13.140625" bestFit="1" customWidth="1"/>
    <col min="428" max="429" width="12.5703125" bestFit="1" customWidth="1"/>
    <col min="430" max="430" width="12" bestFit="1" customWidth="1"/>
    <col min="431" max="431" width="14.5703125" bestFit="1" customWidth="1"/>
    <col min="432" max="432" width="13.7109375" bestFit="1" customWidth="1"/>
    <col min="433" max="433" width="20.140625" bestFit="1" customWidth="1"/>
    <col min="434" max="434" width="14.140625" bestFit="1" customWidth="1"/>
    <col min="435" max="435" width="12" bestFit="1" customWidth="1"/>
    <col min="436" max="436" width="13.42578125" bestFit="1" customWidth="1"/>
    <col min="437" max="437" width="12.42578125" bestFit="1" customWidth="1"/>
    <col min="438" max="438" width="14.5703125" bestFit="1" customWidth="1"/>
    <col min="439" max="439" width="9.85546875" bestFit="1" customWidth="1"/>
    <col min="440" max="440" width="10.42578125" bestFit="1" customWidth="1"/>
    <col min="441" max="441" width="8.7109375" bestFit="1" customWidth="1"/>
    <col min="442" max="442" width="10.42578125" bestFit="1" customWidth="1"/>
    <col min="443" max="443" width="12.42578125" bestFit="1" customWidth="1"/>
    <col min="444" max="444" width="11.5703125" bestFit="1" customWidth="1"/>
    <col min="445" max="445" width="13.5703125" bestFit="1" customWidth="1"/>
    <col min="446" max="446" width="10" bestFit="1" customWidth="1"/>
    <col min="447" max="447" width="11.28515625" bestFit="1" customWidth="1"/>
    <col min="448" max="448" width="13.140625" bestFit="1" customWidth="1"/>
    <col min="449" max="449" width="11.5703125" bestFit="1" customWidth="1"/>
    <col min="450" max="450" width="14.7109375" bestFit="1" customWidth="1"/>
    <col min="451" max="451" width="11" bestFit="1" customWidth="1"/>
    <col min="452" max="452" width="13.28515625" bestFit="1" customWidth="1"/>
    <col min="453" max="453" width="19" bestFit="1" customWidth="1"/>
    <col min="454" max="454" width="16.28515625" bestFit="1" customWidth="1"/>
    <col min="455" max="455" width="13.7109375" bestFit="1" customWidth="1"/>
    <col min="456" max="456" width="18.5703125" bestFit="1" customWidth="1"/>
    <col min="457" max="457" width="11.140625" bestFit="1" customWidth="1"/>
    <col min="458" max="458" width="16.42578125" bestFit="1" customWidth="1"/>
    <col min="459" max="459" width="10.5703125" bestFit="1" customWidth="1"/>
    <col min="460" max="460" width="11.85546875" bestFit="1" customWidth="1"/>
    <col min="461" max="461" width="14.7109375" bestFit="1" customWidth="1"/>
    <col min="462" max="462" width="15.140625" bestFit="1" customWidth="1"/>
    <col min="463" max="463" width="17.7109375" bestFit="1" customWidth="1"/>
    <col min="464" max="464" width="10.28515625" bestFit="1" customWidth="1"/>
    <col min="465" max="465" width="17" bestFit="1" customWidth="1"/>
    <col min="466" max="466" width="16.28515625" bestFit="1" customWidth="1"/>
    <col min="467" max="467" width="10.85546875" bestFit="1" customWidth="1"/>
    <col min="468" max="468" width="12.28515625" bestFit="1" customWidth="1"/>
    <col min="469" max="469" width="10.140625" bestFit="1" customWidth="1"/>
    <col min="470" max="470" width="16.140625" bestFit="1" customWidth="1"/>
    <col min="471" max="471" width="10.85546875" bestFit="1" customWidth="1"/>
    <col min="472" max="472" width="12.140625" bestFit="1" customWidth="1"/>
    <col min="473" max="473" width="11.42578125" bestFit="1" customWidth="1"/>
    <col min="474" max="474" width="16.28515625" bestFit="1" customWidth="1"/>
    <col min="475" max="475" width="14.5703125" bestFit="1" customWidth="1"/>
    <col min="476" max="476" width="13.85546875" bestFit="1" customWidth="1"/>
    <col min="477" max="477" width="13.7109375" bestFit="1" customWidth="1"/>
    <col min="478" max="478" width="17.5703125" bestFit="1" customWidth="1"/>
    <col min="479" max="479" width="16.140625" bestFit="1" customWidth="1"/>
    <col min="480" max="480" width="17.28515625" bestFit="1" customWidth="1"/>
    <col min="481" max="481" width="13.5703125" bestFit="1" customWidth="1"/>
    <col min="482" max="482" width="12.7109375" bestFit="1" customWidth="1"/>
    <col min="483" max="483" width="17.42578125" bestFit="1" customWidth="1"/>
    <col min="484" max="484" width="11" bestFit="1" customWidth="1"/>
    <col min="485" max="485" width="17.7109375" bestFit="1" customWidth="1"/>
    <col min="486" max="486" width="21.7109375" bestFit="1" customWidth="1"/>
    <col min="487" max="487" width="14" bestFit="1" customWidth="1"/>
    <col min="488" max="488" width="20.7109375" bestFit="1" customWidth="1"/>
    <col min="489" max="489" width="9.7109375" bestFit="1" customWidth="1"/>
    <col min="490" max="490" width="10.28515625" bestFit="1" customWidth="1"/>
    <col min="491" max="491" width="12" bestFit="1" customWidth="1"/>
    <col min="492" max="492" width="12.85546875" bestFit="1" customWidth="1"/>
    <col min="493" max="493" width="15.140625" bestFit="1" customWidth="1"/>
    <col min="494" max="494" width="10.28515625" bestFit="1" customWidth="1"/>
    <col min="495" max="495" width="12.28515625" bestFit="1" customWidth="1"/>
    <col min="496" max="496" width="15.140625" bestFit="1" customWidth="1"/>
    <col min="497" max="497" width="11.28515625" bestFit="1" customWidth="1"/>
  </cols>
  <sheetData>
    <row r="1" spans="1:25" ht="15.75" x14ac:dyDescent="0.25">
      <c r="A1" s="36" t="s">
        <v>0</v>
      </c>
      <c r="B1" s="36" t="s">
        <v>1</v>
      </c>
      <c r="C1" s="36" t="s">
        <v>4016</v>
      </c>
      <c r="D1" s="36" t="s">
        <v>2</v>
      </c>
      <c r="E1" s="36" t="s">
        <v>3</v>
      </c>
      <c r="F1" s="36" t="s">
        <v>4</v>
      </c>
      <c r="G1" s="36" t="s">
        <v>5</v>
      </c>
      <c r="H1" s="36" t="s">
        <v>6</v>
      </c>
      <c r="I1" s="36" t="s">
        <v>7</v>
      </c>
      <c r="J1" s="36" t="s">
        <v>4019</v>
      </c>
    </row>
    <row r="2" spans="1:25" ht="15.75" x14ac:dyDescent="0.25">
      <c r="A2" s="4" t="s">
        <v>8</v>
      </c>
      <c r="B2" s="4" t="s">
        <v>4017</v>
      </c>
      <c r="C2" s="4" t="str">
        <f t="shared" ref="C2:C65" si="0">PROPER($B$2:$B$501)</f>
        <v xml:space="preserve">Sheena Bonilla  </v>
      </c>
      <c r="D2" s="4">
        <v>55</v>
      </c>
      <c r="E2" s="4" t="s">
        <v>10</v>
      </c>
      <c r="F2" s="4" t="s">
        <v>11</v>
      </c>
      <c r="G2" s="4" t="s">
        <v>12</v>
      </c>
      <c r="H2" s="4" t="s">
        <v>13</v>
      </c>
      <c r="I2" s="4"/>
      <c r="J2" s="4" t="str">
        <f t="shared" ref="J2:J65" si="1">IF(I2="","Platinum",I2)</f>
        <v>Platinum</v>
      </c>
      <c r="M2" s="31" t="s">
        <v>4021</v>
      </c>
      <c r="N2" s="31" t="s">
        <v>4007</v>
      </c>
      <c r="O2" s="4"/>
      <c r="T2" s="13" t="s">
        <v>2</v>
      </c>
      <c r="U2" t="s" vm="3">
        <v>4024</v>
      </c>
    </row>
    <row r="3" spans="1:25" ht="15.75" x14ac:dyDescent="0.25">
      <c r="A3" s="4" t="s">
        <v>14</v>
      </c>
      <c r="B3" s="4" t="s">
        <v>15</v>
      </c>
      <c r="C3" s="4" t="str">
        <f t="shared" si="0"/>
        <v>Eugene Nelson</v>
      </c>
      <c r="D3" s="4">
        <v>26</v>
      </c>
      <c r="E3" s="4" t="s">
        <v>16</v>
      </c>
      <c r="F3" s="4" t="s">
        <v>17</v>
      </c>
      <c r="G3" s="4" t="s">
        <v>18</v>
      </c>
      <c r="H3" s="4" t="s">
        <v>13</v>
      </c>
      <c r="I3" s="4" t="s">
        <v>19</v>
      </c>
      <c r="J3" s="4" t="str">
        <f t="shared" si="1"/>
        <v>Platinum</v>
      </c>
      <c r="M3" s="31" t="s">
        <v>3983</v>
      </c>
      <c r="N3" s="4" t="s">
        <v>16</v>
      </c>
      <c r="O3" s="4" t="s">
        <v>10</v>
      </c>
    </row>
    <row r="4" spans="1:25" ht="15.75" x14ac:dyDescent="0.25">
      <c r="A4" s="4" t="s">
        <v>20</v>
      </c>
      <c r="B4" s="4" t="s">
        <v>21</v>
      </c>
      <c r="C4" s="4" t="str">
        <f t="shared" si="0"/>
        <v>Dr. Benjamin Price</v>
      </c>
      <c r="D4" s="4">
        <v>29</v>
      </c>
      <c r="E4" s="4" t="s">
        <v>16</v>
      </c>
      <c r="F4" s="4" t="s">
        <v>22</v>
      </c>
      <c r="G4" s="4" t="s">
        <v>23</v>
      </c>
      <c r="H4" s="4" t="s">
        <v>13</v>
      </c>
      <c r="I4" s="4" t="s">
        <v>19</v>
      </c>
      <c r="J4" s="4" t="str">
        <f t="shared" si="1"/>
        <v>Platinum</v>
      </c>
      <c r="M4" s="4" t="s">
        <v>28</v>
      </c>
      <c r="N4" s="6">
        <v>2490</v>
      </c>
      <c r="O4" s="6">
        <v>2647</v>
      </c>
      <c r="T4" s="13" t="s">
        <v>4022</v>
      </c>
      <c r="U4" s="13" t="s">
        <v>4007</v>
      </c>
    </row>
    <row r="5" spans="1:25" ht="15.75" x14ac:dyDescent="0.25">
      <c r="A5" s="4" t="s">
        <v>24</v>
      </c>
      <c r="B5" s="4" t="s">
        <v>25</v>
      </c>
      <c r="C5" s="4" t="str">
        <f t="shared" si="0"/>
        <v>Jeremy Harris</v>
      </c>
      <c r="D5" s="4">
        <v>59</v>
      </c>
      <c r="E5" s="4" t="s">
        <v>16</v>
      </c>
      <c r="F5" s="4" t="s">
        <v>26</v>
      </c>
      <c r="G5" s="4" t="s">
        <v>27</v>
      </c>
      <c r="H5" s="4" t="s">
        <v>13</v>
      </c>
      <c r="I5" s="4" t="s">
        <v>28</v>
      </c>
      <c r="J5" s="4" t="str">
        <f t="shared" si="1"/>
        <v>Bronze</v>
      </c>
      <c r="M5" s="4" t="s">
        <v>50</v>
      </c>
      <c r="N5" s="6">
        <v>2849</v>
      </c>
      <c r="O5" s="6">
        <v>2107</v>
      </c>
      <c r="T5" s="13" t="s">
        <v>3983</v>
      </c>
      <c r="U5" t="s">
        <v>28</v>
      </c>
      <c r="V5" t="s">
        <v>50</v>
      </c>
      <c r="W5" t="s">
        <v>19</v>
      </c>
      <c r="X5" t="s">
        <v>33</v>
      </c>
      <c r="Y5" t="s">
        <v>3984</v>
      </c>
    </row>
    <row r="6" spans="1:25" ht="15.75" x14ac:dyDescent="0.25">
      <c r="A6" s="4" t="s">
        <v>29</v>
      </c>
      <c r="B6" s="4" t="s">
        <v>30</v>
      </c>
      <c r="C6" s="4" t="str">
        <f t="shared" si="0"/>
        <v>Caroline Collins</v>
      </c>
      <c r="D6" s="4">
        <v>64</v>
      </c>
      <c r="E6" s="4" t="s">
        <v>16</v>
      </c>
      <c r="F6" s="4" t="s">
        <v>31</v>
      </c>
      <c r="G6" s="4" t="s">
        <v>32</v>
      </c>
      <c r="H6" s="4" t="s">
        <v>13</v>
      </c>
      <c r="I6" s="4" t="s">
        <v>33</v>
      </c>
      <c r="J6" s="4" t="str">
        <f t="shared" si="1"/>
        <v>Silver</v>
      </c>
      <c r="M6" s="4" t="s">
        <v>19</v>
      </c>
      <c r="N6" s="6">
        <v>3542</v>
      </c>
      <c r="O6" s="6">
        <v>2879</v>
      </c>
      <c r="T6" s="30" t="s">
        <v>13</v>
      </c>
      <c r="U6" s="5">
        <v>1</v>
      </c>
      <c r="V6" s="5">
        <v>2</v>
      </c>
      <c r="W6" s="5">
        <v>5</v>
      </c>
      <c r="X6" s="5">
        <v>1</v>
      </c>
      <c r="Y6" s="5">
        <v>9</v>
      </c>
    </row>
    <row r="7" spans="1:25" ht="15.75" x14ac:dyDescent="0.25">
      <c r="A7" s="4" t="s">
        <v>34</v>
      </c>
      <c r="B7" s="4" t="s">
        <v>35</v>
      </c>
      <c r="C7" s="4" t="str">
        <f t="shared" si="0"/>
        <v>Christine Vaughn</v>
      </c>
      <c r="D7" s="4">
        <v>24</v>
      </c>
      <c r="E7" s="4" t="s">
        <v>10</v>
      </c>
      <c r="F7" s="4" t="s">
        <v>36</v>
      </c>
      <c r="G7" s="4" t="s">
        <v>37</v>
      </c>
      <c r="H7" s="4" t="s">
        <v>13</v>
      </c>
      <c r="I7" s="4" t="s">
        <v>28</v>
      </c>
      <c r="J7" s="4" t="str">
        <f t="shared" si="1"/>
        <v>Bronze</v>
      </c>
      <c r="M7" s="4" t="s">
        <v>33</v>
      </c>
      <c r="N7" s="6">
        <v>2060</v>
      </c>
      <c r="O7" s="6">
        <v>2207</v>
      </c>
      <c r="T7" s="30" t="s">
        <v>3984</v>
      </c>
      <c r="U7" s="5">
        <v>1</v>
      </c>
      <c r="V7" s="5">
        <v>2</v>
      </c>
      <c r="W7" s="5">
        <v>5</v>
      </c>
      <c r="X7" s="5">
        <v>1</v>
      </c>
      <c r="Y7" s="5">
        <v>9</v>
      </c>
    </row>
    <row r="8" spans="1:25" ht="15.75" x14ac:dyDescent="0.25">
      <c r="A8" s="4" t="s">
        <v>38</v>
      </c>
      <c r="B8" s="4" t="s">
        <v>39</v>
      </c>
      <c r="C8" s="4" t="str">
        <f t="shared" si="0"/>
        <v>Amber Jackson</v>
      </c>
      <c r="D8" s="4">
        <v>29</v>
      </c>
      <c r="E8" s="4" t="s">
        <v>16</v>
      </c>
      <c r="F8" s="4" t="s">
        <v>40</v>
      </c>
      <c r="G8" s="4" t="s">
        <v>41</v>
      </c>
      <c r="H8" s="4" t="s">
        <v>13</v>
      </c>
      <c r="I8" s="4" t="s">
        <v>19</v>
      </c>
      <c r="J8" s="4" t="str">
        <f t="shared" si="1"/>
        <v>Platinum</v>
      </c>
      <c r="M8" s="4" t="s">
        <v>3984</v>
      </c>
      <c r="N8" s="6">
        <v>10941</v>
      </c>
      <c r="O8" s="6">
        <v>9840</v>
      </c>
    </row>
    <row r="9" spans="1:25" ht="15.75" x14ac:dyDescent="0.25">
      <c r="A9" s="4" t="s">
        <v>42</v>
      </c>
      <c r="B9" s="4" t="s">
        <v>43</v>
      </c>
      <c r="C9" s="4" t="str">
        <f t="shared" si="0"/>
        <v>Daniel Boyd</v>
      </c>
      <c r="D9" s="4">
        <v>29</v>
      </c>
      <c r="E9" s="4" t="s">
        <v>16</v>
      </c>
      <c r="F9" s="4" t="s">
        <v>44</v>
      </c>
      <c r="G9" s="4" t="s">
        <v>45</v>
      </c>
      <c r="H9" s="4" t="s">
        <v>13</v>
      </c>
      <c r="I9" s="4" t="s">
        <v>28</v>
      </c>
      <c r="J9" s="4" t="str">
        <f t="shared" si="1"/>
        <v>Bronze</v>
      </c>
    </row>
    <row r="10" spans="1:25" ht="15.75" x14ac:dyDescent="0.25">
      <c r="A10" s="4" t="s">
        <v>46</v>
      </c>
      <c r="B10" s="4" t="s">
        <v>47</v>
      </c>
      <c r="C10" s="4" t="str">
        <f t="shared" si="0"/>
        <v>Melissa Howard</v>
      </c>
      <c r="D10" s="4">
        <v>53</v>
      </c>
      <c r="E10" s="4" t="s">
        <v>16</v>
      </c>
      <c r="F10" s="4" t="s">
        <v>48</v>
      </c>
      <c r="G10" s="4" t="s">
        <v>49</v>
      </c>
      <c r="H10" s="4" t="s">
        <v>13</v>
      </c>
      <c r="I10" s="4" t="s">
        <v>50</v>
      </c>
      <c r="J10" s="4" t="str">
        <f t="shared" si="1"/>
        <v>Gold</v>
      </c>
    </row>
    <row r="11" spans="1:25" ht="15.75" x14ac:dyDescent="0.25">
      <c r="A11" s="4" t="s">
        <v>51</v>
      </c>
      <c r="B11" s="4" t="s">
        <v>52</v>
      </c>
      <c r="C11" s="4" t="str">
        <f t="shared" si="0"/>
        <v>Ms. Maria Leach</v>
      </c>
      <c r="D11" s="4">
        <v>64</v>
      </c>
      <c r="E11" s="4" t="s">
        <v>10</v>
      </c>
      <c r="F11" s="4" t="s">
        <v>53</v>
      </c>
      <c r="G11" s="4" t="s">
        <v>54</v>
      </c>
      <c r="H11" s="4" t="s">
        <v>13</v>
      </c>
      <c r="I11" s="4" t="s">
        <v>19</v>
      </c>
      <c r="J11" s="4" t="str">
        <f t="shared" si="1"/>
        <v>Platinum</v>
      </c>
      <c r="M11" s="13" t="s">
        <v>4026</v>
      </c>
      <c r="N11" s="13" t="s">
        <v>4007</v>
      </c>
    </row>
    <row r="12" spans="1:25" ht="15.75" x14ac:dyDescent="0.25">
      <c r="A12" s="4" t="s">
        <v>55</v>
      </c>
      <c r="B12" s="4" t="s">
        <v>56</v>
      </c>
      <c r="C12" s="4" t="str">
        <f t="shared" si="0"/>
        <v>Dominic Page</v>
      </c>
      <c r="D12" s="4">
        <v>53</v>
      </c>
      <c r="E12" s="4" t="s">
        <v>10</v>
      </c>
      <c r="F12" s="4" t="s">
        <v>57</v>
      </c>
      <c r="G12" s="4" t="s">
        <v>54</v>
      </c>
      <c r="H12" s="4" t="s">
        <v>13</v>
      </c>
      <c r="I12" s="4" t="s">
        <v>28</v>
      </c>
      <c r="J12" s="4" t="str">
        <f t="shared" si="1"/>
        <v>Bronze</v>
      </c>
      <c r="M12" s="13" t="s">
        <v>3983</v>
      </c>
      <c r="N12" t="s">
        <v>28</v>
      </c>
      <c r="O12" t="s">
        <v>50</v>
      </c>
      <c r="P12" t="s">
        <v>19</v>
      </c>
      <c r="Q12" t="s">
        <v>33</v>
      </c>
      <c r="R12" t="s">
        <v>3984</v>
      </c>
    </row>
    <row r="13" spans="1:25" ht="15.75" x14ac:dyDescent="0.25">
      <c r="A13" s="4" t="s">
        <v>58</v>
      </c>
      <c r="B13" s="4" t="s">
        <v>59</v>
      </c>
      <c r="C13" s="4" t="str">
        <f t="shared" si="0"/>
        <v>Brian Lopez</v>
      </c>
      <c r="D13" s="4">
        <v>28</v>
      </c>
      <c r="E13" s="4" t="s">
        <v>16</v>
      </c>
      <c r="F13" s="4" t="s">
        <v>60</v>
      </c>
      <c r="G13" s="4" t="s">
        <v>61</v>
      </c>
      <c r="H13" s="4" t="s">
        <v>13</v>
      </c>
      <c r="I13" s="4" t="s">
        <v>50</v>
      </c>
      <c r="J13" s="4" t="str">
        <f t="shared" si="1"/>
        <v>Gold</v>
      </c>
      <c r="M13" s="30" t="s">
        <v>16</v>
      </c>
      <c r="N13" s="5">
        <v>60</v>
      </c>
      <c r="O13" s="5">
        <v>68</v>
      </c>
      <c r="P13" s="5">
        <v>83</v>
      </c>
      <c r="Q13" s="5">
        <v>51</v>
      </c>
      <c r="R13" s="5">
        <v>262</v>
      </c>
    </row>
    <row r="14" spans="1:25" ht="15.75" x14ac:dyDescent="0.25">
      <c r="A14" s="4" t="s">
        <v>62</v>
      </c>
      <c r="B14" s="4" t="s">
        <v>63</v>
      </c>
      <c r="C14" s="4" t="str">
        <f t="shared" si="0"/>
        <v>Kenneth Lambert</v>
      </c>
      <c r="D14" s="4">
        <v>55</v>
      </c>
      <c r="E14" s="4" t="s">
        <v>16</v>
      </c>
      <c r="F14" s="4" t="s">
        <v>64</v>
      </c>
      <c r="G14" s="4" t="s">
        <v>65</v>
      </c>
      <c r="H14" s="4" t="s">
        <v>13</v>
      </c>
      <c r="I14" s="4" t="s">
        <v>19</v>
      </c>
      <c r="J14" s="4" t="str">
        <f t="shared" si="1"/>
        <v>Platinum</v>
      </c>
      <c r="M14" s="30" t="s">
        <v>10</v>
      </c>
      <c r="N14" s="5">
        <v>65</v>
      </c>
      <c r="O14" s="5">
        <v>54</v>
      </c>
      <c r="P14" s="5">
        <v>66</v>
      </c>
      <c r="Q14" s="5">
        <v>53</v>
      </c>
      <c r="R14" s="5">
        <v>238</v>
      </c>
    </row>
    <row r="15" spans="1:25" ht="15.75" x14ac:dyDescent="0.25">
      <c r="A15" s="4" t="s">
        <v>66</v>
      </c>
      <c r="B15" s="4" t="s">
        <v>67</v>
      </c>
      <c r="C15" s="4" t="str">
        <f t="shared" si="0"/>
        <v>Nathan Hernandez</v>
      </c>
      <c r="D15" s="4">
        <v>32</v>
      </c>
      <c r="E15" s="4" t="s">
        <v>16</v>
      </c>
      <c r="F15" s="4" t="s">
        <v>68</v>
      </c>
      <c r="G15" s="4" t="s">
        <v>69</v>
      </c>
      <c r="H15" s="4" t="s">
        <v>13</v>
      </c>
      <c r="I15" s="4" t="s">
        <v>33</v>
      </c>
      <c r="J15" s="4" t="str">
        <f t="shared" si="1"/>
        <v>Silver</v>
      </c>
      <c r="M15" s="30" t="s">
        <v>3984</v>
      </c>
      <c r="N15" s="5">
        <v>125</v>
      </c>
      <c r="O15" s="5">
        <v>122</v>
      </c>
      <c r="P15" s="5">
        <v>149</v>
      </c>
      <c r="Q15" s="5">
        <v>104</v>
      </c>
      <c r="R15" s="5">
        <v>500</v>
      </c>
    </row>
    <row r="16" spans="1:25" ht="15.75" x14ac:dyDescent="0.25">
      <c r="A16" s="4" t="s">
        <v>70</v>
      </c>
      <c r="B16" s="4" t="s">
        <v>71</v>
      </c>
      <c r="C16" s="4" t="str">
        <f t="shared" si="0"/>
        <v>Ashley Cohen</v>
      </c>
      <c r="D16" s="4">
        <v>53</v>
      </c>
      <c r="E16" s="4" t="s">
        <v>16</v>
      </c>
      <c r="F16" s="4" t="s">
        <v>72</v>
      </c>
      <c r="G16" s="4" t="s">
        <v>73</v>
      </c>
      <c r="H16" s="4" t="s">
        <v>13</v>
      </c>
      <c r="I16" s="4" t="s">
        <v>33</v>
      </c>
      <c r="J16" s="4" t="str">
        <f t="shared" si="1"/>
        <v>Silver</v>
      </c>
    </row>
    <row r="17" spans="1:17" ht="15.75" x14ac:dyDescent="0.25">
      <c r="A17" s="4" t="s">
        <v>74</v>
      </c>
      <c r="B17" s="4" t="s">
        <v>75</v>
      </c>
      <c r="C17" s="4" t="str">
        <f t="shared" si="0"/>
        <v>Laura Alvarez</v>
      </c>
      <c r="D17" s="4">
        <v>49</v>
      </c>
      <c r="E17" s="4" t="s">
        <v>16</v>
      </c>
      <c r="F17" s="4" t="s">
        <v>76</v>
      </c>
      <c r="G17" s="4" t="s">
        <v>77</v>
      </c>
      <c r="H17" s="4" t="s">
        <v>13</v>
      </c>
      <c r="I17" s="4" t="s">
        <v>19</v>
      </c>
      <c r="J17" s="4" t="str">
        <f t="shared" si="1"/>
        <v>Platinum</v>
      </c>
      <c r="M17" s="13" t="s">
        <v>4023</v>
      </c>
      <c r="N17" s="13" t="s">
        <v>4007</v>
      </c>
    </row>
    <row r="18" spans="1:17" ht="15.75" x14ac:dyDescent="0.25">
      <c r="A18" s="4" t="s">
        <v>78</v>
      </c>
      <c r="B18" s="4" t="s">
        <v>79</v>
      </c>
      <c r="C18" s="4" t="str">
        <f t="shared" si="0"/>
        <v>John Scott</v>
      </c>
      <c r="D18" s="4">
        <v>24</v>
      </c>
      <c r="E18" s="4" t="s">
        <v>16</v>
      </c>
      <c r="F18" s="4" t="s">
        <v>80</v>
      </c>
      <c r="G18" s="4" t="s">
        <v>54</v>
      </c>
      <c r="H18" s="4" t="s">
        <v>13</v>
      </c>
      <c r="I18" s="4" t="s">
        <v>28</v>
      </c>
      <c r="J18" s="4" t="str">
        <f t="shared" si="1"/>
        <v>Bronze</v>
      </c>
      <c r="N18" t="s">
        <v>455</v>
      </c>
      <c r="O18" t="s">
        <v>13</v>
      </c>
      <c r="Q18" t="s">
        <v>3984</v>
      </c>
    </row>
    <row r="19" spans="1:17" ht="15.75" x14ac:dyDescent="0.25">
      <c r="A19" s="4" t="s">
        <v>81</v>
      </c>
      <c r="B19" s="4" t="s">
        <v>82</v>
      </c>
      <c r="C19" s="4" t="str">
        <f t="shared" si="0"/>
        <v>Adam Cruz</v>
      </c>
      <c r="D19" s="4">
        <v>60</v>
      </c>
      <c r="E19" s="4" t="s">
        <v>16</v>
      </c>
      <c r="F19" s="4" t="s">
        <v>83</v>
      </c>
      <c r="G19" s="4" t="s">
        <v>84</v>
      </c>
      <c r="H19" s="4" t="s">
        <v>13</v>
      </c>
      <c r="I19" s="4" t="s">
        <v>19</v>
      </c>
      <c r="J19" s="4" t="str">
        <f t="shared" si="1"/>
        <v>Platinum</v>
      </c>
      <c r="M19" s="13" t="s">
        <v>3983</v>
      </c>
      <c r="N19" t="s">
        <v>10</v>
      </c>
      <c r="O19" t="s">
        <v>16</v>
      </c>
      <c r="P19" t="s">
        <v>10</v>
      </c>
    </row>
    <row r="20" spans="1:17" ht="15.75" x14ac:dyDescent="0.25">
      <c r="A20" s="4" t="s">
        <v>85</v>
      </c>
      <c r="B20" s="4" t="s">
        <v>86</v>
      </c>
      <c r="C20" s="4" t="str">
        <f t="shared" si="0"/>
        <v>Rhonda Moss</v>
      </c>
      <c r="D20" s="4">
        <v>43</v>
      </c>
      <c r="E20" s="4" t="s">
        <v>10</v>
      </c>
      <c r="F20" s="4" t="s">
        <v>87</v>
      </c>
      <c r="G20" s="4" t="s">
        <v>65</v>
      </c>
      <c r="H20" s="4" t="s">
        <v>13</v>
      </c>
      <c r="I20" s="4"/>
      <c r="J20" s="4" t="str">
        <f t="shared" si="1"/>
        <v>Platinum</v>
      </c>
      <c r="M20" s="30" t="s">
        <v>28</v>
      </c>
      <c r="N20" s="5">
        <v>1</v>
      </c>
      <c r="O20" s="5">
        <v>60</v>
      </c>
      <c r="P20" s="5">
        <v>64</v>
      </c>
      <c r="Q20" s="5">
        <v>125</v>
      </c>
    </row>
    <row r="21" spans="1:17" ht="15.75" x14ac:dyDescent="0.25">
      <c r="A21" s="4" t="s">
        <v>88</v>
      </c>
      <c r="B21" s="4" t="s">
        <v>89</v>
      </c>
      <c r="C21" s="4" t="str">
        <f t="shared" si="0"/>
        <v>Michael Torres</v>
      </c>
      <c r="D21" s="4">
        <v>46</v>
      </c>
      <c r="E21" s="4" t="s">
        <v>16</v>
      </c>
      <c r="F21" s="4" t="s">
        <v>90</v>
      </c>
      <c r="G21" s="4" t="s">
        <v>91</v>
      </c>
      <c r="H21" s="4" t="s">
        <v>13</v>
      </c>
      <c r="I21" s="4" t="s">
        <v>19</v>
      </c>
      <c r="J21" s="4" t="str">
        <f t="shared" si="1"/>
        <v>Platinum</v>
      </c>
      <c r="M21" s="30" t="s">
        <v>50</v>
      </c>
      <c r="N21" s="5"/>
      <c r="O21" s="5">
        <v>68</v>
      </c>
      <c r="P21" s="5">
        <v>54</v>
      </c>
      <c r="Q21" s="5">
        <v>122</v>
      </c>
    </row>
    <row r="22" spans="1:17" ht="15.75" x14ac:dyDescent="0.25">
      <c r="A22" s="4" t="s">
        <v>92</v>
      </c>
      <c r="B22" s="4" t="s">
        <v>93</v>
      </c>
      <c r="C22" s="4" t="str">
        <f t="shared" si="0"/>
        <v>Bridget Allen</v>
      </c>
      <c r="D22" s="4">
        <v>59</v>
      </c>
      <c r="E22" s="4" t="s">
        <v>10</v>
      </c>
      <c r="F22" s="4" t="s">
        <v>94</v>
      </c>
      <c r="G22" s="4" t="s">
        <v>95</v>
      </c>
      <c r="H22" s="4" t="s">
        <v>13</v>
      </c>
      <c r="I22" s="4" t="s">
        <v>33</v>
      </c>
      <c r="J22" s="4" t="str">
        <f t="shared" si="1"/>
        <v>Silver</v>
      </c>
      <c r="M22" s="30" t="s">
        <v>19</v>
      </c>
      <c r="N22" s="5">
        <v>1</v>
      </c>
      <c r="O22" s="5">
        <v>83</v>
      </c>
      <c r="P22" s="5">
        <v>65</v>
      </c>
      <c r="Q22" s="5">
        <v>149</v>
      </c>
    </row>
    <row r="23" spans="1:17" ht="15.75" x14ac:dyDescent="0.25">
      <c r="A23" s="4" t="s">
        <v>96</v>
      </c>
      <c r="B23" s="4" t="s">
        <v>97</v>
      </c>
      <c r="C23" s="4" t="str">
        <f t="shared" si="0"/>
        <v>Jeff Martinez</v>
      </c>
      <c r="D23" s="4">
        <v>36</v>
      </c>
      <c r="E23" s="4" t="s">
        <v>16</v>
      </c>
      <c r="F23" s="4" t="s">
        <v>98</v>
      </c>
      <c r="G23" s="4" t="s">
        <v>99</v>
      </c>
      <c r="H23" s="4" t="s">
        <v>13</v>
      </c>
      <c r="I23" s="4" t="s">
        <v>50</v>
      </c>
      <c r="J23" s="4" t="str">
        <f t="shared" si="1"/>
        <v>Gold</v>
      </c>
      <c r="M23" s="30" t="s">
        <v>33</v>
      </c>
      <c r="N23" s="5">
        <v>1</v>
      </c>
      <c r="O23" s="5">
        <v>51</v>
      </c>
      <c r="P23" s="5">
        <v>52</v>
      </c>
      <c r="Q23" s="5">
        <v>104</v>
      </c>
    </row>
    <row r="24" spans="1:17" ht="15.75" x14ac:dyDescent="0.25">
      <c r="A24" s="4" t="s">
        <v>100</v>
      </c>
      <c r="B24" s="4" t="s">
        <v>4018</v>
      </c>
      <c r="C24" s="4" t="str">
        <f t="shared" si="0"/>
        <v>Paul Fox</v>
      </c>
      <c r="D24" s="4">
        <v>33</v>
      </c>
      <c r="E24" s="4" t="s">
        <v>16</v>
      </c>
      <c r="F24" s="4" t="s">
        <v>102</v>
      </c>
      <c r="G24" s="4" t="s">
        <v>103</v>
      </c>
      <c r="H24" s="4" t="s">
        <v>13</v>
      </c>
      <c r="I24" s="4" t="s">
        <v>33</v>
      </c>
      <c r="J24" s="4" t="str">
        <f t="shared" si="1"/>
        <v>Silver</v>
      </c>
      <c r="M24" s="30" t="s">
        <v>3984</v>
      </c>
      <c r="N24" s="5">
        <v>3</v>
      </c>
      <c r="O24" s="5">
        <v>262</v>
      </c>
      <c r="P24" s="5">
        <v>235</v>
      </c>
      <c r="Q24" s="5">
        <v>500</v>
      </c>
    </row>
    <row r="25" spans="1:17" ht="15.75" x14ac:dyDescent="0.25">
      <c r="A25" s="4" t="s">
        <v>104</v>
      </c>
      <c r="B25" s="4" t="s">
        <v>105</v>
      </c>
      <c r="C25" s="4" t="str">
        <f t="shared" si="0"/>
        <v>Jonathan Steele</v>
      </c>
      <c r="D25" s="4">
        <v>52</v>
      </c>
      <c r="E25" s="4" t="s">
        <v>16</v>
      </c>
      <c r="F25" s="4" t="s">
        <v>106</v>
      </c>
      <c r="G25" s="4" t="s">
        <v>37</v>
      </c>
      <c r="H25" s="4" t="s">
        <v>13</v>
      </c>
      <c r="I25" s="4" t="s">
        <v>33</v>
      </c>
      <c r="J25" s="4" t="str">
        <f t="shared" si="1"/>
        <v>Silver</v>
      </c>
    </row>
    <row r="26" spans="1:17" ht="15.75" x14ac:dyDescent="0.25">
      <c r="A26" s="4" t="s">
        <v>107</v>
      </c>
      <c r="B26" s="4" t="s">
        <v>108</v>
      </c>
      <c r="C26" s="4" t="str">
        <f t="shared" si="0"/>
        <v>Heather Collins</v>
      </c>
      <c r="D26" s="4">
        <v>40</v>
      </c>
      <c r="E26" s="4" t="s">
        <v>10</v>
      </c>
      <c r="F26" s="4" t="s">
        <v>109</v>
      </c>
      <c r="G26" s="4" t="s">
        <v>110</v>
      </c>
      <c r="H26" s="4" t="s">
        <v>13</v>
      </c>
      <c r="I26" s="4" t="s">
        <v>19</v>
      </c>
      <c r="J26" s="4" t="str">
        <f t="shared" si="1"/>
        <v>Platinum</v>
      </c>
    </row>
    <row r="27" spans="1:17" ht="15.75" x14ac:dyDescent="0.25">
      <c r="A27" s="4" t="s">
        <v>111</v>
      </c>
      <c r="B27" s="4" t="s">
        <v>112</v>
      </c>
      <c r="C27" s="4" t="str">
        <f t="shared" si="0"/>
        <v>Diana Taylor</v>
      </c>
      <c r="D27" s="4">
        <v>59</v>
      </c>
      <c r="E27" s="4" t="s">
        <v>16</v>
      </c>
      <c r="F27" s="4" t="s">
        <v>113</v>
      </c>
      <c r="G27" s="4" t="s">
        <v>32</v>
      </c>
      <c r="H27" s="4" t="s">
        <v>13</v>
      </c>
      <c r="I27" s="4" t="s">
        <v>28</v>
      </c>
      <c r="J27" s="4" t="str">
        <f t="shared" si="1"/>
        <v>Bronze</v>
      </c>
    </row>
    <row r="28" spans="1:17" ht="15.75" x14ac:dyDescent="0.25">
      <c r="A28" s="4" t="s">
        <v>114</v>
      </c>
      <c r="B28" s="4" t="s">
        <v>115</v>
      </c>
      <c r="C28" s="4" t="str">
        <f t="shared" si="0"/>
        <v>Amber Carlson</v>
      </c>
      <c r="D28" s="4">
        <v>18</v>
      </c>
      <c r="E28" s="4" t="s">
        <v>16</v>
      </c>
      <c r="F28" s="4" t="s">
        <v>116</v>
      </c>
      <c r="G28" s="4" t="s">
        <v>117</v>
      </c>
      <c r="H28" s="4" t="s">
        <v>13</v>
      </c>
      <c r="I28" s="4" t="s">
        <v>50</v>
      </c>
      <c r="J28" s="4" t="str">
        <f t="shared" si="1"/>
        <v>Gold</v>
      </c>
    </row>
    <row r="29" spans="1:17" ht="15.75" x14ac:dyDescent="0.25">
      <c r="A29" s="4" t="s">
        <v>118</v>
      </c>
      <c r="B29" s="4" t="s">
        <v>119</v>
      </c>
      <c r="C29" s="4" t="str">
        <f t="shared" si="0"/>
        <v>Leslie Johnson</v>
      </c>
      <c r="D29" s="4">
        <v>31</v>
      </c>
      <c r="E29" s="4" t="s">
        <v>10</v>
      </c>
      <c r="F29" s="4" t="s">
        <v>120</v>
      </c>
      <c r="G29" s="4" t="s">
        <v>121</v>
      </c>
      <c r="H29" s="4" t="s">
        <v>13</v>
      </c>
      <c r="I29" s="4"/>
      <c r="J29" s="4" t="str">
        <f t="shared" si="1"/>
        <v>Platinum</v>
      </c>
    </row>
    <row r="30" spans="1:17" ht="15.75" x14ac:dyDescent="0.25">
      <c r="A30" s="4" t="s">
        <v>122</v>
      </c>
      <c r="B30" s="4" t="s">
        <v>123</v>
      </c>
      <c r="C30" s="4" t="str">
        <f t="shared" si="0"/>
        <v>Joshua Ryan</v>
      </c>
      <c r="D30" s="4">
        <v>27</v>
      </c>
      <c r="E30" s="4" t="s">
        <v>16</v>
      </c>
      <c r="F30" s="4" t="s">
        <v>124</v>
      </c>
      <c r="G30" s="4" t="s">
        <v>91</v>
      </c>
      <c r="H30" s="4" t="s">
        <v>13</v>
      </c>
      <c r="I30" s="4" t="s">
        <v>19</v>
      </c>
      <c r="J30" s="4" t="str">
        <f t="shared" si="1"/>
        <v>Platinum</v>
      </c>
    </row>
    <row r="31" spans="1:17" ht="15.75" x14ac:dyDescent="0.25">
      <c r="A31" s="4" t="s">
        <v>125</v>
      </c>
      <c r="B31" s="4" t="s">
        <v>126</v>
      </c>
      <c r="C31" s="4" t="str">
        <f t="shared" si="0"/>
        <v>David Arnold</v>
      </c>
      <c r="D31" s="4">
        <v>54</v>
      </c>
      <c r="E31" s="4" t="s">
        <v>16</v>
      </c>
      <c r="F31" s="4" t="s">
        <v>127</v>
      </c>
      <c r="G31" s="4" t="s">
        <v>32</v>
      </c>
      <c r="H31" s="4" t="s">
        <v>13</v>
      </c>
      <c r="I31" s="4" t="s">
        <v>33</v>
      </c>
      <c r="J31" s="4" t="str">
        <f t="shared" si="1"/>
        <v>Silver</v>
      </c>
    </row>
    <row r="32" spans="1:17" ht="15.75" x14ac:dyDescent="0.25">
      <c r="A32" s="4" t="s">
        <v>128</v>
      </c>
      <c r="B32" s="4" t="s">
        <v>129</v>
      </c>
      <c r="C32" s="4" t="str">
        <f t="shared" si="0"/>
        <v>Jessica Acevedo</v>
      </c>
      <c r="D32" s="4">
        <v>64</v>
      </c>
      <c r="E32" s="4" t="s">
        <v>16</v>
      </c>
      <c r="F32" s="4" t="s">
        <v>130</v>
      </c>
      <c r="G32" s="4" t="s">
        <v>54</v>
      </c>
      <c r="H32" s="4" t="s">
        <v>13</v>
      </c>
      <c r="I32" s="4" t="s">
        <v>28</v>
      </c>
      <c r="J32" s="4" t="str">
        <f t="shared" si="1"/>
        <v>Bronze</v>
      </c>
    </row>
    <row r="33" spans="1:10" ht="15.75" x14ac:dyDescent="0.25">
      <c r="A33" s="4" t="s">
        <v>131</v>
      </c>
      <c r="B33" s="4" t="s">
        <v>132</v>
      </c>
      <c r="C33" s="4" t="str">
        <f t="shared" si="0"/>
        <v>Sarah Vance</v>
      </c>
      <c r="D33" s="4">
        <v>41</v>
      </c>
      <c r="E33" s="4" t="s">
        <v>10</v>
      </c>
      <c r="F33" s="4" t="s">
        <v>133</v>
      </c>
      <c r="G33" s="4" t="s">
        <v>37</v>
      </c>
      <c r="H33" s="4" t="s">
        <v>13</v>
      </c>
      <c r="I33" s="4" t="s">
        <v>33</v>
      </c>
      <c r="J33" s="4" t="str">
        <f t="shared" si="1"/>
        <v>Silver</v>
      </c>
    </row>
    <row r="34" spans="1:10" ht="15.75" x14ac:dyDescent="0.25">
      <c r="A34" s="4" t="s">
        <v>134</v>
      </c>
      <c r="B34" s="4" t="s">
        <v>135</v>
      </c>
      <c r="C34" s="4" t="str">
        <f t="shared" si="0"/>
        <v>Mike Jennings</v>
      </c>
      <c r="D34" s="4">
        <v>48</v>
      </c>
      <c r="E34" s="4" t="s">
        <v>16</v>
      </c>
      <c r="F34" s="4" t="s">
        <v>136</v>
      </c>
      <c r="G34" s="4" t="s">
        <v>137</v>
      </c>
      <c r="H34" s="4" t="s">
        <v>13</v>
      </c>
      <c r="I34" s="4" t="s">
        <v>50</v>
      </c>
      <c r="J34" s="4" t="str">
        <f t="shared" si="1"/>
        <v>Gold</v>
      </c>
    </row>
    <row r="35" spans="1:10" ht="15.75" x14ac:dyDescent="0.25">
      <c r="A35" s="4" t="s">
        <v>138</v>
      </c>
      <c r="B35" s="4" t="s">
        <v>139</v>
      </c>
      <c r="C35" s="4" t="str">
        <f t="shared" si="0"/>
        <v>Robert Jones Dds</v>
      </c>
      <c r="D35" s="4">
        <v>25</v>
      </c>
      <c r="E35" s="4" t="s">
        <v>10</v>
      </c>
      <c r="F35" s="4" t="s">
        <v>140</v>
      </c>
      <c r="G35" s="4" t="s">
        <v>99</v>
      </c>
      <c r="H35" s="4" t="s">
        <v>13</v>
      </c>
      <c r="I35" s="4" t="s">
        <v>19</v>
      </c>
      <c r="J35" s="4" t="str">
        <f t="shared" si="1"/>
        <v>Platinum</v>
      </c>
    </row>
    <row r="36" spans="1:10" ht="15.75" x14ac:dyDescent="0.25">
      <c r="A36" s="4" t="s">
        <v>141</v>
      </c>
      <c r="B36" s="4" t="s">
        <v>142</v>
      </c>
      <c r="C36" s="4" t="str">
        <f t="shared" si="0"/>
        <v>Christopher Olson</v>
      </c>
      <c r="D36" s="4">
        <v>27</v>
      </c>
      <c r="E36" s="4" t="s">
        <v>16</v>
      </c>
      <c r="F36" s="4" t="s">
        <v>143</v>
      </c>
      <c r="G36" s="4" t="s">
        <v>144</v>
      </c>
      <c r="H36" s="4" t="s">
        <v>13</v>
      </c>
      <c r="I36" s="4" t="s">
        <v>19</v>
      </c>
      <c r="J36" s="4" t="str">
        <f t="shared" si="1"/>
        <v>Platinum</v>
      </c>
    </row>
    <row r="37" spans="1:10" ht="15.75" x14ac:dyDescent="0.25">
      <c r="A37" s="4" t="s">
        <v>145</v>
      </c>
      <c r="B37" s="4" t="s">
        <v>146</v>
      </c>
      <c r="C37" s="4" t="str">
        <f t="shared" si="0"/>
        <v>Rachel Myers</v>
      </c>
      <c r="D37" s="4">
        <v>52</v>
      </c>
      <c r="E37" s="4" t="s">
        <v>10</v>
      </c>
      <c r="F37" s="4" t="s">
        <v>147</v>
      </c>
      <c r="G37" s="4" t="s">
        <v>18</v>
      </c>
      <c r="H37" s="4" t="s">
        <v>13</v>
      </c>
      <c r="I37" s="4" t="s">
        <v>33</v>
      </c>
      <c r="J37" s="4" t="str">
        <f t="shared" si="1"/>
        <v>Silver</v>
      </c>
    </row>
    <row r="38" spans="1:10" ht="15.75" x14ac:dyDescent="0.25">
      <c r="A38" s="4" t="s">
        <v>148</v>
      </c>
      <c r="B38" s="4" t="s">
        <v>149</v>
      </c>
      <c r="C38" s="4" t="str">
        <f t="shared" si="0"/>
        <v>Thomas Phillips</v>
      </c>
      <c r="D38" s="4">
        <v>20</v>
      </c>
      <c r="E38" s="4" t="s">
        <v>16</v>
      </c>
      <c r="F38" s="4" t="s">
        <v>150</v>
      </c>
      <c r="G38" s="4" t="s">
        <v>84</v>
      </c>
      <c r="H38" s="4" t="s">
        <v>13</v>
      </c>
      <c r="I38" s="4" t="s">
        <v>50</v>
      </c>
      <c r="J38" s="4" t="str">
        <f t="shared" si="1"/>
        <v>Gold</v>
      </c>
    </row>
    <row r="39" spans="1:10" ht="15.75" x14ac:dyDescent="0.25">
      <c r="A39" s="4" t="s">
        <v>151</v>
      </c>
      <c r="B39" s="4" t="s">
        <v>152</v>
      </c>
      <c r="C39" s="4" t="str">
        <f t="shared" si="0"/>
        <v>Christopher Carter</v>
      </c>
      <c r="D39" s="4">
        <v>27</v>
      </c>
      <c r="E39" s="4" t="s">
        <v>16</v>
      </c>
      <c r="F39" s="4" t="s">
        <v>153</v>
      </c>
      <c r="G39" s="4" t="s">
        <v>41</v>
      </c>
      <c r="H39" s="4" t="s">
        <v>13</v>
      </c>
      <c r="I39" s="4"/>
      <c r="J39" s="4" t="str">
        <f t="shared" si="1"/>
        <v>Platinum</v>
      </c>
    </row>
    <row r="40" spans="1:10" ht="15.75" x14ac:dyDescent="0.25">
      <c r="A40" s="4" t="s">
        <v>154</v>
      </c>
      <c r="B40" s="4" t="s">
        <v>155</v>
      </c>
      <c r="C40" s="4" t="str">
        <f t="shared" si="0"/>
        <v>Deanna Simpson</v>
      </c>
      <c r="D40" s="4">
        <v>35</v>
      </c>
      <c r="E40" s="4" t="s">
        <v>16</v>
      </c>
      <c r="F40" s="4" t="s">
        <v>156</v>
      </c>
      <c r="G40" s="4" t="s">
        <v>18</v>
      </c>
      <c r="H40" s="4" t="s">
        <v>13</v>
      </c>
      <c r="I40" s="4" t="s">
        <v>28</v>
      </c>
      <c r="J40" s="4" t="str">
        <f t="shared" si="1"/>
        <v>Bronze</v>
      </c>
    </row>
    <row r="41" spans="1:10" ht="15.75" x14ac:dyDescent="0.25">
      <c r="A41" s="4" t="s">
        <v>157</v>
      </c>
      <c r="B41" s="4" t="s">
        <v>158</v>
      </c>
      <c r="C41" s="4" t="str">
        <f t="shared" si="0"/>
        <v>Tonya Reynolds</v>
      </c>
      <c r="D41" s="4">
        <v>55</v>
      </c>
      <c r="E41" s="4" t="s">
        <v>16</v>
      </c>
      <c r="F41" s="4" t="s">
        <v>159</v>
      </c>
      <c r="G41" s="4" t="s">
        <v>160</v>
      </c>
      <c r="H41" s="4" t="s">
        <v>13</v>
      </c>
      <c r="I41" s="4" t="s">
        <v>50</v>
      </c>
      <c r="J41" s="4" t="str">
        <f t="shared" si="1"/>
        <v>Gold</v>
      </c>
    </row>
    <row r="42" spans="1:10" ht="15.75" x14ac:dyDescent="0.25">
      <c r="A42" s="4" t="s">
        <v>161</v>
      </c>
      <c r="B42" s="4" t="s">
        <v>162</v>
      </c>
      <c r="C42" s="4" t="str">
        <f t="shared" si="0"/>
        <v>Eric Vega</v>
      </c>
      <c r="D42" s="4">
        <v>50</v>
      </c>
      <c r="E42" s="4" t="s">
        <v>10</v>
      </c>
      <c r="F42" s="4" t="s">
        <v>163</v>
      </c>
      <c r="G42" s="4" t="s">
        <v>65</v>
      </c>
      <c r="H42" s="4" t="s">
        <v>13</v>
      </c>
      <c r="I42" s="4" t="s">
        <v>50</v>
      </c>
      <c r="J42" s="4" t="str">
        <f t="shared" si="1"/>
        <v>Gold</v>
      </c>
    </row>
    <row r="43" spans="1:10" ht="15.75" x14ac:dyDescent="0.25">
      <c r="A43" s="4" t="s">
        <v>164</v>
      </c>
      <c r="B43" s="4" t="s">
        <v>165</v>
      </c>
      <c r="C43" s="4" t="str">
        <f t="shared" si="0"/>
        <v>James Gibbs</v>
      </c>
      <c r="D43" s="4">
        <v>21</v>
      </c>
      <c r="E43" s="4" t="s">
        <v>10</v>
      </c>
      <c r="F43" s="4" t="s">
        <v>166</v>
      </c>
      <c r="G43" s="4" t="s">
        <v>167</v>
      </c>
      <c r="H43" s="4" t="s">
        <v>13</v>
      </c>
      <c r="I43" s="4" t="s">
        <v>19</v>
      </c>
      <c r="J43" s="4" t="str">
        <f t="shared" si="1"/>
        <v>Platinum</v>
      </c>
    </row>
    <row r="44" spans="1:10" ht="15.75" x14ac:dyDescent="0.25">
      <c r="A44" s="4" t="s">
        <v>168</v>
      </c>
      <c r="B44" s="4" t="s">
        <v>169</v>
      </c>
      <c r="C44" s="4" t="str">
        <f t="shared" si="0"/>
        <v>William Martin</v>
      </c>
      <c r="D44" s="4">
        <v>19</v>
      </c>
      <c r="E44" s="4" t="s">
        <v>10</v>
      </c>
      <c r="F44" s="4" t="s">
        <v>170</v>
      </c>
      <c r="G44" s="4" t="s">
        <v>171</v>
      </c>
      <c r="H44" s="4" t="s">
        <v>13</v>
      </c>
      <c r="I44" s="4" t="s">
        <v>19</v>
      </c>
      <c r="J44" s="4" t="str">
        <f t="shared" si="1"/>
        <v>Platinum</v>
      </c>
    </row>
    <row r="45" spans="1:10" ht="15.75" x14ac:dyDescent="0.25">
      <c r="A45" s="4" t="s">
        <v>172</v>
      </c>
      <c r="B45" s="4" t="s">
        <v>173</v>
      </c>
      <c r="C45" s="4" t="str">
        <f t="shared" si="0"/>
        <v>Joseph Snow</v>
      </c>
      <c r="D45" s="4">
        <v>45</v>
      </c>
      <c r="E45" s="4" t="s">
        <v>10</v>
      </c>
      <c r="F45" s="4" t="s">
        <v>174</v>
      </c>
      <c r="G45" s="4" t="s">
        <v>175</v>
      </c>
      <c r="H45" s="4" t="s">
        <v>13</v>
      </c>
      <c r="I45" s="4" t="s">
        <v>50</v>
      </c>
      <c r="J45" s="4" t="str">
        <f t="shared" si="1"/>
        <v>Gold</v>
      </c>
    </row>
    <row r="46" spans="1:10" ht="15.75" x14ac:dyDescent="0.25">
      <c r="A46" s="4" t="s">
        <v>176</v>
      </c>
      <c r="B46" s="4" t="s">
        <v>177</v>
      </c>
      <c r="C46" s="4" t="str">
        <f t="shared" si="0"/>
        <v>Denise Williams</v>
      </c>
      <c r="D46" s="4">
        <v>34</v>
      </c>
      <c r="E46" s="4" t="s">
        <v>10</v>
      </c>
      <c r="F46" s="4" t="s">
        <v>178</v>
      </c>
      <c r="G46" s="4" t="s">
        <v>103</v>
      </c>
      <c r="H46" s="4" t="s">
        <v>13</v>
      </c>
      <c r="I46" s="4" t="s">
        <v>28</v>
      </c>
      <c r="J46" s="4" t="str">
        <f t="shared" si="1"/>
        <v>Bronze</v>
      </c>
    </row>
    <row r="47" spans="1:10" ht="15.75" x14ac:dyDescent="0.25">
      <c r="A47" s="4" t="s">
        <v>179</v>
      </c>
      <c r="B47" s="4" t="s">
        <v>180</v>
      </c>
      <c r="C47" s="4" t="str">
        <f t="shared" si="0"/>
        <v>Jordan Jackson Dds</v>
      </c>
      <c r="D47" s="4">
        <v>54</v>
      </c>
      <c r="E47" s="4" t="s">
        <v>10</v>
      </c>
      <c r="F47" s="4" t="s">
        <v>181</v>
      </c>
      <c r="G47" s="4" t="s">
        <v>137</v>
      </c>
      <c r="H47" s="4" t="s">
        <v>13</v>
      </c>
      <c r="I47" s="4" t="s">
        <v>50</v>
      </c>
      <c r="J47" s="4" t="str">
        <f t="shared" si="1"/>
        <v>Gold</v>
      </c>
    </row>
    <row r="48" spans="1:10" ht="15.75" x14ac:dyDescent="0.25">
      <c r="A48" s="4" t="s">
        <v>182</v>
      </c>
      <c r="B48" s="4" t="s">
        <v>183</v>
      </c>
      <c r="C48" s="4" t="str">
        <f t="shared" si="0"/>
        <v>Michelle Garcia Dds</v>
      </c>
      <c r="D48" s="4">
        <v>55</v>
      </c>
      <c r="E48" s="4" t="s">
        <v>16</v>
      </c>
      <c r="F48" s="4" t="s">
        <v>184</v>
      </c>
      <c r="G48" s="4" t="s">
        <v>27</v>
      </c>
      <c r="H48" s="4" t="s">
        <v>13</v>
      </c>
      <c r="I48" s="4" t="s">
        <v>19</v>
      </c>
      <c r="J48" s="4" t="str">
        <f t="shared" si="1"/>
        <v>Platinum</v>
      </c>
    </row>
    <row r="49" spans="1:10" ht="15.75" x14ac:dyDescent="0.25">
      <c r="A49" s="4" t="s">
        <v>185</v>
      </c>
      <c r="B49" s="4" t="s">
        <v>186</v>
      </c>
      <c r="C49" s="4" t="str">
        <f t="shared" si="0"/>
        <v>Gina Knight</v>
      </c>
      <c r="D49" s="4">
        <v>54</v>
      </c>
      <c r="E49" s="4" t="s">
        <v>16</v>
      </c>
      <c r="F49" s="4" t="s">
        <v>187</v>
      </c>
      <c r="G49" s="4" t="s">
        <v>188</v>
      </c>
      <c r="H49" s="4" t="s">
        <v>13</v>
      </c>
      <c r="I49" s="4" t="s">
        <v>33</v>
      </c>
      <c r="J49" s="4" t="str">
        <f t="shared" si="1"/>
        <v>Silver</v>
      </c>
    </row>
    <row r="50" spans="1:10" ht="15.75" x14ac:dyDescent="0.25">
      <c r="A50" s="4" t="s">
        <v>189</v>
      </c>
      <c r="B50" s="4" t="s">
        <v>190</v>
      </c>
      <c r="C50" s="4" t="str">
        <f t="shared" si="0"/>
        <v>April Mullins</v>
      </c>
      <c r="D50" s="4">
        <v>54</v>
      </c>
      <c r="E50" s="4" t="s">
        <v>10</v>
      </c>
      <c r="F50" s="4" t="s">
        <v>191</v>
      </c>
      <c r="G50" s="4" t="s">
        <v>12</v>
      </c>
      <c r="H50" s="4" t="s">
        <v>13</v>
      </c>
      <c r="I50" s="4" t="s">
        <v>19</v>
      </c>
      <c r="J50" s="4" t="str">
        <f t="shared" si="1"/>
        <v>Platinum</v>
      </c>
    </row>
    <row r="51" spans="1:10" ht="15.75" x14ac:dyDescent="0.25">
      <c r="A51" s="4" t="s">
        <v>192</v>
      </c>
      <c r="B51" s="4" t="s">
        <v>193</v>
      </c>
      <c r="C51" s="4" t="str">
        <f t="shared" si="0"/>
        <v>Timothy Weaver</v>
      </c>
      <c r="D51" s="4">
        <v>45</v>
      </c>
      <c r="E51" s="4" t="s">
        <v>16</v>
      </c>
      <c r="F51" s="4" t="s">
        <v>194</v>
      </c>
      <c r="G51" s="4" t="s">
        <v>27</v>
      </c>
      <c r="H51" s="4" t="s">
        <v>13</v>
      </c>
      <c r="I51" s="4" t="s">
        <v>50</v>
      </c>
      <c r="J51" s="4" t="str">
        <f t="shared" si="1"/>
        <v>Gold</v>
      </c>
    </row>
    <row r="52" spans="1:10" ht="15.75" x14ac:dyDescent="0.25">
      <c r="A52" s="4" t="s">
        <v>195</v>
      </c>
      <c r="B52" s="4" t="s">
        <v>196</v>
      </c>
      <c r="C52" s="4" t="str">
        <f t="shared" si="0"/>
        <v>Matthew Hunter Jr.</v>
      </c>
      <c r="D52" s="4">
        <v>61</v>
      </c>
      <c r="E52" s="4" t="s">
        <v>16</v>
      </c>
      <c r="F52" s="4" t="s">
        <v>197</v>
      </c>
      <c r="G52" s="4" t="s">
        <v>198</v>
      </c>
      <c r="H52" s="4" t="s">
        <v>13</v>
      </c>
      <c r="I52" s="4" t="s">
        <v>50</v>
      </c>
      <c r="J52" s="4" t="str">
        <f t="shared" si="1"/>
        <v>Gold</v>
      </c>
    </row>
    <row r="53" spans="1:10" ht="15.75" x14ac:dyDescent="0.25">
      <c r="A53" s="4" t="s">
        <v>199</v>
      </c>
      <c r="B53" s="4" t="s">
        <v>200</v>
      </c>
      <c r="C53" s="4" t="str">
        <f t="shared" si="0"/>
        <v>Sarah Rodgers</v>
      </c>
      <c r="D53" s="4">
        <v>23</v>
      </c>
      <c r="E53" s="4" t="s">
        <v>16</v>
      </c>
      <c r="F53" s="4" t="s">
        <v>201</v>
      </c>
      <c r="G53" s="4" t="s">
        <v>45</v>
      </c>
      <c r="H53" s="4" t="s">
        <v>13</v>
      </c>
      <c r="I53" s="4" t="s">
        <v>50</v>
      </c>
      <c r="J53" s="4" t="str">
        <f t="shared" si="1"/>
        <v>Gold</v>
      </c>
    </row>
    <row r="54" spans="1:10" ht="15.75" x14ac:dyDescent="0.25">
      <c r="A54" s="4" t="s">
        <v>202</v>
      </c>
      <c r="B54" s="4" t="s">
        <v>203</v>
      </c>
      <c r="C54" s="4" t="str">
        <f t="shared" si="0"/>
        <v>Debra Liu</v>
      </c>
      <c r="D54" s="4">
        <v>55</v>
      </c>
      <c r="E54" s="4" t="s">
        <v>10</v>
      </c>
      <c r="F54" s="4" t="s">
        <v>204</v>
      </c>
      <c r="G54" s="4" t="s">
        <v>205</v>
      </c>
      <c r="H54" s="4" t="s">
        <v>13</v>
      </c>
      <c r="I54" s="4" t="s">
        <v>28</v>
      </c>
      <c r="J54" s="4" t="str">
        <f t="shared" si="1"/>
        <v>Bronze</v>
      </c>
    </row>
    <row r="55" spans="1:10" ht="15.75" x14ac:dyDescent="0.25">
      <c r="A55" s="4" t="s">
        <v>206</v>
      </c>
      <c r="B55" s="4" t="s">
        <v>207</v>
      </c>
      <c r="C55" s="4" t="str">
        <f t="shared" si="0"/>
        <v>Sharon Brown</v>
      </c>
      <c r="D55" s="4">
        <v>37</v>
      </c>
      <c r="E55" s="4" t="s">
        <v>16</v>
      </c>
      <c r="F55" s="4" t="s">
        <v>208</v>
      </c>
      <c r="G55" s="4" t="s">
        <v>160</v>
      </c>
      <c r="H55" s="4" t="s">
        <v>13</v>
      </c>
      <c r="I55" s="4" t="s">
        <v>50</v>
      </c>
      <c r="J55" s="4" t="str">
        <f t="shared" si="1"/>
        <v>Gold</v>
      </c>
    </row>
    <row r="56" spans="1:10" ht="15.75" x14ac:dyDescent="0.25">
      <c r="A56" s="4" t="s">
        <v>209</v>
      </c>
      <c r="B56" s="4" t="s">
        <v>210</v>
      </c>
      <c r="C56" s="4" t="str">
        <f t="shared" si="0"/>
        <v>Katherine Dorsey</v>
      </c>
      <c r="D56" s="4">
        <v>24</v>
      </c>
      <c r="E56" s="4" t="s">
        <v>10</v>
      </c>
      <c r="F56" s="4" t="s">
        <v>211</v>
      </c>
      <c r="G56" s="4" t="s">
        <v>99</v>
      </c>
      <c r="H56" s="4" t="s">
        <v>13</v>
      </c>
      <c r="I56" s="4" t="s">
        <v>19</v>
      </c>
      <c r="J56" s="4" t="str">
        <f t="shared" si="1"/>
        <v>Platinum</v>
      </c>
    </row>
    <row r="57" spans="1:10" ht="15.75" x14ac:dyDescent="0.25">
      <c r="A57" s="4" t="s">
        <v>212</v>
      </c>
      <c r="B57" s="4" t="s">
        <v>213</v>
      </c>
      <c r="C57" s="4" t="str">
        <f t="shared" si="0"/>
        <v>Wayne Mcpherson</v>
      </c>
      <c r="D57" s="4">
        <v>56</v>
      </c>
      <c r="E57" s="4" t="s">
        <v>16</v>
      </c>
      <c r="F57" s="4" t="s">
        <v>214</v>
      </c>
      <c r="G57" s="4" t="s">
        <v>205</v>
      </c>
      <c r="H57" s="4" t="s">
        <v>13</v>
      </c>
      <c r="I57" s="4" t="s">
        <v>28</v>
      </c>
      <c r="J57" s="4" t="str">
        <f t="shared" si="1"/>
        <v>Bronze</v>
      </c>
    </row>
    <row r="58" spans="1:10" ht="15.75" x14ac:dyDescent="0.25">
      <c r="A58" s="4" t="s">
        <v>215</v>
      </c>
      <c r="B58" s="4" t="s">
        <v>216</v>
      </c>
      <c r="C58" s="4" t="str">
        <f t="shared" si="0"/>
        <v>Christopher Sutton</v>
      </c>
      <c r="D58" s="4">
        <v>49</v>
      </c>
      <c r="E58" s="4" t="s">
        <v>16</v>
      </c>
      <c r="F58" s="4" t="s">
        <v>217</v>
      </c>
      <c r="G58" s="4" t="s">
        <v>54</v>
      </c>
      <c r="H58" s="4" t="s">
        <v>13</v>
      </c>
      <c r="I58" s="4" t="s">
        <v>50</v>
      </c>
      <c r="J58" s="4" t="str">
        <f t="shared" si="1"/>
        <v>Gold</v>
      </c>
    </row>
    <row r="59" spans="1:10" ht="15.75" x14ac:dyDescent="0.25">
      <c r="A59" s="4" t="s">
        <v>218</v>
      </c>
      <c r="B59" s="4" t="s">
        <v>219</v>
      </c>
      <c r="C59" s="4" t="str">
        <f t="shared" si="0"/>
        <v>Jay Patel</v>
      </c>
      <c r="D59" s="4">
        <v>43</v>
      </c>
      <c r="E59" s="4" t="s">
        <v>16</v>
      </c>
      <c r="F59" s="4" t="s">
        <v>220</v>
      </c>
      <c r="G59" s="4" t="s">
        <v>221</v>
      </c>
      <c r="H59" s="4" t="s">
        <v>13</v>
      </c>
      <c r="I59" s="4" t="s">
        <v>19</v>
      </c>
      <c r="J59" s="4" t="str">
        <f t="shared" si="1"/>
        <v>Platinum</v>
      </c>
    </row>
    <row r="60" spans="1:10" ht="15.75" x14ac:dyDescent="0.25">
      <c r="A60" s="4" t="s">
        <v>222</v>
      </c>
      <c r="B60" s="4" t="s">
        <v>223</v>
      </c>
      <c r="C60" s="4" t="str">
        <f t="shared" si="0"/>
        <v>Cheryl Copeland</v>
      </c>
      <c r="D60" s="4">
        <v>51</v>
      </c>
      <c r="E60" s="4" t="s">
        <v>10</v>
      </c>
      <c r="F60" s="4" t="s">
        <v>224</v>
      </c>
      <c r="G60" s="4" t="s">
        <v>144</v>
      </c>
      <c r="H60" s="4" t="s">
        <v>13</v>
      </c>
      <c r="I60" s="4" t="s">
        <v>19</v>
      </c>
      <c r="J60" s="4" t="str">
        <f t="shared" si="1"/>
        <v>Platinum</v>
      </c>
    </row>
    <row r="61" spans="1:10" ht="15.75" x14ac:dyDescent="0.25">
      <c r="A61" s="4" t="s">
        <v>225</v>
      </c>
      <c r="B61" s="4" t="s">
        <v>226</v>
      </c>
      <c r="C61" s="4" t="str">
        <f t="shared" si="0"/>
        <v>Alyssa Vargas</v>
      </c>
      <c r="D61" s="4">
        <v>53</v>
      </c>
      <c r="E61" s="4" t="s">
        <v>10</v>
      </c>
      <c r="F61" s="4" t="s">
        <v>227</v>
      </c>
      <c r="G61" s="4" t="s">
        <v>69</v>
      </c>
      <c r="H61" s="4" t="s">
        <v>13</v>
      </c>
      <c r="I61" s="4" t="s">
        <v>19</v>
      </c>
      <c r="J61" s="4" t="str">
        <f t="shared" si="1"/>
        <v>Platinum</v>
      </c>
    </row>
    <row r="62" spans="1:10" ht="15.75" x14ac:dyDescent="0.25">
      <c r="A62" s="4" t="s">
        <v>228</v>
      </c>
      <c r="B62" s="4" t="s">
        <v>229</v>
      </c>
      <c r="C62" s="4" t="str">
        <f t="shared" si="0"/>
        <v>Dr. David Smith</v>
      </c>
      <c r="D62" s="4">
        <v>22</v>
      </c>
      <c r="E62" s="4" t="s">
        <v>16</v>
      </c>
      <c r="F62" s="4" t="s">
        <v>230</v>
      </c>
      <c r="G62" s="4" t="s">
        <v>167</v>
      </c>
      <c r="H62" s="4" t="s">
        <v>13</v>
      </c>
      <c r="I62" s="4" t="s">
        <v>33</v>
      </c>
      <c r="J62" s="4" t="str">
        <f t="shared" si="1"/>
        <v>Silver</v>
      </c>
    </row>
    <row r="63" spans="1:10" ht="15.75" x14ac:dyDescent="0.25">
      <c r="A63" s="4" t="s">
        <v>231</v>
      </c>
      <c r="B63" s="4" t="s">
        <v>232</v>
      </c>
      <c r="C63" s="4" t="str">
        <f t="shared" si="0"/>
        <v>Kristin Stein</v>
      </c>
      <c r="D63" s="4">
        <v>23</v>
      </c>
      <c r="E63" s="4" t="s">
        <v>10</v>
      </c>
      <c r="F63" s="4" t="s">
        <v>233</v>
      </c>
      <c r="G63" s="4" t="s">
        <v>117</v>
      </c>
      <c r="H63" s="4" t="s">
        <v>13</v>
      </c>
      <c r="I63" s="4" t="s">
        <v>33</v>
      </c>
      <c r="J63" s="4" t="str">
        <f t="shared" si="1"/>
        <v>Silver</v>
      </c>
    </row>
    <row r="64" spans="1:10" ht="15.75" x14ac:dyDescent="0.25">
      <c r="A64" s="4" t="s">
        <v>234</v>
      </c>
      <c r="B64" s="4" t="s">
        <v>235</v>
      </c>
      <c r="C64" s="4" t="str">
        <f t="shared" si="0"/>
        <v>James Bean</v>
      </c>
      <c r="D64" s="4">
        <v>50</v>
      </c>
      <c r="E64" s="4" t="s">
        <v>10</v>
      </c>
      <c r="F64" s="4" t="s">
        <v>236</v>
      </c>
      <c r="G64" s="4" t="s">
        <v>237</v>
      </c>
      <c r="H64" s="4" t="s">
        <v>13</v>
      </c>
      <c r="I64" s="4" t="s">
        <v>28</v>
      </c>
      <c r="J64" s="4" t="str">
        <f t="shared" si="1"/>
        <v>Bronze</v>
      </c>
    </row>
    <row r="65" spans="1:10" ht="15.75" x14ac:dyDescent="0.25">
      <c r="A65" s="4" t="s">
        <v>238</v>
      </c>
      <c r="B65" s="4" t="s">
        <v>239</v>
      </c>
      <c r="C65" s="4" t="str">
        <f t="shared" si="0"/>
        <v>Michael Daniel</v>
      </c>
      <c r="D65" s="4">
        <v>51</v>
      </c>
      <c r="E65" s="4" t="s">
        <v>10</v>
      </c>
      <c r="F65" s="4" t="s">
        <v>240</v>
      </c>
      <c r="G65" s="4" t="s">
        <v>241</v>
      </c>
      <c r="H65" s="4" t="s">
        <v>13</v>
      </c>
      <c r="I65" s="4" t="s">
        <v>19</v>
      </c>
      <c r="J65" s="4" t="str">
        <f t="shared" si="1"/>
        <v>Platinum</v>
      </c>
    </row>
    <row r="66" spans="1:10" ht="15.75" x14ac:dyDescent="0.25">
      <c r="A66" s="4" t="s">
        <v>242</v>
      </c>
      <c r="B66" s="4" t="s">
        <v>243</v>
      </c>
      <c r="C66" s="4" t="str">
        <f t="shared" ref="C66:C129" si="2">PROPER($B$2:$B$501)</f>
        <v>Mr. Mason Butler</v>
      </c>
      <c r="D66" s="4">
        <v>33</v>
      </c>
      <c r="E66" s="4" t="s">
        <v>10</v>
      </c>
      <c r="F66" s="4" t="s">
        <v>244</v>
      </c>
      <c r="G66" s="4" t="s">
        <v>137</v>
      </c>
      <c r="H66" s="4" t="s">
        <v>13</v>
      </c>
      <c r="I66" s="4" t="s">
        <v>50</v>
      </c>
      <c r="J66" s="4" t="str">
        <f t="shared" ref="J66:J129" si="3">IF(I66="","Platinum",I66)</f>
        <v>Gold</v>
      </c>
    </row>
    <row r="67" spans="1:10" ht="15.75" x14ac:dyDescent="0.25">
      <c r="A67" s="4" t="s">
        <v>245</v>
      </c>
      <c r="B67" s="4" t="s">
        <v>246</v>
      </c>
      <c r="C67" s="4" t="str">
        <f t="shared" si="2"/>
        <v>Michael Thomas</v>
      </c>
      <c r="D67" s="4">
        <v>21</v>
      </c>
      <c r="E67" s="4" t="s">
        <v>16</v>
      </c>
      <c r="F67" s="4" t="s">
        <v>247</v>
      </c>
      <c r="G67" s="4" t="s">
        <v>188</v>
      </c>
      <c r="H67" s="4" t="s">
        <v>13</v>
      </c>
      <c r="I67" s="4" t="s">
        <v>33</v>
      </c>
      <c r="J67" s="4" t="str">
        <f t="shared" si="3"/>
        <v>Silver</v>
      </c>
    </row>
    <row r="68" spans="1:10" ht="15.75" x14ac:dyDescent="0.25">
      <c r="A68" s="4" t="s">
        <v>248</v>
      </c>
      <c r="B68" s="4" t="s">
        <v>249</v>
      </c>
      <c r="C68" s="4" t="str">
        <f t="shared" si="2"/>
        <v>Cody Diaz</v>
      </c>
      <c r="D68" s="4">
        <v>27</v>
      </c>
      <c r="E68" s="4" t="s">
        <v>16</v>
      </c>
      <c r="F68" s="4" t="s">
        <v>250</v>
      </c>
      <c r="G68" s="4" t="s">
        <v>49</v>
      </c>
      <c r="H68" s="4" t="s">
        <v>13</v>
      </c>
      <c r="I68" s="4" t="s">
        <v>33</v>
      </c>
      <c r="J68" s="4" t="str">
        <f t="shared" si="3"/>
        <v>Silver</v>
      </c>
    </row>
    <row r="69" spans="1:10" ht="15.75" x14ac:dyDescent="0.25">
      <c r="A69" s="4" t="s">
        <v>251</v>
      </c>
      <c r="B69" s="4" t="s">
        <v>252</v>
      </c>
      <c r="C69" s="4" t="str">
        <f t="shared" si="2"/>
        <v>Amber Mcclain</v>
      </c>
      <c r="D69" s="4">
        <v>58</v>
      </c>
      <c r="E69" s="4" t="s">
        <v>10</v>
      </c>
      <c r="F69" s="4" t="s">
        <v>253</v>
      </c>
      <c r="G69" s="4" t="s">
        <v>254</v>
      </c>
      <c r="H69" s="4" t="s">
        <v>13</v>
      </c>
      <c r="I69" s="4" t="s">
        <v>33</v>
      </c>
      <c r="J69" s="4" t="str">
        <f t="shared" si="3"/>
        <v>Silver</v>
      </c>
    </row>
    <row r="70" spans="1:10" ht="15.75" x14ac:dyDescent="0.25">
      <c r="A70" s="4" t="s">
        <v>255</v>
      </c>
      <c r="B70" s="4" t="s">
        <v>256</v>
      </c>
      <c r="C70" s="4" t="str">
        <f t="shared" si="2"/>
        <v>Mr. Mark Beasley</v>
      </c>
      <c r="D70" s="4">
        <v>24</v>
      </c>
      <c r="E70" s="4" t="s">
        <v>16</v>
      </c>
      <c r="F70" s="4" t="s">
        <v>257</v>
      </c>
      <c r="G70" s="4" t="s">
        <v>258</v>
      </c>
      <c r="H70" s="4" t="s">
        <v>13</v>
      </c>
      <c r="I70" s="4" t="s">
        <v>33</v>
      </c>
      <c r="J70" s="4" t="str">
        <f t="shared" si="3"/>
        <v>Silver</v>
      </c>
    </row>
    <row r="71" spans="1:10" ht="15.75" x14ac:dyDescent="0.25">
      <c r="A71" s="4" t="s">
        <v>259</v>
      </c>
      <c r="B71" s="4" t="s">
        <v>260</v>
      </c>
      <c r="C71" s="4" t="str">
        <f t="shared" si="2"/>
        <v>Roy Cole</v>
      </c>
      <c r="D71" s="4">
        <v>24</v>
      </c>
      <c r="E71" s="4" t="s">
        <v>16</v>
      </c>
      <c r="F71" s="4" t="s">
        <v>261</v>
      </c>
      <c r="G71" s="4" t="s">
        <v>91</v>
      </c>
      <c r="H71" s="4" t="s">
        <v>13</v>
      </c>
      <c r="I71" s="4" t="s">
        <v>19</v>
      </c>
      <c r="J71" s="4" t="str">
        <f t="shared" si="3"/>
        <v>Platinum</v>
      </c>
    </row>
    <row r="72" spans="1:10" ht="15.75" x14ac:dyDescent="0.25">
      <c r="A72" s="4" t="s">
        <v>262</v>
      </c>
      <c r="B72" s="4" t="s">
        <v>263</v>
      </c>
      <c r="C72" s="4" t="str">
        <f t="shared" si="2"/>
        <v>Eric Singh</v>
      </c>
      <c r="D72" s="4">
        <v>29</v>
      </c>
      <c r="E72" s="4" t="s">
        <v>16</v>
      </c>
      <c r="F72" s="4" t="s">
        <v>264</v>
      </c>
      <c r="G72" s="4" t="s">
        <v>237</v>
      </c>
      <c r="H72" s="4" t="s">
        <v>13</v>
      </c>
      <c r="I72" s="4" t="s">
        <v>50</v>
      </c>
      <c r="J72" s="4" t="str">
        <f t="shared" si="3"/>
        <v>Gold</v>
      </c>
    </row>
    <row r="73" spans="1:10" ht="15.75" x14ac:dyDescent="0.25">
      <c r="A73" s="4" t="s">
        <v>265</v>
      </c>
      <c r="B73" s="4" t="s">
        <v>266</v>
      </c>
      <c r="C73" s="4" t="str">
        <f t="shared" si="2"/>
        <v>Andrea Perez</v>
      </c>
      <c r="D73" s="4">
        <v>61</v>
      </c>
      <c r="E73" s="4" t="s">
        <v>16</v>
      </c>
      <c r="F73" s="4" t="s">
        <v>267</v>
      </c>
      <c r="G73" s="4" t="s">
        <v>237</v>
      </c>
      <c r="H73" s="4" t="s">
        <v>13</v>
      </c>
      <c r="I73" s="4" t="s">
        <v>50</v>
      </c>
      <c r="J73" s="4" t="str">
        <f t="shared" si="3"/>
        <v>Gold</v>
      </c>
    </row>
    <row r="74" spans="1:10" ht="15.75" x14ac:dyDescent="0.25">
      <c r="A74" s="4" t="s">
        <v>268</v>
      </c>
      <c r="B74" s="4" t="s">
        <v>269</v>
      </c>
      <c r="C74" s="4" t="str">
        <f t="shared" si="2"/>
        <v>Tonya Burch</v>
      </c>
      <c r="D74" s="4">
        <v>39</v>
      </c>
      <c r="E74" s="4" t="s">
        <v>16</v>
      </c>
      <c r="F74" s="4" t="s">
        <v>270</v>
      </c>
      <c r="G74" s="4" t="s">
        <v>271</v>
      </c>
      <c r="H74" s="4" t="s">
        <v>13</v>
      </c>
      <c r="I74" s="4" t="s">
        <v>50</v>
      </c>
      <c r="J74" s="4" t="str">
        <f t="shared" si="3"/>
        <v>Gold</v>
      </c>
    </row>
    <row r="75" spans="1:10" ht="15.75" x14ac:dyDescent="0.25">
      <c r="A75" s="4" t="s">
        <v>272</v>
      </c>
      <c r="B75" s="4" t="s">
        <v>273</v>
      </c>
      <c r="C75" s="4" t="str">
        <f t="shared" si="2"/>
        <v>Christopher Brown</v>
      </c>
      <c r="D75" s="4">
        <v>56</v>
      </c>
      <c r="E75" s="4" t="s">
        <v>16</v>
      </c>
      <c r="F75" s="4" t="s">
        <v>274</v>
      </c>
      <c r="G75" s="4" t="s">
        <v>45</v>
      </c>
      <c r="H75" s="4" t="s">
        <v>13</v>
      </c>
      <c r="I75" s="4" t="s">
        <v>33</v>
      </c>
      <c r="J75" s="4" t="str">
        <f t="shared" si="3"/>
        <v>Silver</v>
      </c>
    </row>
    <row r="76" spans="1:10" ht="15.75" x14ac:dyDescent="0.25">
      <c r="A76" s="4" t="s">
        <v>275</v>
      </c>
      <c r="B76" s="4" t="s">
        <v>276</v>
      </c>
      <c r="C76" s="4" t="str">
        <f t="shared" si="2"/>
        <v>John Mayer</v>
      </c>
      <c r="D76" s="4">
        <v>58</v>
      </c>
      <c r="E76" s="4" t="s">
        <v>10</v>
      </c>
      <c r="F76" s="4" t="s">
        <v>277</v>
      </c>
      <c r="G76" s="4" t="s">
        <v>278</v>
      </c>
      <c r="H76" s="4" t="s">
        <v>13</v>
      </c>
      <c r="I76" s="4" t="s">
        <v>28</v>
      </c>
      <c r="J76" s="4" t="str">
        <f t="shared" si="3"/>
        <v>Bronze</v>
      </c>
    </row>
    <row r="77" spans="1:10" ht="15.75" x14ac:dyDescent="0.25">
      <c r="A77" s="4" t="s">
        <v>279</v>
      </c>
      <c r="B77" s="4" t="s">
        <v>280</v>
      </c>
      <c r="C77" s="4" t="str">
        <f t="shared" si="2"/>
        <v>Rhonda Morales</v>
      </c>
      <c r="D77" s="4">
        <v>61</v>
      </c>
      <c r="E77" s="4" t="s">
        <v>16</v>
      </c>
      <c r="F77" s="4" t="s">
        <v>281</v>
      </c>
      <c r="G77" s="4" t="s">
        <v>32</v>
      </c>
      <c r="H77" s="4" t="s">
        <v>13</v>
      </c>
      <c r="I77" s="4" t="s">
        <v>50</v>
      </c>
      <c r="J77" s="4" t="str">
        <f t="shared" si="3"/>
        <v>Gold</v>
      </c>
    </row>
    <row r="78" spans="1:10" ht="15.75" x14ac:dyDescent="0.25">
      <c r="A78" s="4" t="s">
        <v>282</v>
      </c>
      <c r="B78" s="4" t="s">
        <v>283</v>
      </c>
      <c r="C78" s="4" t="str">
        <f t="shared" si="2"/>
        <v>Nathan Campbell</v>
      </c>
      <c r="D78" s="4">
        <v>37</v>
      </c>
      <c r="E78" s="4" t="s">
        <v>10</v>
      </c>
      <c r="F78" s="4" t="s">
        <v>284</v>
      </c>
      <c r="G78" s="4" t="s">
        <v>99</v>
      </c>
      <c r="H78" s="4" t="s">
        <v>13</v>
      </c>
      <c r="I78" s="4" t="s">
        <v>50</v>
      </c>
      <c r="J78" s="4" t="str">
        <f t="shared" si="3"/>
        <v>Gold</v>
      </c>
    </row>
    <row r="79" spans="1:10" ht="15.75" x14ac:dyDescent="0.25">
      <c r="A79" s="4" t="s">
        <v>285</v>
      </c>
      <c r="B79" s="4" t="s">
        <v>286</v>
      </c>
      <c r="C79" s="4" t="str">
        <f t="shared" si="2"/>
        <v>Katherine Young</v>
      </c>
      <c r="D79" s="4">
        <v>29</v>
      </c>
      <c r="E79" s="4" t="s">
        <v>10</v>
      </c>
      <c r="F79" s="4" t="s">
        <v>287</v>
      </c>
      <c r="G79" s="4" t="s">
        <v>175</v>
      </c>
      <c r="H79" s="4" t="s">
        <v>13</v>
      </c>
      <c r="I79" s="4" t="s">
        <v>50</v>
      </c>
      <c r="J79" s="4" t="str">
        <f t="shared" si="3"/>
        <v>Gold</v>
      </c>
    </row>
    <row r="80" spans="1:10" ht="15.75" x14ac:dyDescent="0.25">
      <c r="A80" s="4" t="s">
        <v>288</v>
      </c>
      <c r="B80" s="4" t="s">
        <v>289</v>
      </c>
      <c r="C80" s="4" t="str">
        <f t="shared" si="2"/>
        <v>Cody Blake</v>
      </c>
      <c r="D80" s="4">
        <v>21</v>
      </c>
      <c r="E80" s="4" t="s">
        <v>10</v>
      </c>
      <c r="F80" s="4" t="s">
        <v>290</v>
      </c>
      <c r="G80" s="4" t="s">
        <v>291</v>
      </c>
      <c r="H80" s="4" t="s">
        <v>13</v>
      </c>
      <c r="I80" s="4" t="s">
        <v>50</v>
      </c>
      <c r="J80" s="4" t="str">
        <f t="shared" si="3"/>
        <v>Gold</v>
      </c>
    </row>
    <row r="81" spans="1:10" ht="15.75" x14ac:dyDescent="0.25">
      <c r="A81" s="4" t="s">
        <v>292</v>
      </c>
      <c r="B81" s="4" t="s">
        <v>293</v>
      </c>
      <c r="C81" s="4" t="str">
        <f t="shared" si="2"/>
        <v>Molly Gardner</v>
      </c>
      <c r="D81" s="4">
        <v>22</v>
      </c>
      <c r="E81" s="4" t="s">
        <v>16</v>
      </c>
      <c r="F81" s="4" t="s">
        <v>294</v>
      </c>
      <c r="G81" s="4" t="s">
        <v>295</v>
      </c>
      <c r="H81" s="4" t="s">
        <v>13</v>
      </c>
      <c r="I81" s="4" t="s">
        <v>19</v>
      </c>
      <c r="J81" s="4" t="str">
        <f t="shared" si="3"/>
        <v>Platinum</v>
      </c>
    </row>
    <row r="82" spans="1:10" ht="15.75" x14ac:dyDescent="0.25">
      <c r="A82" s="4" t="s">
        <v>296</v>
      </c>
      <c r="B82" s="4" t="s">
        <v>297</v>
      </c>
      <c r="C82" s="4" t="str">
        <f t="shared" si="2"/>
        <v>Jennifer Garcia</v>
      </c>
      <c r="D82" s="4">
        <v>61</v>
      </c>
      <c r="E82" s="4" t="s">
        <v>16</v>
      </c>
      <c r="F82" s="4" t="s">
        <v>298</v>
      </c>
      <c r="G82" s="4" t="s">
        <v>237</v>
      </c>
      <c r="H82" s="4" t="s">
        <v>13</v>
      </c>
      <c r="I82" s="4" t="s">
        <v>28</v>
      </c>
      <c r="J82" s="4" t="str">
        <f t="shared" si="3"/>
        <v>Bronze</v>
      </c>
    </row>
    <row r="83" spans="1:10" ht="15.75" x14ac:dyDescent="0.25">
      <c r="A83" s="4" t="s">
        <v>299</v>
      </c>
      <c r="B83" s="4" t="s">
        <v>300</v>
      </c>
      <c r="C83" s="4" t="str">
        <f t="shared" si="2"/>
        <v>Krystal Ford</v>
      </c>
      <c r="D83" s="4">
        <v>34</v>
      </c>
      <c r="E83" s="4" t="s">
        <v>16</v>
      </c>
      <c r="F83" s="4" t="s">
        <v>301</v>
      </c>
      <c r="G83" s="4" t="s">
        <v>137</v>
      </c>
      <c r="H83" s="4" t="s">
        <v>13</v>
      </c>
      <c r="I83" s="4" t="s">
        <v>19</v>
      </c>
      <c r="J83" s="4" t="str">
        <f t="shared" si="3"/>
        <v>Platinum</v>
      </c>
    </row>
    <row r="84" spans="1:10" ht="15.75" x14ac:dyDescent="0.25">
      <c r="A84" s="4" t="s">
        <v>302</v>
      </c>
      <c r="B84" s="4" t="s">
        <v>303</v>
      </c>
      <c r="C84" s="4" t="str">
        <f t="shared" si="2"/>
        <v>George Rosario</v>
      </c>
      <c r="D84" s="4">
        <v>53</v>
      </c>
      <c r="E84" s="4" t="s">
        <v>10</v>
      </c>
      <c r="F84" s="4" t="s">
        <v>304</v>
      </c>
      <c r="G84" s="4" t="s">
        <v>254</v>
      </c>
      <c r="H84" s="4" t="s">
        <v>13</v>
      </c>
      <c r="I84" s="4" t="s">
        <v>28</v>
      </c>
      <c r="J84" s="4" t="str">
        <f t="shared" si="3"/>
        <v>Bronze</v>
      </c>
    </row>
    <row r="85" spans="1:10" ht="15.75" x14ac:dyDescent="0.25">
      <c r="A85" s="4" t="s">
        <v>305</v>
      </c>
      <c r="B85" s="4" t="s">
        <v>306</v>
      </c>
      <c r="C85" s="4" t="str">
        <f t="shared" si="2"/>
        <v>Thomas Robinson</v>
      </c>
      <c r="D85" s="4">
        <v>48</v>
      </c>
      <c r="E85" s="4" t="s">
        <v>16</v>
      </c>
      <c r="F85" s="4" t="s">
        <v>307</v>
      </c>
      <c r="G85" s="4" t="s">
        <v>84</v>
      </c>
      <c r="H85" s="4" t="s">
        <v>13</v>
      </c>
      <c r="I85" s="4" t="s">
        <v>28</v>
      </c>
      <c r="J85" s="4" t="str">
        <f t="shared" si="3"/>
        <v>Bronze</v>
      </c>
    </row>
    <row r="86" spans="1:10" ht="15.75" x14ac:dyDescent="0.25">
      <c r="A86" s="4" t="s">
        <v>308</v>
      </c>
      <c r="B86" s="4" t="s">
        <v>309</v>
      </c>
      <c r="C86" s="4" t="str">
        <f t="shared" si="2"/>
        <v>Christy Hoffman</v>
      </c>
      <c r="D86" s="4">
        <v>26</v>
      </c>
      <c r="E86" s="4" t="s">
        <v>16</v>
      </c>
      <c r="F86" s="4" t="s">
        <v>310</v>
      </c>
      <c r="G86" s="4" t="s">
        <v>258</v>
      </c>
      <c r="H86" s="4" t="s">
        <v>13</v>
      </c>
      <c r="I86" s="4" t="s">
        <v>19</v>
      </c>
      <c r="J86" s="4" t="str">
        <f t="shared" si="3"/>
        <v>Platinum</v>
      </c>
    </row>
    <row r="87" spans="1:10" ht="15.75" x14ac:dyDescent="0.25">
      <c r="A87" s="4" t="s">
        <v>311</v>
      </c>
      <c r="B87" s="4" t="s">
        <v>312</v>
      </c>
      <c r="C87" s="4" t="str">
        <f t="shared" si="2"/>
        <v>Richard Delgado</v>
      </c>
      <c r="D87" s="4">
        <v>36</v>
      </c>
      <c r="E87" s="4" t="s">
        <v>10</v>
      </c>
      <c r="F87" s="4" t="s">
        <v>313</v>
      </c>
      <c r="G87" s="4" t="s">
        <v>54</v>
      </c>
      <c r="H87" s="4" t="s">
        <v>13</v>
      </c>
      <c r="I87" s="4" t="s">
        <v>33</v>
      </c>
      <c r="J87" s="4" t="str">
        <f t="shared" si="3"/>
        <v>Silver</v>
      </c>
    </row>
    <row r="88" spans="1:10" ht="15.75" x14ac:dyDescent="0.25">
      <c r="A88" s="4" t="s">
        <v>314</v>
      </c>
      <c r="B88" s="4" t="s">
        <v>315</v>
      </c>
      <c r="C88" s="4" t="str">
        <f t="shared" si="2"/>
        <v>Tammy Miller Md</v>
      </c>
      <c r="D88" s="4">
        <v>19</v>
      </c>
      <c r="E88" s="4" t="s">
        <v>16</v>
      </c>
      <c r="F88" s="4" t="s">
        <v>316</v>
      </c>
      <c r="G88" s="4" t="s">
        <v>317</v>
      </c>
      <c r="H88" s="4" t="s">
        <v>13</v>
      </c>
      <c r="I88" s="4" t="s">
        <v>50</v>
      </c>
      <c r="J88" s="4" t="str">
        <f t="shared" si="3"/>
        <v>Gold</v>
      </c>
    </row>
    <row r="89" spans="1:10" ht="15.75" x14ac:dyDescent="0.25">
      <c r="A89" s="4" t="s">
        <v>318</v>
      </c>
      <c r="B89" s="4" t="s">
        <v>319</v>
      </c>
      <c r="C89" s="4" t="str">
        <f t="shared" si="2"/>
        <v>Melissa Duffy Md</v>
      </c>
      <c r="D89" s="4">
        <v>58</v>
      </c>
      <c r="E89" s="4" t="s">
        <v>16</v>
      </c>
      <c r="F89" s="4" t="s">
        <v>320</v>
      </c>
      <c r="G89" s="4" t="s">
        <v>321</v>
      </c>
      <c r="H89" s="4" t="s">
        <v>13</v>
      </c>
      <c r="I89" s="4" t="s">
        <v>28</v>
      </c>
      <c r="J89" s="4" t="str">
        <f t="shared" si="3"/>
        <v>Bronze</v>
      </c>
    </row>
    <row r="90" spans="1:10" ht="15.75" x14ac:dyDescent="0.25">
      <c r="A90" s="4" t="s">
        <v>322</v>
      </c>
      <c r="B90" s="4" t="s">
        <v>323</v>
      </c>
      <c r="C90" s="4" t="str">
        <f t="shared" si="2"/>
        <v>Timothy Wright</v>
      </c>
      <c r="D90" s="4">
        <v>58</v>
      </c>
      <c r="E90" s="4" t="s">
        <v>10</v>
      </c>
      <c r="F90" s="4" t="s">
        <v>324</v>
      </c>
      <c r="G90" s="4" t="s">
        <v>295</v>
      </c>
      <c r="H90" s="4" t="s">
        <v>13</v>
      </c>
      <c r="I90" s="4" t="s">
        <v>33</v>
      </c>
      <c r="J90" s="4" t="str">
        <f t="shared" si="3"/>
        <v>Silver</v>
      </c>
    </row>
    <row r="91" spans="1:10" ht="15.75" x14ac:dyDescent="0.25">
      <c r="A91" s="4" t="s">
        <v>325</v>
      </c>
      <c r="B91" s="4" t="s">
        <v>326</v>
      </c>
      <c r="C91" s="4" t="str">
        <f t="shared" si="2"/>
        <v>Jamie Yoder</v>
      </c>
      <c r="D91" s="4">
        <v>43</v>
      </c>
      <c r="E91" s="4" t="s">
        <v>10</v>
      </c>
      <c r="F91" s="4" t="s">
        <v>327</v>
      </c>
      <c r="G91" s="4" t="s">
        <v>328</v>
      </c>
      <c r="H91" s="4" t="s">
        <v>13</v>
      </c>
      <c r="I91" s="4" t="s">
        <v>19</v>
      </c>
      <c r="J91" s="4" t="str">
        <f t="shared" si="3"/>
        <v>Platinum</v>
      </c>
    </row>
    <row r="92" spans="1:10" ht="15.75" x14ac:dyDescent="0.25">
      <c r="A92" s="4" t="s">
        <v>329</v>
      </c>
      <c r="B92" s="4" t="s">
        <v>330</v>
      </c>
      <c r="C92" s="4" t="str">
        <f t="shared" si="2"/>
        <v>Oscar Moon</v>
      </c>
      <c r="D92" s="4">
        <v>58</v>
      </c>
      <c r="E92" s="4" t="s">
        <v>16</v>
      </c>
      <c r="F92" s="4" t="s">
        <v>331</v>
      </c>
      <c r="G92" s="4" t="s">
        <v>332</v>
      </c>
      <c r="H92" s="4" t="s">
        <v>13</v>
      </c>
      <c r="I92" s="4" t="s">
        <v>19</v>
      </c>
      <c r="J92" s="4" t="str">
        <f t="shared" si="3"/>
        <v>Platinum</v>
      </c>
    </row>
    <row r="93" spans="1:10" ht="15.75" x14ac:dyDescent="0.25">
      <c r="A93" s="4" t="s">
        <v>333</v>
      </c>
      <c r="B93" s="4" t="s">
        <v>334</v>
      </c>
      <c r="C93" s="4" t="str">
        <f t="shared" si="2"/>
        <v>Donna Gregory</v>
      </c>
      <c r="D93" s="4">
        <v>29</v>
      </c>
      <c r="E93" s="4" t="s">
        <v>16</v>
      </c>
      <c r="F93" s="4" t="s">
        <v>335</v>
      </c>
      <c r="G93" s="4" t="s">
        <v>137</v>
      </c>
      <c r="H93" s="4" t="s">
        <v>13</v>
      </c>
      <c r="I93" s="4" t="s">
        <v>33</v>
      </c>
      <c r="J93" s="4" t="str">
        <f t="shared" si="3"/>
        <v>Silver</v>
      </c>
    </row>
    <row r="94" spans="1:10" ht="15.75" x14ac:dyDescent="0.25">
      <c r="A94" s="4" t="s">
        <v>336</v>
      </c>
      <c r="B94" s="4" t="s">
        <v>337</v>
      </c>
      <c r="C94" s="4" t="str">
        <f t="shared" si="2"/>
        <v>Robert Jackson</v>
      </c>
      <c r="D94" s="4">
        <v>44</v>
      </c>
      <c r="E94" s="4" t="s">
        <v>16</v>
      </c>
      <c r="F94" s="4" t="s">
        <v>338</v>
      </c>
      <c r="G94" s="4" t="s">
        <v>241</v>
      </c>
      <c r="H94" s="4" t="s">
        <v>13</v>
      </c>
      <c r="I94" s="4" t="s">
        <v>19</v>
      </c>
      <c r="J94" s="4" t="str">
        <f t="shared" si="3"/>
        <v>Platinum</v>
      </c>
    </row>
    <row r="95" spans="1:10" ht="15.75" x14ac:dyDescent="0.25">
      <c r="A95" s="4" t="s">
        <v>339</v>
      </c>
      <c r="B95" s="4" t="s">
        <v>340</v>
      </c>
      <c r="C95" s="4" t="str">
        <f t="shared" si="2"/>
        <v>Christy Vasquez</v>
      </c>
      <c r="D95" s="4">
        <v>28</v>
      </c>
      <c r="E95" s="4" t="s">
        <v>16</v>
      </c>
      <c r="F95" s="4" t="s">
        <v>341</v>
      </c>
      <c r="G95" s="4" t="s">
        <v>321</v>
      </c>
      <c r="H95" s="4" t="s">
        <v>13</v>
      </c>
      <c r="I95" s="4" t="s">
        <v>50</v>
      </c>
      <c r="J95" s="4" t="str">
        <f t="shared" si="3"/>
        <v>Gold</v>
      </c>
    </row>
    <row r="96" spans="1:10" ht="15.75" x14ac:dyDescent="0.25">
      <c r="A96" s="4" t="s">
        <v>342</v>
      </c>
      <c r="B96" s="4" t="s">
        <v>343</v>
      </c>
      <c r="C96" s="4" t="str">
        <f t="shared" si="2"/>
        <v>David Patterson</v>
      </c>
      <c r="D96" s="4">
        <v>43</v>
      </c>
      <c r="E96" s="4" t="s">
        <v>16</v>
      </c>
      <c r="F96" s="4" t="s">
        <v>344</v>
      </c>
      <c r="G96" s="4" t="s">
        <v>188</v>
      </c>
      <c r="H96" s="4" t="s">
        <v>13</v>
      </c>
      <c r="I96" s="4" t="s">
        <v>50</v>
      </c>
      <c r="J96" s="4" t="str">
        <f t="shared" si="3"/>
        <v>Gold</v>
      </c>
    </row>
    <row r="97" spans="1:10" ht="15.75" x14ac:dyDescent="0.25">
      <c r="A97" s="4" t="s">
        <v>345</v>
      </c>
      <c r="B97" s="4" t="s">
        <v>346</v>
      </c>
      <c r="C97" s="4" t="str">
        <f t="shared" si="2"/>
        <v>Amy Fowler</v>
      </c>
      <c r="D97" s="4">
        <v>62</v>
      </c>
      <c r="E97" s="4" t="s">
        <v>16</v>
      </c>
      <c r="F97" s="4" t="s">
        <v>347</v>
      </c>
      <c r="G97" s="4" t="s">
        <v>61</v>
      </c>
      <c r="H97" s="4" t="s">
        <v>13</v>
      </c>
      <c r="I97" s="4" t="s">
        <v>19</v>
      </c>
      <c r="J97" s="4" t="str">
        <f t="shared" si="3"/>
        <v>Platinum</v>
      </c>
    </row>
    <row r="98" spans="1:10" ht="15.75" x14ac:dyDescent="0.25">
      <c r="A98" s="4" t="s">
        <v>348</v>
      </c>
      <c r="B98" s="4" t="s">
        <v>349</v>
      </c>
      <c r="C98" s="4" t="str">
        <f t="shared" si="2"/>
        <v>Samantha Walker</v>
      </c>
      <c r="D98" s="4">
        <v>30</v>
      </c>
      <c r="E98" s="4" t="s">
        <v>16</v>
      </c>
      <c r="F98" s="4" t="s">
        <v>350</v>
      </c>
      <c r="G98" s="4" t="s">
        <v>332</v>
      </c>
      <c r="H98" s="4" t="s">
        <v>13</v>
      </c>
      <c r="I98" s="4" t="s">
        <v>19</v>
      </c>
      <c r="J98" s="4" t="str">
        <f t="shared" si="3"/>
        <v>Platinum</v>
      </c>
    </row>
    <row r="99" spans="1:10" ht="15.75" x14ac:dyDescent="0.25">
      <c r="A99" s="4" t="s">
        <v>351</v>
      </c>
      <c r="B99" s="4" t="s">
        <v>352</v>
      </c>
      <c r="C99" s="4" t="str">
        <f t="shared" si="2"/>
        <v>David Cobb</v>
      </c>
      <c r="D99" s="4">
        <v>36</v>
      </c>
      <c r="E99" s="4" t="s">
        <v>10</v>
      </c>
      <c r="F99" s="4" t="s">
        <v>353</v>
      </c>
      <c r="G99" s="4" t="s">
        <v>41</v>
      </c>
      <c r="H99" s="4" t="s">
        <v>13</v>
      </c>
      <c r="I99" s="4" t="s">
        <v>33</v>
      </c>
      <c r="J99" s="4" t="str">
        <f t="shared" si="3"/>
        <v>Silver</v>
      </c>
    </row>
    <row r="100" spans="1:10" ht="15.75" x14ac:dyDescent="0.25">
      <c r="A100" s="4" t="s">
        <v>354</v>
      </c>
      <c r="B100" s="4" t="s">
        <v>355</v>
      </c>
      <c r="C100" s="4" t="str">
        <f t="shared" si="2"/>
        <v>Brittney Morgan</v>
      </c>
      <c r="D100" s="4">
        <v>24</v>
      </c>
      <c r="E100" s="4" t="s">
        <v>10</v>
      </c>
      <c r="F100" s="4" t="s">
        <v>356</v>
      </c>
      <c r="G100" s="4" t="s">
        <v>167</v>
      </c>
      <c r="H100" s="4" t="s">
        <v>13</v>
      </c>
      <c r="I100" s="4" t="s">
        <v>50</v>
      </c>
      <c r="J100" s="4" t="str">
        <f t="shared" si="3"/>
        <v>Gold</v>
      </c>
    </row>
    <row r="101" spans="1:10" ht="15.75" x14ac:dyDescent="0.25">
      <c r="A101" s="4" t="s">
        <v>357</v>
      </c>
      <c r="B101" s="4" t="s">
        <v>358</v>
      </c>
      <c r="C101" s="4" t="str">
        <f t="shared" si="2"/>
        <v>Sheila Wilson</v>
      </c>
      <c r="D101" s="4">
        <v>35</v>
      </c>
      <c r="E101" s="4" t="s">
        <v>10</v>
      </c>
      <c r="F101" s="4" t="s">
        <v>359</v>
      </c>
      <c r="G101" s="4" t="s">
        <v>241</v>
      </c>
      <c r="H101" s="4" t="s">
        <v>13</v>
      </c>
      <c r="I101" s="4" t="s">
        <v>33</v>
      </c>
      <c r="J101" s="4" t="str">
        <f t="shared" si="3"/>
        <v>Silver</v>
      </c>
    </row>
    <row r="102" spans="1:10" ht="15.75" x14ac:dyDescent="0.25">
      <c r="A102" s="4" t="s">
        <v>360</v>
      </c>
      <c r="B102" s="4" t="s">
        <v>361</v>
      </c>
      <c r="C102" s="4" t="str">
        <f t="shared" si="2"/>
        <v>Diane Watson</v>
      </c>
      <c r="D102" s="4">
        <v>53</v>
      </c>
      <c r="E102" s="4" t="s">
        <v>16</v>
      </c>
      <c r="F102" s="4" t="s">
        <v>362</v>
      </c>
      <c r="G102" s="4" t="s">
        <v>363</v>
      </c>
      <c r="H102" s="4" t="s">
        <v>13</v>
      </c>
      <c r="I102" s="4" t="s">
        <v>19</v>
      </c>
      <c r="J102" s="4" t="str">
        <f t="shared" si="3"/>
        <v>Platinum</v>
      </c>
    </row>
    <row r="103" spans="1:10" ht="15.75" x14ac:dyDescent="0.25">
      <c r="A103" s="4" t="s">
        <v>364</v>
      </c>
      <c r="B103" s="4" t="s">
        <v>365</v>
      </c>
      <c r="C103" s="4" t="str">
        <f t="shared" si="2"/>
        <v>Colleen Maynard</v>
      </c>
      <c r="D103" s="4">
        <v>29</v>
      </c>
      <c r="E103" s="4" t="s">
        <v>10</v>
      </c>
      <c r="F103" s="4" t="s">
        <v>366</v>
      </c>
      <c r="G103" s="4" t="s">
        <v>121</v>
      </c>
      <c r="H103" s="4" t="s">
        <v>13</v>
      </c>
      <c r="I103" s="4" t="s">
        <v>50</v>
      </c>
      <c r="J103" s="4" t="str">
        <f t="shared" si="3"/>
        <v>Gold</v>
      </c>
    </row>
    <row r="104" spans="1:10" ht="15.75" x14ac:dyDescent="0.25">
      <c r="A104" s="4" t="s">
        <v>367</v>
      </c>
      <c r="B104" s="4" t="s">
        <v>368</v>
      </c>
      <c r="C104" s="4" t="str">
        <f t="shared" si="2"/>
        <v>Sarah Schneider</v>
      </c>
      <c r="D104" s="4">
        <v>34</v>
      </c>
      <c r="E104" s="4" t="s">
        <v>16</v>
      </c>
      <c r="F104" s="4" t="s">
        <v>369</v>
      </c>
      <c r="G104" s="4" t="s">
        <v>54</v>
      </c>
      <c r="H104" s="4" t="s">
        <v>13</v>
      </c>
      <c r="I104" s="4" t="s">
        <v>28</v>
      </c>
      <c r="J104" s="4" t="str">
        <f t="shared" si="3"/>
        <v>Bronze</v>
      </c>
    </row>
    <row r="105" spans="1:10" ht="15.75" x14ac:dyDescent="0.25">
      <c r="A105" s="4" t="s">
        <v>370</v>
      </c>
      <c r="B105" s="4" t="s">
        <v>371</v>
      </c>
      <c r="C105" s="4" t="str">
        <f t="shared" si="2"/>
        <v>Steven Stein</v>
      </c>
      <c r="D105" s="4">
        <v>21</v>
      </c>
      <c r="E105" s="4" t="s">
        <v>10</v>
      </c>
      <c r="F105" s="4" t="s">
        <v>372</v>
      </c>
      <c r="G105" s="4" t="s">
        <v>171</v>
      </c>
      <c r="H105" s="4" t="s">
        <v>13</v>
      </c>
      <c r="I105" s="4" t="s">
        <v>28</v>
      </c>
      <c r="J105" s="4" t="str">
        <f t="shared" si="3"/>
        <v>Bronze</v>
      </c>
    </row>
    <row r="106" spans="1:10" ht="15.75" x14ac:dyDescent="0.25">
      <c r="A106" s="4" t="s">
        <v>373</v>
      </c>
      <c r="B106" s="4" t="s">
        <v>374</v>
      </c>
      <c r="C106" s="4" t="str">
        <f t="shared" si="2"/>
        <v>Christopher Lester</v>
      </c>
      <c r="D106" s="4">
        <v>64</v>
      </c>
      <c r="E106" s="4" t="s">
        <v>10</v>
      </c>
      <c r="F106" s="4" t="s">
        <v>375</v>
      </c>
      <c r="G106" s="4" t="s">
        <v>84</v>
      </c>
      <c r="H106" s="4" t="s">
        <v>13</v>
      </c>
      <c r="I106" s="4" t="s">
        <v>33</v>
      </c>
      <c r="J106" s="4" t="str">
        <f t="shared" si="3"/>
        <v>Silver</v>
      </c>
    </row>
    <row r="107" spans="1:10" ht="15.75" x14ac:dyDescent="0.25">
      <c r="A107" s="4" t="s">
        <v>376</v>
      </c>
      <c r="B107" s="4" t="s">
        <v>377</v>
      </c>
      <c r="C107" s="4" t="str">
        <f t="shared" si="2"/>
        <v>Lance Baker</v>
      </c>
      <c r="D107" s="4">
        <v>50</v>
      </c>
      <c r="E107" s="4" t="s">
        <v>16</v>
      </c>
      <c r="F107" s="4" t="s">
        <v>378</v>
      </c>
      <c r="G107" s="4" t="s">
        <v>254</v>
      </c>
      <c r="H107" s="4" t="s">
        <v>13</v>
      </c>
      <c r="I107" s="4" t="s">
        <v>50</v>
      </c>
      <c r="J107" s="4" t="str">
        <f t="shared" si="3"/>
        <v>Gold</v>
      </c>
    </row>
    <row r="108" spans="1:10" ht="15.75" x14ac:dyDescent="0.25">
      <c r="A108" s="4" t="s">
        <v>379</v>
      </c>
      <c r="B108" s="4" t="s">
        <v>380</v>
      </c>
      <c r="C108" s="4" t="str">
        <f t="shared" si="2"/>
        <v>Howard Summers</v>
      </c>
      <c r="D108" s="4">
        <v>53</v>
      </c>
      <c r="E108" s="4" t="s">
        <v>16</v>
      </c>
      <c r="F108" s="4" t="s">
        <v>381</v>
      </c>
      <c r="G108" s="4" t="s">
        <v>221</v>
      </c>
      <c r="H108" s="4" t="s">
        <v>13</v>
      </c>
      <c r="I108" s="4" t="s">
        <v>28</v>
      </c>
      <c r="J108" s="4" t="str">
        <f t="shared" si="3"/>
        <v>Bronze</v>
      </c>
    </row>
    <row r="109" spans="1:10" ht="15.75" x14ac:dyDescent="0.25">
      <c r="A109" s="4" t="s">
        <v>382</v>
      </c>
      <c r="B109" s="4" t="s">
        <v>383</v>
      </c>
      <c r="C109" s="4" t="str">
        <f t="shared" si="2"/>
        <v>Erica Carney</v>
      </c>
      <c r="D109" s="4">
        <v>62</v>
      </c>
      <c r="E109" s="4" t="s">
        <v>16</v>
      </c>
      <c r="F109" s="4" t="s">
        <v>384</v>
      </c>
      <c r="G109" s="4" t="s">
        <v>18</v>
      </c>
      <c r="H109" s="4" t="s">
        <v>13</v>
      </c>
      <c r="I109" s="4" t="s">
        <v>19</v>
      </c>
      <c r="J109" s="4" t="str">
        <f t="shared" si="3"/>
        <v>Platinum</v>
      </c>
    </row>
    <row r="110" spans="1:10" ht="15.75" x14ac:dyDescent="0.25">
      <c r="A110" s="4" t="s">
        <v>385</v>
      </c>
      <c r="B110" s="4" t="s">
        <v>386</v>
      </c>
      <c r="C110" s="4" t="str">
        <f t="shared" si="2"/>
        <v>Travis Holland</v>
      </c>
      <c r="D110" s="4">
        <v>38</v>
      </c>
      <c r="E110" s="4" t="s">
        <v>10</v>
      </c>
      <c r="F110" s="4" t="s">
        <v>387</v>
      </c>
      <c r="G110" s="4" t="s">
        <v>49</v>
      </c>
      <c r="H110" s="4" t="s">
        <v>13</v>
      </c>
      <c r="I110" s="4" t="s">
        <v>28</v>
      </c>
      <c r="J110" s="4" t="str">
        <f t="shared" si="3"/>
        <v>Bronze</v>
      </c>
    </row>
    <row r="111" spans="1:10" ht="15.75" x14ac:dyDescent="0.25">
      <c r="A111" s="4" t="s">
        <v>388</v>
      </c>
      <c r="B111" s="4" t="s">
        <v>389</v>
      </c>
      <c r="C111" s="4" t="str">
        <f t="shared" si="2"/>
        <v>Amy Walker</v>
      </c>
      <c r="D111" s="4">
        <v>27</v>
      </c>
      <c r="E111" s="4" t="s">
        <v>10</v>
      </c>
      <c r="F111" s="4" t="s">
        <v>390</v>
      </c>
      <c r="G111" s="4" t="s">
        <v>45</v>
      </c>
      <c r="H111" s="4" t="s">
        <v>13</v>
      </c>
      <c r="I111" s="4" t="s">
        <v>33</v>
      </c>
      <c r="J111" s="4" t="str">
        <f t="shared" si="3"/>
        <v>Silver</v>
      </c>
    </row>
    <row r="112" spans="1:10" ht="15.75" x14ac:dyDescent="0.25">
      <c r="A112" s="4" t="s">
        <v>391</v>
      </c>
      <c r="B112" s="4" t="s">
        <v>392</v>
      </c>
      <c r="C112" s="4" t="str">
        <f t="shared" si="2"/>
        <v>Ashley Griffin</v>
      </c>
      <c r="D112" s="4">
        <v>40</v>
      </c>
      <c r="E112" s="4" t="s">
        <v>16</v>
      </c>
      <c r="F112" s="4" t="s">
        <v>393</v>
      </c>
      <c r="G112" s="4" t="s">
        <v>144</v>
      </c>
      <c r="H112" s="4" t="s">
        <v>13</v>
      </c>
      <c r="I112" s="4" t="s">
        <v>50</v>
      </c>
      <c r="J112" s="4" t="str">
        <f t="shared" si="3"/>
        <v>Gold</v>
      </c>
    </row>
    <row r="113" spans="1:10" ht="15.75" x14ac:dyDescent="0.25">
      <c r="A113" s="4" t="s">
        <v>394</v>
      </c>
      <c r="B113" s="4" t="s">
        <v>395</v>
      </c>
      <c r="C113" s="4" t="str">
        <f t="shared" si="2"/>
        <v>Julie Farmer</v>
      </c>
      <c r="D113" s="4">
        <v>18</v>
      </c>
      <c r="E113" s="4" t="s">
        <v>16</v>
      </c>
      <c r="F113" s="4" t="s">
        <v>396</v>
      </c>
      <c r="G113" s="4" t="s">
        <v>137</v>
      </c>
      <c r="H113" s="4" t="s">
        <v>13</v>
      </c>
      <c r="I113" s="4" t="s">
        <v>19</v>
      </c>
      <c r="J113" s="4" t="str">
        <f t="shared" si="3"/>
        <v>Platinum</v>
      </c>
    </row>
    <row r="114" spans="1:10" ht="15.75" x14ac:dyDescent="0.25">
      <c r="A114" s="4" t="s">
        <v>397</v>
      </c>
      <c r="B114" s="4" t="s">
        <v>398</v>
      </c>
      <c r="C114" s="4" t="str">
        <f t="shared" si="2"/>
        <v>David Cole</v>
      </c>
      <c r="D114" s="4">
        <v>27</v>
      </c>
      <c r="E114" s="4" t="s">
        <v>16</v>
      </c>
      <c r="F114" s="4" t="s">
        <v>399</v>
      </c>
      <c r="G114" s="4" t="s">
        <v>160</v>
      </c>
      <c r="H114" s="4" t="s">
        <v>13</v>
      </c>
      <c r="I114" s="4" t="s">
        <v>33</v>
      </c>
      <c r="J114" s="4" t="str">
        <f t="shared" si="3"/>
        <v>Silver</v>
      </c>
    </row>
    <row r="115" spans="1:10" ht="15.75" x14ac:dyDescent="0.25">
      <c r="A115" s="4" t="s">
        <v>400</v>
      </c>
      <c r="B115" s="4" t="s">
        <v>401</v>
      </c>
      <c r="C115" s="4" t="str">
        <f t="shared" si="2"/>
        <v>Edward Hall</v>
      </c>
      <c r="D115" s="4">
        <v>51</v>
      </c>
      <c r="E115" s="4" t="s">
        <v>10</v>
      </c>
      <c r="F115" s="4" t="s">
        <v>402</v>
      </c>
      <c r="G115" s="4" t="s">
        <v>237</v>
      </c>
      <c r="H115" s="4" t="s">
        <v>13</v>
      </c>
      <c r="I115" s="4" t="s">
        <v>50</v>
      </c>
      <c r="J115" s="4" t="str">
        <f t="shared" si="3"/>
        <v>Gold</v>
      </c>
    </row>
    <row r="116" spans="1:10" ht="15.75" x14ac:dyDescent="0.25">
      <c r="A116" s="4" t="s">
        <v>403</v>
      </c>
      <c r="B116" s="4" t="s">
        <v>404</v>
      </c>
      <c r="C116" s="4" t="str">
        <f t="shared" si="2"/>
        <v>Ryan Hernandez</v>
      </c>
      <c r="D116" s="4">
        <v>30</v>
      </c>
      <c r="E116" s="4" t="s">
        <v>10</v>
      </c>
      <c r="F116" s="4" t="s">
        <v>405</v>
      </c>
      <c r="G116" s="4" t="s">
        <v>188</v>
      </c>
      <c r="H116" s="4" t="s">
        <v>13</v>
      </c>
      <c r="I116" s="4" t="s">
        <v>28</v>
      </c>
      <c r="J116" s="4" t="str">
        <f t="shared" si="3"/>
        <v>Bronze</v>
      </c>
    </row>
    <row r="117" spans="1:10" ht="15.75" x14ac:dyDescent="0.25">
      <c r="A117" s="4" t="s">
        <v>406</v>
      </c>
      <c r="B117" s="4" t="s">
        <v>407</v>
      </c>
      <c r="C117" s="4" t="str">
        <f t="shared" si="2"/>
        <v>Tyler Conrad</v>
      </c>
      <c r="D117" s="4">
        <v>53</v>
      </c>
      <c r="E117" s="4" t="s">
        <v>16</v>
      </c>
      <c r="F117" s="4" t="s">
        <v>408</v>
      </c>
      <c r="G117" s="4" t="s">
        <v>18</v>
      </c>
      <c r="H117" s="4" t="s">
        <v>13</v>
      </c>
      <c r="I117" s="4" t="s">
        <v>19</v>
      </c>
      <c r="J117" s="4" t="str">
        <f t="shared" si="3"/>
        <v>Platinum</v>
      </c>
    </row>
    <row r="118" spans="1:10" ht="15.75" x14ac:dyDescent="0.25">
      <c r="A118" s="4" t="s">
        <v>409</v>
      </c>
      <c r="B118" s="4" t="s">
        <v>410</v>
      </c>
      <c r="C118" s="4" t="str">
        <f t="shared" si="2"/>
        <v>Anthony Phillips</v>
      </c>
      <c r="D118" s="4">
        <v>18</v>
      </c>
      <c r="E118" s="4" t="s">
        <v>16</v>
      </c>
      <c r="F118" s="4" t="s">
        <v>411</v>
      </c>
      <c r="G118" s="4" t="s">
        <v>221</v>
      </c>
      <c r="H118" s="4" t="s">
        <v>13</v>
      </c>
      <c r="I118" s="4" t="s">
        <v>19</v>
      </c>
      <c r="J118" s="4" t="str">
        <f t="shared" si="3"/>
        <v>Platinum</v>
      </c>
    </row>
    <row r="119" spans="1:10" ht="15.75" x14ac:dyDescent="0.25">
      <c r="A119" s="4" t="s">
        <v>412</v>
      </c>
      <c r="B119" s="4" t="s">
        <v>413</v>
      </c>
      <c r="C119" s="4" t="str">
        <f t="shared" si="2"/>
        <v>Colleen Mccarthy</v>
      </c>
      <c r="D119" s="4">
        <v>21</v>
      </c>
      <c r="E119" s="4" t="s">
        <v>16</v>
      </c>
      <c r="F119" s="4" t="s">
        <v>414</v>
      </c>
      <c r="G119" s="4" t="s">
        <v>77</v>
      </c>
      <c r="H119" s="4" t="s">
        <v>13</v>
      </c>
      <c r="I119" s="4" t="s">
        <v>19</v>
      </c>
      <c r="J119" s="4" t="str">
        <f t="shared" si="3"/>
        <v>Platinum</v>
      </c>
    </row>
    <row r="120" spans="1:10" ht="15.75" x14ac:dyDescent="0.25">
      <c r="A120" s="4" t="s">
        <v>415</v>
      </c>
      <c r="B120" s="4" t="s">
        <v>416</v>
      </c>
      <c r="C120" s="4" t="str">
        <f t="shared" si="2"/>
        <v>Earl Allen</v>
      </c>
      <c r="D120" s="4">
        <v>36</v>
      </c>
      <c r="E120" s="4" t="s">
        <v>10</v>
      </c>
      <c r="F120" s="4" t="s">
        <v>417</v>
      </c>
      <c r="G120" s="4" t="s">
        <v>73</v>
      </c>
      <c r="H120" s="4" t="s">
        <v>13</v>
      </c>
      <c r="I120" s="4" t="s">
        <v>19</v>
      </c>
      <c r="J120" s="4" t="str">
        <f t="shared" si="3"/>
        <v>Platinum</v>
      </c>
    </row>
    <row r="121" spans="1:10" ht="15.75" x14ac:dyDescent="0.25">
      <c r="A121" s="4" t="s">
        <v>418</v>
      </c>
      <c r="B121" s="4" t="s">
        <v>419</v>
      </c>
      <c r="C121" s="4" t="str">
        <f t="shared" si="2"/>
        <v>Michael Jones</v>
      </c>
      <c r="D121" s="4">
        <v>40</v>
      </c>
      <c r="E121" s="4" t="s">
        <v>10</v>
      </c>
      <c r="F121" s="4" t="s">
        <v>420</v>
      </c>
      <c r="G121" s="4" t="s">
        <v>241</v>
      </c>
      <c r="H121" s="4" t="s">
        <v>13</v>
      </c>
      <c r="I121" s="4" t="s">
        <v>28</v>
      </c>
      <c r="J121" s="4" t="str">
        <f t="shared" si="3"/>
        <v>Bronze</v>
      </c>
    </row>
    <row r="122" spans="1:10" ht="15.75" x14ac:dyDescent="0.25">
      <c r="A122" s="4" t="s">
        <v>421</v>
      </c>
      <c r="B122" s="4" t="s">
        <v>422</v>
      </c>
      <c r="C122" s="4" t="str">
        <f t="shared" si="2"/>
        <v>Jacob Hopkins</v>
      </c>
      <c r="D122" s="4">
        <v>44</v>
      </c>
      <c r="E122" s="4" t="s">
        <v>16</v>
      </c>
      <c r="F122" s="4" t="s">
        <v>423</v>
      </c>
      <c r="G122" s="4" t="s">
        <v>54</v>
      </c>
      <c r="H122" s="4" t="s">
        <v>13</v>
      </c>
      <c r="I122" s="4" t="s">
        <v>19</v>
      </c>
      <c r="J122" s="4" t="str">
        <f t="shared" si="3"/>
        <v>Platinum</v>
      </c>
    </row>
    <row r="123" spans="1:10" ht="15.75" x14ac:dyDescent="0.25">
      <c r="A123" s="4" t="s">
        <v>424</v>
      </c>
      <c r="B123" s="4" t="s">
        <v>425</v>
      </c>
      <c r="C123" s="4" t="str">
        <f t="shared" si="2"/>
        <v>Joel Robinson</v>
      </c>
      <c r="D123" s="4">
        <v>62</v>
      </c>
      <c r="E123" s="4" t="s">
        <v>10</v>
      </c>
      <c r="F123" s="4" t="s">
        <v>426</v>
      </c>
      <c r="G123" s="4" t="s">
        <v>103</v>
      </c>
      <c r="H123" s="4" t="s">
        <v>13</v>
      </c>
      <c r="I123" s="4" t="s">
        <v>19</v>
      </c>
      <c r="J123" s="4" t="str">
        <f t="shared" si="3"/>
        <v>Platinum</v>
      </c>
    </row>
    <row r="124" spans="1:10" ht="15.75" x14ac:dyDescent="0.25">
      <c r="A124" s="4" t="s">
        <v>427</v>
      </c>
      <c r="B124" s="4" t="s">
        <v>428</v>
      </c>
      <c r="C124" s="4" t="str">
        <f t="shared" si="2"/>
        <v>Michael Chang</v>
      </c>
      <c r="D124" s="4">
        <v>50</v>
      </c>
      <c r="E124" s="4" t="s">
        <v>10</v>
      </c>
      <c r="F124" s="4" t="s">
        <v>429</v>
      </c>
      <c r="G124" s="4" t="s">
        <v>12</v>
      </c>
      <c r="H124" s="4" t="s">
        <v>13</v>
      </c>
      <c r="I124" s="4" t="s">
        <v>19</v>
      </c>
      <c r="J124" s="4" t="str">
        <f t="shared" si="3"/>
        <v>Platinum</v>
      </c>
    </row>
    <row r="125" spans="1:10" ht="15.75" x14ac:dyDescent="0.25">
      <c r="A125" s="4" t="s">
        <v>430</v>
      </c>
      <c r="B125" s="4" t="s">
        <v>431</v>
      </c>
      <c r="C125" s="4" t="str">
        <f t="shared" si="2"/>
        <v>Erin Hopkins</v>
      </c>
      <c r="D125" s="4">
        <v>40</v>
      </c>
      <c r="E125" s="4" t="s">
        <v>10</v>
      </c>
      <c r="F125" s="4" t="s">
        <v>432</v>
      </c>
      <c r="G125" s="4" t="s">
        <v>271</v>
      </c>
      <c r="H125" s="4" t="s">
        <v>13</v>
      </c>
      <c r="I125" s="4" t="s">
        <v>33</v>
      </c>
      <c r="J125" s="4" t="str">
        <f t="shared" si="3"/>
        <v>Silver</v>
      </c>
    </row>
    <row r="126" spans="1:10" ht="15.75" x14ac:dyDescent="0.25">
      <c r="A126" s="4" t="s">
        <v>433</v>
      </c>
      <c r="B126" s="4" t="s">
        <v>434</v>
      </c>
      <c r="C126" s="4" t="str">
        <f t="shared" si="2"/>
        <v>Donald Lee</v>
      </c>
      <c r="D126" s="4">
        <v>26</v>
      </c>
      <c r="E126" s="4" t="s">
        <v>10</v>
      </c>
      <c r="F126" s="4" t="s">
        <v>435</v>
      </c>
      <c r="G126" s="4" t="s">
        <v>198</v>
      </c>
      <c r="H126" s="4" t="s">
        <v>13</v>
      </c>
      <c r="I126" s="4" t="s">
        <v>28</v>
      </c>
      <c r="J126" s="4" t="str">
        <f t="shared" si="3"/>
        <v>Bronze</v>
      </c>
    </row>
    <row r="127" spans="1:10" ht="15.75" x14ac:dyDescent="0.25">
      <c r="A127" s="4" t="s">
        <v>436</v>
      </c>
      <c r="B127" s="4" t="s">
        <v>437</v>
      </c>
      <c r="C127" s="4" t="str">
        <f t="shared" si="2"/>
        <v>Keith Miller</v>
      </c>
      <c r="D127" s="4">
        <v>64</v>
      </c>
      <c r="E127" s="4" t="s">
        <v>16</v>
      </c>
      <c r="F127" s="4" t="s">
        <v>438</v>
      </c>
      <c r="G127" s="4" t="s">
        <v>439</v>
      </c>
      <c r="H127" s="4" t="s">
        <v>13</v>
      </c>
      <c r="I127" s="4" t="s">
        <v>19</v>
      </c>
      <c r="J127" s="4" t="str">
        <f t="shared" si="3"/>
        <v>Platinum</v>
      </c>
    </row>
    <row r="128" spans="1:10" ht="15.75" x14ac:dyDescent="0.25">
      <c r="A128" s="4" t="s">
        <v>440</v>
      </c>
      <c r="B128" s="4" t="s">
        <v>441</v>
      </c>
      <c r="C128" s="4" t="str">
        <f t="shared" si="2"/>
        <v>James Wolfe</v>
      </c>
      <c r="D128" s="4">
        <v>62</v>
      </c>
      <c r="E128" s="4" t="s">
        <v>16</v>
      </c>
      <c r="F128" s="4" t="s">
        <v>442</v>
      </c>
      <c r="G128" s="4" t="s">
        <v>137</v>
      </c>
      <c r="H128" s="4" t="s">
        <v>13</v>
      </c>
      <c r="I128" s="4" t="s">
        <v>50</v>
      </c>
      <c r="J128" s="4" t="str">
        <f t="shared" si="3"/>
        <v>Gold</v>
      </c>
    </row>
    <row r="129" spans="1:10" ht="15.75" x14ac:dyDescent="0.25">
      <c r="A129" s="4" t="s">
        <v>443</v>
      </c>
      <c r="B129" s="4" t="s">
        <v>444</v>
      </c>
      <c r="C129" s="4" t="str">
        <f t="shared" si="2"/>
        <v>John Mcknight</v>
      </c>
      <c r="D129" s="4">
        <v>39</v>
      </c>
      <c r="E129" s="4" t="s">
        <v>10</v>
      </c>
      <c r="F129" s="4" t="s">
        <v>445</v>
      </c>
      <c r="G129" s="4" t="s">
        <v>175</v>
      </c>
      <c r="H129" s="4" t="s">
        <v>13</v>
      </c>
      <c r="I129" s="4" t="s">
        <v>19</v>
      </c>
      <c r="J129" s="4" t="str">
        <f t="shared" si="3"/>
        <v>Platinum</v>
      </c>
    </row>
    <row r="130" spans="1:10" ht="15.75" x14ac:dyDescent="0.25">
      <c r="A130" s="4" t="s">
        <v>446</v>
      </c>
      <c r="B130" s="4" t="s">
        <v>447</v>
      </c>
      <c r="C130" s="4" t="str">
        <f t="shared" ref="C130:C193" si="4">PROPER($B$2:$B$501)</f>
        <v>Susan Mcdonald</v>
      </c>
      <c r="D130" s="4">
        <v>45</v>
      </c>
      <c r="E130" s="4" t="s">
        <v>10</v>
      </c>
      <c r="F130" s="4" t="s">
        <v>448</v>
      </c>
      <c r="G130" s="4" t="s">
        <v>295</v>
      </c>
      <c r="H130" s="4" t="s">
        <v>13</v>
      </c>
      <c r="I130" s="4" t="s">
        <v>33</v>
      </c>
      <c r="J130" s="4" t="str">
        <f t="shared" ref="J130:J193" si="5">IF(I130="","Platinum",I130)</f>
        <v>Silver</v>
      </c>
    </row>
    <row r="131" spans="1:10" ht="15.75" x14ac:dyDescent="0.25">
      <c r="A131" s="4" t="s">
        <v>449</v>
      </c>
      <c r="B131" s="4" t="s">
        <v>450</v>
      </c>
      <c r="C131" s="4" t="str">
        <f t="shared" si="4"/>
        <v>Jessica Mitchell</v>
      </c>
      <c r="D131" s="4">
        <v>43</v>
      </c>
      <c r="E131" s="4" t="s">
        <v>16</v>
      </c>
      <c r="F131" s="4" t="s">
        <v>451</v>
      </c>
      <c r="G131" s="4" t="s">
        <v>41</v>
      </c>
      <c r="H131" s="4" t="s">
        <v>13</v>
      </c>
      <c r="I131" s="4" t="s">
        <v>33</v>
      </c>
      <c r="J131" s="4" t="str">
        <f t="shared" si="5"/>
        <v>Silver</v>
      </c>
    </row>
    <row r="132" spans="1:10" ht="15.75" x14ac:dyDescent="0.25">
      <c r="A132" s="4" t="s">
        <v>452</v>
      </c>
      <c r="B132" s="4" t="s">
        <v>453</v>
      </c>
      <c r="C132" s="4" t="str">
        <f t="shared" si="4"/>
        <v>Jamie Reyes</v>
      </c>
      <c r="D132" s="4">
        <v>29</v>
      </c>
      <c r="E132" s="4" t="s">
        <v>10</v>
      </c>
      <c r="F132" s="4" t="s">
        <v>454</v>
      </c>
      <c r="G132" s="4" t="s">
        <v>171</v>
      </c>
      <c r="H132" s="4" t="s">
        <v>455</v>
      </c>
      <c r="I132" s="4" t="s">
        <v>19</v>
      </c>
      <c r="J132" s="4" t="str">
        <f t="shared" si="5"/>
        <v>Platinum</v>
      </c>
    </row>
    <row r="133" spans="1:10" ht="15.75" x14ac:dyDescent="0.25">
      <c r="A133" s="4" t="s">
        <v>456</v>
      </c>
      <c r="B133" s="4" t="s">
        <v>457</v>
      </c>
      <c r="C133" s="4" t="str">
        <f t="shared" si="4"/>
        <v>Joseph Richards</v>
      </c>
      <c r="D133" s="4">
        <v>34</v>
      </c>
      <c r="E133" s="4" t="s">
        <v>16</v>
      </c>
      <c r="F133" s="4" t="s">
        <v>458</v>
      </c>
      <c r="G133" s="4" t="s">
        <v>23</v>
      </c>
      <c r="H133" s="4" t="s">
        <v>13</v>
      </c>
      <c r="I133" s="4" t="s">
        <v>28</v>
      </c>
      <c r="J133" s="4" t="str">
        <f t="shared" si="5"/>
        <v>Bronze</v>
      </c>
    </row>
    <row r="134" spans="1:10" ht="15.75" x14ac:dyDescent="0.25">
      <c r="A134" s="4" t="s">
        <v>459</v>
      </c>
      <c r="B134" s="4" t="s">
        <v>460</v>
      </c>
      <c r="C134" s="4" t="str">
        <f t="shared" si="4"/>
        <v>Miguel Reynolds</v>
      </c>
      <c r="D134" s="4">
        <v>57</v>
      </c>
      <c r="E134" s="4" t="s">
        <v>16</v>
      </c>
      <c r="F134" s="4" t="s">
        <v>461</v>
      </c>
      <c r="G134" s="4" t="s">
        <v>27</v>
      </c>
      <c r="H134" s="4" t="s">
        <v>13</v>
      </c>
      <c r="I134" s="4" t="s">
        <v>50</v>
      </c>
      <c r="J134" s="4" t="str">
        <f t="shared" si="5"/>
        <v>Gold</v>
      </c>
    </row>
    <row r="135" spans="1:10" ht="15.75" x14ac:dyDescent="0.25">
      <c r="A135" s="4" t="s">
        <v>462</v>
      </c>
      <c r="B135" s="4" t="s">
        <v>463</v>
      </c>
      <c r="C135" s="4" t="str">
        <f t="shared" si="4"/>
        <v>Hayley Pope</v>
      </c>
      <c r="D135" s="4">
        <v>62</v>
      </c>
      <c r="E135" s="4" t="s">
        <v>16</v>
      </c>
      <c r="F135" s="4" t="s">
        <v>464</v>
      </c>
      <c r="G135" s="4" t="s">
        <v>254</v>
      </c>
      <c r="H135" s="4" t="s">
        <v>13</v>
      </c>
      <c r="I135" s="4" t="s">
        <v>28</v>
      </c>
      <c r="J135" s="4" t="str">
        <f t="shared" si="5"/>
        <v>Bronze</v>
      </c>
    </row>
    <row r="136" spans="1:10" ht="15.75" x14ac:dyDescent="0.25">
      <c r="A136" s="4" t="s">
        <v>465</v>
      </c>
      <c r="B136" s="4" t="s">
        <v>466</v>
      </c>
      <c r="C136" s="4" t="str">
        <f t="shared" si="4"/>
        <v>Morgan Bowen</v>
      </c>
      <c r="D136" s="4">
        <v>54</v>
      </c>
      <c r="E136" s="4" t="s">
        <v>10</v>
      </c>
      <c r="F136" s="4" t="s">
        <v>467</v>
      </c>
      <c r="G136" s="4" t="s">
        <v>77</v>
      </c>
      <c r="H136" s="4" t="s">
        <v>13</v>
      </c>
      <c r="I136" s="4" t="s">
        <v>50</v>
      </c>
      <c r="J136" s="4" t="str">
        <f t="shared" si="5"/>
        <v>Gold</v>
      </c>
    </row>
    <row r="137" spans="1:10" ht="15.75" x14ac:dyDescent="0.25">
      <c r="A137" s="4" t="s">
        <v>468</v>
      </c>
      <c r="B137" s="4" t="s">
        <v>469</v>
      </c>
      <c r="C137" s="4" t="str">
        <f t="shared" si="4"/>
        <v>Matthew Hanna</v>
      </c>
      <c r="D137" s="4">
        <v>33</v>
      </c>
      <c r="E137" s="4" t="s">
        <v>16</v>
      </c>
      <c r="F137" s="4" t="s">
        <v>470</v>
      </c>
      <c r="G137" s="4" t="s">
        <v>160</v>
      </c>
      <c r="H137" s="4" t="s">
        <v>13</v>
      </c>
      <c r="I137" s="4" t="s">
        <v>19</v>
      </c>
      <c r="J137" s="4" t="str">
        <f t="shared" si="5"/>
        <v>Platinum</v>
      </c>
    </row>
    <row r="138" spans="1:10" ht="15.75" x14ac:dyDescent="0.25">
      <c r="A138" s="4" t="s">
        <v>471</v>
      </c>
      <c r="B138" s="4" t="s">
        <v>472</v>
      </c>
      <c r="C138" s="4" t="str">
        <f t="shared" si="4"/>
        <v>Patrick Coleman</v>
      </c>
      <c r="D138" s="4">
        <v>29</v>
      </c>
      <c r="E138" s="4" t="s">
        <v>10</v>
      </c>
      <c r="F138" s="4" t="s">
        <v>473</v>
      </c>
      <c r="G138" s="4" t="s">
        <v>73</v>
      </c>
      <c r="H138" s="4" t="s">
        <v>13</v>
      </c>
      <c r="I138" s="4" t="s">
        <v>33</v>
      </c>
      <c r="J138" s="4" t="str">
        <f t="shared" si="5"/>
        <v>Silver</v>
      </c>
    </row>
    <row r="139" spans="1:10" ht="15.75" x14ac:dyDescent="0.25">
      <c r="A139" s="4" t="s">
        <v>474</v>
      </c>
      <c r="B139" s="4" t="s">
        <v>475</v>
      </c>
      <c r="C139" s="4" t="str">
        <f t="shared" si="4"/>
        <v>Rick Dominguez</v>
      </c>
      <c r="D139" s="4">
        <v>55</v>
      </c>
      <c r="E139" s="4" t="s">
        <v>16</v>
      </c>
      <c r="F139" s="4" t="s">
        <v>476</v>
      </c>
      <c r="G139" s="4" t="s">
        <v>27</v>
      </c>
      <c r="H139" s="4" t="s">
        <v>13</v>
      </c>
      <c r="I139" s="4" t="s">
        <v>19</v>
      </c>
      <c r="J139" s="4" t="str">
        <f t="shared" si="5"/>
        <v>Platinum</v>
      </c>
    </row>
    <row r="140" spans="1:10" ht="15.75" x14ac:dyDescent="0.25">
      <c r="A140" s="4" t="s">
        <v>477</v>
      </c>
      <c r="B140" s="4" t="s">
        <v>478</v>
      </c>
      <c r="C140" s="4" t="str">
        <f t="shared" si="4"/>
        <v>Sean Roth</v>
      </c>
      <c r="D140" s="4">
        <v>43</v>
      </c>
      <c r="E140" s="4" t="s">
        <v>10</v>
      </c>
      <c r="F140" s="4" t="s">
        <v>399</v>
      </c>
      <c r="G140" s="4" t="s">
        <v>291</v>
      </c>
      <c r="H140" s="4" t="s">
        <v>13</v>
      </c>
      <c r="I140" s="4" t="s">
        <v>50</v>
      </c>
      <c r="J140" s="4" t="str">
        <f t="shared" si="5"/>
        <v>Gold</v>
      </c>
    </row>
    <row r="141" spans="1:10" ht="15.75" x14ac:dyDescent="0.25">
      <c r="A141" s="4" t="s">
        <v>479</v>
      </c>
      <c r="B141" s="4" t="s">
        <v>480</v>
      </c>
      <c r="C141" s="4" t="str">
        <f t="shared" si="4"/>
        <v>Brian Holder</v>
      </c>
      <c r="D141" s="4">
        <v>32</v>
      </c>
      <c r="E141" s="4" t="s">
        <v>10</v>
      </c>
      <c r="F141" s="4" t="s">
        <v>481</v>
      </c>
      <c r="G141" s="4" t="s">
        <v>121</v>
      </c>
      <c r="H141" s="4" t="s">
        <v>13</v>
      </c>
      <c r="I141" s="4" t="s">
        <v>28</v>
      </c>
      <c r="J141" s="4" t="str">
        <f t="shared" si="5"/>
        <v>Bronze</v>
      </c>
    </row>
    <row r="142" spans="1:10" ht="15.75" x14ac:dyDescent="0.25">
      <c r="A142" s="4" t="s">
        <v>482</v>
      </c>
      <c r="B142" s="4" t="s">
        <v>483</v>
      </c>
      <c r="C142" s="4" t="str">
        <f t="shared" si="4"/>
        <v>Patty Francis</v>
      </c>
      <c r="D142" s="4">
        <v>63</v>
      </c>
      <c r="E142" s="4" t="s">
        <v>16</v>
      </c>
      <c r="F142" s="4" t="s">
        <v>484</v>
      </c>
      <c r="G142" s="4" t="s">
        <v>54</v>
      </c>
      <c r="H142" s="4" t="s">
        <v>13</v>
      </c>
      <c r="I142" s="4" t="s">
        <v>50</v>
      </c>
      <c r="J142" s="4" t="str">
        <f t="shared" si="5"/>
        <v>Gold</v>
      </c>
    </row>
    <row r="143" spans="1:10" ht="15.75" x14ac:dyDescent="0.25">
      <c r="A143" s="4" t="s">
        <v>485</v>
      </c>
      <c r="B143" s="4" t="s">
        <v>486</v>
      </c>
      <c r="C143" s="4" t="str">
        <f t="shared" si="4"/>
        <v>Cristian Wright</v>
      </c>
      <c r="D143" s="4">
        <v>30</v>
      </c>
      <c r="E143" s="4" t="s">
        <v>10</v>
      </c>
      <c r="F143" s="4" t="s">
        <v>487</v>
      </c>
      <c r="G143" s="4" t="s">
        <v>32</v>
      </c>
      <c r="H143" s="4" t="s">
        <v>455</v>
      </c>
      <c r="I143" s="4" t="s">
        <v>28</v>
      </c>
      <c r="J143" s="4" t="str">
        <f t="shared" si="5"/>
        <v>Bronze</v>
      </c>
    </row>
    <row r="144" spans="1:10" ht="15.75" x14ac:dyDescent="0.25">
      <c r="A144" s="4" t="s">
        <v>488</v>
      </c>
      <c r="B144" s="4" t="s">
        <v>489</v>
      </c>
      <c r="C144" s="4" t="str">
        <f t="shared" si="4"/>
        <v>Maria Ramirez</v>
      </c>
      <c r="D144" s="4">
        <v>37</v>
      </c>
      <c r="E144" s="4" t="s">
        <v>10</v>
      </c>
      <c r="F144" s="4" t="s">
        <v>490</v>
      </c>
      <c r="G144" s="4" t="s">
        <v>69</v>
      </c>
      <c r="H144" s="4" t="s">
        <v>13</v>
      </c>
      <c r="I144" s="4" t="s">
        <v>28</v>
      </c>
      <c r="J144" s="4" t="str">
        <f t="shared" si="5"/>
        <v>Bronze</v>
      </c>
    </row>
    <row r="145" spans="1:10" ht="15.75" x14ac:dyDescent="0.25">
      <c r="A145" s="4" t="s">
        <v>491</v>
      </c>
      <c r="B145" s="4" t="s">
        <v>492</v>
      </c>
      <c r="C145" s="4" t="str">
        <f t="shared" si="4"/>
        <v>Carlos Skinner</v>
      </c>
      <c r="D145" s="4">
        <v>46</v>
      </c>
      <c r="E145" s="4" t="s">
        <v>10</v>
      </c>
      <c r="F145" s="4" t="s">
        <v>493</v>
      </c>
      <c r="G145" s="4" t="s">
        <v>23</v>
      </c>
      <c r="H145" s="4" t="s">
        <v>13</v>
      </c>
      <c r="I145" s="4" t="s">
        <v>28</v>
      </c>
      <c r="J145" s="4" t="str">
        <f t="shared" si="5"/>
        <v>Bronze</v>
      </c>
    </row>
    <row r="146" spans="1:10" ht="15.75" x14ac:dyDescent="0.25">
      <c r="A146" s="4" t="s">
        <v>494</v>
      </c>
      <c r="B146" s="4" t="s">
        <v>495</v>
      </c>
      <c r="C146" s="4" t="str">
        <f t="shared" si="4"/>
        <v>Justin Cross</v>
      </c>
      <c r="D146" s="4">
        <v>62</v>
      </c>
      <c r="E146" s="4" t="s">
        <v>16</v>
      </c>
      <c r="F146" s="4" t="s">
        <v>496</v>
      </c>
      <c r="G146" s="4" t="s">
        <v>188</v>
      </c>
      <c r="H146" s="4" t="s">
        <v>13</v>
      </c>
      <c r="I146" s="4" t="s">
        <v>28</v>
      </c>
      <c r="J146" s="4" t="str">
        <f t="shared" si="5"/>
        <v>Bronze</v>
      </c>
    </row>
    <row r="147" spans="1:10" ht="15.75" x14ac:dyDescent="0.25">
      <c r="A147" s="4" t="s">
        <v>497</v>
      </c>
      <c r="B147" s="4" t="s">
        <v>498</v>
      </c>
      <c r="C147" s="4" t="str">
        <f t="shared" si="4"/>
        <v>Cameron Simpson</v>
      </c>
      <c r="D147" s="4">
        <v>46</v>
      </c>
      <c r="E147" s="4" t="s">
        <v>10</v>
      </c>
      <c r="F147" s="4" t="s">
        <v>499</v>
      </c>
      <c r="G147" s="4" t="s">
        <v>258</v>
      </c>
      <c r="H147" s="4" t="s">
        <v>13</v>
      </c>
      <c r="I147" s="4" t="s">
        <v>19</v>
      </c>
      <c r="J147" s="4" t="str">
        <f t="shared" si="5"/>
        <v>Platinum</v>
      </c>
    </row>
    <row r="148" spans="1:10" ht="15.75" x14ac:dyDescent="0.25">
      <c r="A148" s="4" t="s">
        <v>500</v>
      </c>
      <c r="B148" s="4" t="s">
        <v>501</v>
      </c>
      <c r="C148" s="4" t="str">
        <f t="shared" si="4"/>
        <v>Edward Rivera</v>
      </c>
      <c r="D148" s="4">
        <v>32</v>
      </c>
      <c r="E148" s="4" t="s">
        <v>16</v>
      </c>
      <c r="F148" s="4" t="s">
        <v>502</v>
      </c>
      <c r="G148" s="4" t="s">
        <v>321</v>
      </c>
      <c r="H148" s="4" t="s">
        <v>13</v>
      </c>
      <c r="I148" s="4" t="s">
        <v>50</v>
      </c>
      <c r="J148" s="4" t="str">
        <f t="shared" si="5"/>
        <v>Gold</v>
      </c>
    </row>
    <row r="149" spans="1:10" ht="15.75" x14ac:dyDescent="0.25">
      <c r="A149" s="4" t="s">
        <v>503</v>
      </c>
      <c r="B149" s="4" t="s">
        <v>504</v>
      </c>
      <c r="C149" s="4" t="str">
        <f t="shared" si="4"/>
        <v>Rhonda Young</v>
      </c>
      <c r="D149" s="4">
        <v>49</v>
      </c>
      <c r="E149" s="4" t="s">
        <v>16</v>
      </c>
      <c r="F149" s="4" t="s">
        <v>505</v>
      </c>
      <c r="G149" s="4" t="s">
        <v>167</v>
      </c>
      <c r="H149" s="4" t="s">
        <v>13</v>
      </c>
      <c r="I149" s="4" t="s">
        <v>19</v>
      </c>
      <c r="J149" s="4" t="str">
        <f t="shared" si="5"/>
        <v>Platinum</v>
      </c>
    </row>
    <row r="150" spans="1:10" ht="15.75" x14ac:dyDescent="0.25">
      <c r="A150" s="4" t="s">
        <v>506</v>
      </c>
      <c r="B150" s="4" t="s">
        <v>507</v>
      </c>
      <c r="C150" s="4" t="str">
        <f t="shared" si="4"/>
        <v>Theresa Campbell</v>
      </c>
      <c r="D150" s="4">
        <v>42</v>
      </c>
      <c r="E150" s="4" t="s">
        <v>16</v>
      </c>
      <c r="F150" s="4" t="s">
        <v>508</v>
      </c>
      <c r="G150" s="4" t="s">
        <v>328</v>
      </c>
      <c r="H150" s="4" t="s">
        <v>13</v>
      </c>
      <c r="I150" s="4" t="s">
        <v>28</v>
      </c>
      <c r="J150" s="4" t="str">
        <f t="shared" si="5"/>
        <v>Bronze</v>
      </c>
    </row>
    <row r="151" spans="1:10" ht="15.75" x14ac:dyDescent="0.25">
      <c r="A151" s="4" t="s">
        <v>509</v>
      </c>
      <c r="B151" s="4" t="s">
        <v>510</v>
      </c>
      <c r="C151" s="4" t="str">
        <f t="shared" si="4"/>
        <v>Denise Griffin</v>
      </c>
      <c r="D151" s="4">
        <v>33</v>
      </c>
      <c r="E151" s="4" t="s">
        <v>10</v>
      </c>
      <c r="F151" s="4" t="s">
        <v>511</v>
      </c>
      <c r="G151" s="4" t="s">
        <v>254</v>
      </c>
      <c r="H151" s="4" t="s">
        <v>13</v>
      </c>
      <c r="I151" s="4" t="s">
        <v>19</v>
      </c>
      <c r="J151" s="4" t="str">
        <f t="shared" si="5"/>
        <v>Platinum</v>
      </c>
    </row>
    <row r="152" spans="1:10" ht="15.75" x14ac:dyDescent="0.25">
      <c r="A152" s="4" t="s">
        <v>512</v>
      </c>
      <c r="B152" s="4" t="s">
        <v>513</v>
      </c>
      <c r="C152" s="4" t="str">
        <f t="shared" si="4"/>
        <v>Stephanie Conway</v>
      </c>
      <c r="D152" s="4">
        <v>24</v>
      </c>
      <c r="E152" s="4" t="s">
        <v>10</v>
      </c>
      <c r="F152" s="4" t="s">
        <v>514</v>
      </c>
      <c r="G152" s="4" t="s">
        <v>317</v>
      </c>
      <c r="H152" s="4" t="s">
        <v>13</v>
      </c>
      <c r="I152" s="4" t="s">
        <v>50</v>
      </c>
      <c r="J152" s="4" t="str">
        <f t="shared" si="5"/>
        <v>Gold</v>
      </c>
    </row>
    <row r="153" spans="1:10" ht="15.75" x14ac:dyDescent="0.25">
      <c r="A153" s="4" t="s">
        <v>515</v>
      </c>
      <c r="B153" s="4" t="s">
        <v>516</v>
      </c>
      <c r="C153" s="4" t="str">
        <f t="shared" si="4"/>
        <v>Michael Davies</v>
      </c>
      <c r="D153" s="4">
        <v>25</v>
      </c>
      <c r="E153" s="4" t="s">
        <v>16</v>
      </c>
      <c r="F153" s="4" t="s">
        <v>517</v>
      </c>
      <c r="G153" s="4" t="s">
        <v>37</v>
      </c>
      <c r="H153" s="4" t="s">
        <v>13</v>
      </c>
      <c r="I153" s="4" t="s">
        <v>50</v>
      </c>
      <c r="J153" s="4" t="str">
        <f t="shared" si="5"/>
        <v>Gold</v>
      </c>
    </row>
    <row r="154" spans="1:10" ht="15.75" x14ac:dyDescent="0.25">
      <c r="A154" s="4" t="s">
        <v>518</v>
      </c>
      <c r="B154" s="4" t="s">
        <v>519</v>
      </c>
      <c r="C154" s="4" t="str">
        <f t="shared" si="4"/>
        <v>Patrick Roberts</v>
      </c>
      <c r="D154" s="4">
        <v>41</v>
      </c>
      <c r="E154" s="4" t="s">
        <v>16</v>
      </c>
      <c r="F154" s="4" t="s">
        <v>520</v>
      </c>
      <c r="G154" s="4" t="s">
        <v>117</v>
      </c>
      <c r="H154" s="4" t="s">
        <v>13</v>
      </c>
      <c r="I154" s="4" t="s">
        <v>19</v>
      </c>
      <c r="J154" s="4" t="str">
        <f t="shared" si="5"/>
        <v>Platinum</v>
      </c>
    </row>
    <row r="155" spans="1:10" ht="15.75" x14ac:dyDescent="0.25">
      <c r="A155" s="4" t="s">
        <v>521</v>
      </c>
      <c r="B155" s="4" t="s">
        <v>522</v>
      </c>
      <c r="C155" s="4" t="str">
        <f t="shared" si="4"/>
        <v>Joseph Faulkner</v>
      </c>
      <c r="D155" s="4">
        <v>31</v>
      </c>
      <c r="E155" s="4" t="s">
        <v>10</v>
      </c>
      <c r="F155" s="4" t="s">
        <v>523</v>
      </c>
      <c r="G155" s="4" t="s">
        <v>18</v>
      </c>
      <c r="H155" s="4" t="s">
        <v>13</v>
      </c>
      <c r="I155" s="4" t="s">
        <v>28</v>
      </c>
      <c r="J155" s="4" t="str">
        <f t="shared" si="5"/>
        <v>Bronze</v>
      </c>
    </row>
    <row r="156" spans="1:10" ht="15.75" x14ac:dyDescent="0.25">
      <c r="A156" s="4" t="s">
        <v>524</v>
      </c>
      <c r="B156" s="4" t="s">
        <v>525</v>
      </c>
      <c r="C156" s="4" t="str">
        <f t="shared" si="4"/>
        <v>Julie Hale</v>
      </c>
      <c r="D156" s="4">
        <v>35</v>
      </c>
      <c r="E156" s="4" t="s">
        <v>16</v>
      </c>
      <c r="F156" s="4" t="s">
        <v>526</v>
      </c>
      <c r="G156" s="4" t="s">
        <v>175</v>
      </c>
      <c r="H156" s="4" t="s">
        <v>13</v>
      </c>
      <c r="I156" s="4" t="s">
        <v>50</v>
      </c>
      <c r="J156" s="4" t="str">
        <f t="shared" si="5"/>
        <v>Gold</v>
      </c>
    </row>
    <row r="157" spans="1:10" ht="15.75" x14ac:dyDescent="0.25">
      <c r="A157" s="4" t="s">
        <v>527</v>
      </c>
      <c r="B157" s="4" t="s">
        <v>528</v>
      </c>
      <c r="C157" s="4" t="str">
        <f t="shared" si="4"/>
        <v>Curtis Haynes</v>
      </c>
      <c r="D157" s="4">
        <v>60</v>
      </c>
      <c r="E157" s="4" t="s">
        <v>16</v>
      </c>
      <c r="F157" s="4" t="s">
        <v>529</v>
      </c>
      <c r="G157" s="4" t="s">
        <v>271</v>
      </c>
      <c r="H157" s="4" t="s">
        <v>13</v>
      </c>
      <c r="I157" s="4" t="s">
        <v>50</v>
      </c>
      <c r="J157" s="4" t="str">
        <f t="shared" si="5"/>
        <v>Gold</v>
      </c>
    </row>
    <row r="158" spans="1:10" ht="15.75" x14ac:dyDescent="0.25">
      <c r="A158" s="4" t="s">
        <v>530</v>
      </c>
      <c r="B158" s="4" t="s">
        <v>531</v>
      </c>
      <c r="C158" s="4" t="str">
        <f t="shared" si="4"/>
        <v>Maria Sanchez</v>
      </c>
      <c r="D158" s="4">
        <v>46</v>
      </c>
      <c r="E158" s="4" t="s">
        <v>10</v>
      </c>
      <c r="F158" s="4" t="s">
        <v>532</v>
      </c>
      <c r="G158" s="4" t="s">
        <v>18</v>
      </c>
      <c r="H158" s="4" t="s">
        <v>13</v>
      </c>
      <c r="I158" s="4" t="s">
        <v>28</v>
      </c>
      <c r="J158" s="4" t="str">
        <f t="shared" si="5"/>
        <v>Bronze</v>
      </c>
    </row>
    <row r="159" spans="1:10" ht="15.75" x14ac:dyDescent="0.25">
      <c r="A159" s="4" t="s">
        <v>533</v>
      </c>
      <c r="B159" s="4" t="s">
        <v>534</v>
      </c>
      <c r="C159" s="4" t="str">
        <f t="shared" si="4"/>
        <v>Paul Zamora</v>
      </c>
      <c r="D159" s="4">
        <v>59</v>
      </c>
      <c r="E159" s="4" t="s">
        <v>10</v>
      </c>
      <c r="F159" s="4" t="s">
        <v>535</v>
      </c>
      <c r="G159" s="4" t="s">
        <v>18</v>
      </c>
      <c r="H159" s="4" t="s">
        <v>13</v>
      </c>
      <c r="I159" s="4" t="s">
        <v>19</v>
      </c>
      <c r="J159" s="4" t="str">
        <f t="shared" si="5"/>
        <v>Platinum</v>
      </c>
    </row>
    <row r="160" spans="1:10" ht="15.75" x14ac:dyDescent="0.25">
      <c r="A160" s="4" t="s">
        <v>536</v>
      </c>
      <c r="B160" s="4" t="s">
        <v>537</v>
      </c>
      <c r="C160" s="4" t="str">
        <f t="shared" si="4"/>
        <v>Sean Powell</v>
      </c>
      <c r="D160" s="4">
        <v>43</v>
      </c>
      <c r="E160" s="4" t="s">
        <v>10</v>
      </c>
      <c r="F160" s="4" t="s">
        <v>538</v>
      </c>
      <c r="G160" s="4" t="s">
        <v>175</v>
      </c>
      <c r="H160" s="4" t="s">
        <v>13</v>
      </c>
      <c r="I160" s="4" t="s">
        <v>28</v>
      </c>
      <c r="J160" s="4" t="str">
        <f t="shared" si="5"/>
        <v>Bronze</v>
      </c>
    </row>
    <row r="161" spans="1:10" ht="15.75" x14ac:dyDescent="0.25">
      <c r="A161" s="4" t="s">
        <v>539</v>
      </c>
      <c r="B161" s="4" t="s">
        <v>540</v>
      </c>
      <c r="C161" s="4" t="str">
        <f t="shared" si="4"/>
        <v>Brian Choi</v>
      </c>
      <c r="D161" s="4">
        <v>46</v>
      </c>
      <c r="E161" s="4" t="s">
        <v>16</v>
      </c>
      <c r="F161" s="4" t="s">
        <v>541</v>
      </c>
      <c r="G161" s="4" t="s">
        <v>91</v>
      </c>
      <c r="H161" s="4" t="s">
        <v>13</v>
      </c>
      <c r="I161" s="4" t="s">
        <v>50</v>
      </c>
      <c r="J161" s="4" t="str">
        <f t="shared" si="5"/>
        <v>Gold</v>
      </c>
    </row>
    <row r="162" spans="1:10" ht="15.75" x14ac:dyDescent="0.25">
      <c r="A162" s="4" t="s">
        <v>542</v>
      </c>
      <c r="B162" s="4" t="s">
        <v>543</v>
      </c>
      <c r="C162" s="4" t="str">
        <f t="shared" si="4"/>
        <v>John Lawson</v>
      </c>
      <c r="D162" s="4">
        <v>41</v>
      </c>
      <c r="E162" s="4" t="s">
        <v>16</v>
      </c>
      <c r="F162" s="4" t="s">
        <v>544</v>
      </c>
      <c r="G162" s="4" t="s">
        <v>12</v>
      </c>
      <c r="H162" s="4" t="s">
        <v>13</v>
      </c>
      <c r="I162" s="4" t="s">
        <v>19</v>
      </c>
      <c r="J162" s="4" t="str">
        <f t="shared" si="5"/>
        <v>Platinum</v>
      </c>
    </row>
    <row r="163" spans="1:10" ht="15.75" x14ac:dyDescent="0.25">
      <c r="A163" s="4" t="s">
        <v>545</v>
      </c>
      <c r="B163" s="4" t="s">
        <v>546</v>
      </c>
      <c r="C163" s="4" t="str">
        <f t="shared" si="4"/>
        <v>Cynthia Morris</v>
      </c>
      <c r="D163" s="4">
        <v>18</v>
      </c>
      <c r="E163" s="4" t="s">
        <v>16</v>
      </c>
      <c r="F163" s="4" t="s">
        <v>547</v>
      </c>
      <c r="G163" s="4" t="s">
        <v>137</v>
      </c>
      <c r="H163" s="4" t="s">
        <v>13</v>
      </c>
      <c r="I163" s="4" t="s">
        <v>33</v>
      </c>
      <c r="J163" s="4" t="str">
        <f t="shared" si="5"/>
        <v>Silver</v>
      </c>
    </row>
    <row r="164" spans="1:10" ht="15.75" x14ac:dyDescent="0.25">
      <c r="A164" s="4" t="s">
        <v>548</v>
      </c>
      <c r="B164" s="4" t="s">
        <v>549</v>
      </c>
      <c r="C164" s="4" t="str">
        <f t="shared" si="4"/>
        <v>Mariah Brown</v>
      </c>
      <c r="D164" s="4">
        <v>37</v>
      </c>
      <c r="E164" s="4" t="s">
        <v>10</v>
      </c>
      <c r="F164" s="4" t="s">
        <v>550</v>
      </c>
      <c r="G164" s="4" t="s">
        <v>241</v>
      </c>
      <c r="H164" s="4" t="s">
        <v>455</v>
      </c>
      <c r="I164" s="4" t="s">
        <v>33</v>
      </c>
      <c r="J164" s="4" t="str">
        <f t="shared" si="5"/>
        <v>Silver</v>
      </c>
    </row>
    <row r="165" spans="1:10" ht="15.75" x14ac:dyDescent="0.25">
      <c r="A165" s="4" t="s">
        <v>551</v>
      </c>
      <c r="B165" s="4" t="s">
        <v>552</v>
      </c>
      <c r="C165" s="4" t="str">
        <f t="shared" si="4"/>
        <v>Joseph Jones</v>
      </c>
      <c r="D165" s="4">
        <v>21</v>
      </c>
      <c r="E165" s="4" t="s">
        <v>10</v>
      </c>
      <c r="F165" s="4" t="s">
        <v>553</v>
      </c>
      <c r="G165" s="4" t="s">
        <v>198</v>
      </c>
      <c r="H165" s="4" t="s">
        <v>13</v>
      </c>
      <c r="I165" s="4" t="s">
        <v>28</v>
      </c>
      <c r="J165" s="4" t="str">
        <f t="shared" si="5"/>
        <v>Bronze</v>
      </c>
    </row>
    <row r="166" spans="1:10" ht="15.75" x14ac:dyDescent="0.25">
      <c r="A166" s="4" t="s">
        <v>554</v>
      </c>
      <c r="B166" s="4" t="s">
        <v>555</v>
      </c>
      <c r="C166" s="4" t="str">
        <f t="shared" si="4"/>
        <v>Daniel Rivas</v>
      </c>
      <c r="D166" s="4">
        <v>39</v>
      </c>
      <c r="E166" s="4" t="s">
        <v>16</v>
      </c>
      <c r="F166" s="4" t="s">
        <v>556</v>
      </c>
      <c r="G166" s="4" t="s">
        <v>84</v>
      </c>
      <c r="H166" s="4" t="s">
        <v>13</v>
      </c>
      <c r="I166" s="4" t="s">
        <v>33</v>
      </c>
      <c r="J166" s="4" t="str">
        <f t="shared" si="5"/>
        <v>Silver</v>
      </c>
    </row>
    <row r="167" spans="1:10" ht="15.75" x14ac:dyDescent="0.25">
      <c r="A167" s="4" t="s">
        <v>557</v>
      </c>
      <c r="B167" s="4" t="s">
        <v>558</v>
      </c>
      <c r="C167" s="4" t="str">
        <f t="shared" si="4"/>
        <v>Jason Wheeler</v>
      </c>
      <c r="D167" s="4">
        <v>47</v>
      </c>
      <c r="E167" s="4" t="s">
        <v>16</v>
      </c>
      <c r="F167" s="4" t="s">
        <v>559</v>
      </c>
      <c r="G167" s="4" t="s">
        <v>198</v>
      </c>
      <c r="H167" s="4" t="s">
        <v>13</v>
      </c>
      <c r="I167" s="4" t="s">
        <v>19</v>
      </c>
      <c r="J167" s="4" t="str">
        <f t="shared" si="5"/>
        <v>Platinum</v>
      </c>
    </row>
    <row r="168" spans="1:10" ht="15.75" x14ac:dyDescent="0.25">
      <c r="A168" s="4" t="s">
        <v>560</v>
      </c>
      <c r="B168" s="4" t="s">
        <v>561</v>
      </c>
      <c r="C168" s="4" t="str">
        <f t="shared" si="4"/>
        <v>Patricia Gardner</v>
      </c>
      <c r="D168" s="4">
        <v>25</v>
      </c>
      <c r="E168" s="4" t="s">
        <v>16</v>
      </c>
      <c r="F168" s="4" t="s">
        <v>562</v>
      </c>
      <c r="G168" s="4" t="s">
        <v>160</v>
      </c>
      <c r="H168" s="4" t="s">
        <v>13</v>
      </c>
      <c r="I168" s="4" t="s">
        <v>33</v>
      </c>
      <c r="J168" s="4" t="str">
        <f t="shared" si="5"/>
        <v>Silver</v>
      </c>
    </row>
    <row r="169" spans="1:10" ht="15.75" x14ac:dyDescent="0.25">
      <c r="A169" s="4" t="s">
        <v>563</v>
      </c>
      <c r="B169" s="4" t="s">
        <v>564</v>
      </c>
      <c r="C169" s="4" t="str">
        <f t="shared" si="4"/>
        <v>Antonio Wade</v>
      </c>
      <c r="D169" s="4">
        <v>36</v>
      </c>
      <c r="E169" s="4" t="s">
        <v>16</v>
      </c>
      <c r="F169" s="4" t="s">
        <v>565</v>
      </c>
      <c r="G169" s="4" t="s">
        <v>241</v>
      </c>
      <c r="H169" s="4" t="s">
        <v>13</v>
      </c>
      <c r="I169" s="4" t="s">
        <v>50</v>
      </c>
      <c r="J169" s="4" t="str">
        <f t="shared" si="5"/>
        <v>Gold</v>
      </c>
    </row>
    <row r="170" spans="1:10" ht="15.75" x14ac:dyDescent="0.25">
      <c r="A170" s="4" t="s">
        <v>566</v>
      </c>
      <c r="B170" s="4" t="s">
        <v>567</v>
      </c>
      <c r="C170" s="4" t="str">
        <f t="shared" si="4"/>
        <v>Daniel Contreras</v>
      </c>
      <c r="D170" s="4">
        <v>36</v>
      </c>
      <c r="E170" s="4" t="s">
        <v>16</v>
      </c>
      <c r="F170" s="4" t="s">
        <v>568</v>
      </c>
      <c r="G170" s="4" t="s">
        <v>254</v>
      </c>
      <c r="H170" s="4" t="s">
        <v>13</v>
      </c>
      <c r="I170" s="4" t="s">
        <v>19</v>
      </c>
      <c r="J170" s="4" t="str">
        <f t="shared" si="5"/>
        <v>Platinum</v>
      </c>
    </row>
    <row r="171" spans="1:10" ht="15.75" x14ac:dyDescent="0.25">
      <c r="A171" s="4" t="s">
        <v>569</v>
      </c>
      <c r="B171" s="4" t="s">
        <v>570</v>
      </c>
      <c r="C171" s="4" t="str">
        <f t="shared" si="4"/>
        <v>Steve Mclaughlin</v>
      </c>
      <c r="D171" s="4">
        <v>64</v>
      </c>
      <c r="E171" s="4" t="s">
        <v>10</v>
      </c>
      <c r="F171" s="4" t="s">
        <v>571</v>
      </c>
      <c r="G171" s="4" t="s">
        <v>49</v>
      </c>
      <c r="H171" s="4" t="s">
        <v>13</v>
      </c>
      <c r="I171" s="4" t="s">
        <v>28</v>
      </c>
      <c r="J171" s="4" t="str">
        <f t="shared" si="5"/>
        <v>Bronze</v>
      </c>
    </row>
    <row r="172" spans="1:10" ht="15.75" x14ac:dyDescent="0.25">
      <c r="A172" s="4" t="s">
        <v>572</v>
      </c>
      <c r="B172" s="4" t="s">
        <v>573</v>
      </c>
      <c r="C172" s="4" t="str">
        <f t="shared" si="4"/>
        <v>Christopher Garcia Dds</v>
      </c>
      <c r="D172" s="4">
        <v>18</v>
      </c>
      <c r="E172" s="4" t="s">
        <v>10</v>
      </c>
      <c r="F172" s="4" t="s">
        <v>574</v>
      </c>
      <c r="G172" s="4" t="s">
        <v>117</v>
      </c>
      <c r="H172" s="4" t="s">
        <v>13</v>
      </c>
      <c r="I172" s="4" t="s">
        <v>50</v>
      </c>
      <c r="J172" s="4" t="str">
        <f t="shared" si="5"/>
        <v>Gold</v>
      </c>
    </row>
    <row r="173" spans="1:10" ht="15.75" x14ac:dyDescent="0.25">
      <c r="A173" s="4" t="s">
        <v>575</v>
      </c>
      <c r="B173" s="4" t="s">
        <v>576</v>
      </c>
      <c r="C173" s="4" t="str">
        <f t="shared" si="4"/>
        <v>Amy Wilson</v>
      </c>
      <c r="D173" s="4">
        <v>44</v>
      </c>
      <c r="E173" s="4" t="s">
        <v>16</v>
      </c>
      <c r="F173" s="4" t="s">
        <v>577</v>
      </c>
      <c r="G173" s="4" t="s">
        <v>258</v>
      </c>
      <c r="H173" s="4" t="s">
        <v>13</v>
      </c>
      <c r="I173" s="4" t="s">
        <v>19</v>
      </c>
      <c r="J173" s="4" t="str">
        <f t="shared" si="5"/>
        <v>Platinum</v>
      </c>
    </row>
    <row r="174" spans="1:10" ht="15.75" x14ac:dyDescent="0.25">
      <c r="A174" s="4" t="s">
        <v>578</v>
      </c>
      <c r="B174" s="4" t="s">
        <v>579</v>
      </c>
      <c r="C174" s="4" t="str">
        <f t="shared" si="4"/>
        <v>Thomas Rhodes</v>
      </c>
      <c r="D174" s="4">
        <v>41</v>
      </c>
      <c r="E174" s="4" t="s">
        <v>16</v>
      </c>
      <c r="F174" s="4" t="s">
        <v>580</v>
      </c>
      <c r="G174" s="4" t="s">
        <v>45</v>
      </c>
      <c r="H174" s="4" t="s">
        <v>13</v>
      </c>
      <c r="I174" s="4" t="s">
        <v>28</v>
      </c>
      <c r="J174" s="4" t="str">
        <f t="shared" si="5"/>
        <v>Bronze</v>
      </c>
    </row>
    <row r="175" spans="1:10" ht="15.75" x14ac:dyDescent="0.25">
      <c r="A175" s="4" t="s">
        <v>581</v>
      </c>
      <c r="B175" s="4" t="s">
        <v>582</v>
      </c>
      <c r="C175" s="4" t="str">
        <f t="shared" si="4"/>
        <v>Teresa Stokes</v>
      </c>
      <c r="D175" s="4">
        <v>41</v>
      </c>
      <c r="E175" s="4" t="s">
        <v>16</v>
      </c>
      <c r="F175" s="4" t="s">
        <v>402</v>
      </c>
      <c r="G175" s="4" t="s">
        <v>271</v>
      </c>
      <c r="H175" s="4" t="s">
        <v>583</v>
      </c>
      <c r="I175" s="4" t="s">
        <v>19</v>
      </c>
      <c r="J175" s="4" t="str">
        <f t="shared" si="5"/>
        <v>Platinum</v>
      </c>
    </row>
    <row r="176" spans="1:10" ht="15.75" x14ac:dyDescent="0.25">
      <c r="A176" s="4" t="s">
        <v>584</v>
      </c>
      <c r="B176" s="4" t="s">
        <v>585</v>
      </c>
      <c r="C176" s="4" t="str">
        <f t="shared" si="4"/>
        <v>Maria Davis</v>
      </c>
      <c r="D176" s="4">
        <v>26</v>
      </c>
      <c r="E176" s="4" t="s">
        <v>16</v>
      </c>
      <c r="F176" s="4" t="s">
        <v>586</v>
      </c>
      <c r="G176" s="4" t="s">
        <v>175</v>
      </c>
      <c r="H176" s="4" t="s">
        <v>13</v>
      </c>
      <c r="I176" s="4" t="s">
        <v>50</v>
      </c>
      <c r="J176" s="4" t="str">
        <f t="shared" si="5"/>
        <v>Gold</v>
      </c>
    </row>
    <row r="177" spans="1:10" ht="15.75" x14ac:dyDescent="0.25">
      <c r="A177" s="4" t="s">
        <v>587</v>
      </c>
      <c r="B177" s="4" t="s">
        <v>588</v>
      </c>
      <c r="C177" s="4" t="str">
        <f t="shared" si="4"/>
        <v>Michelle Rogers</v>
      </c>
      <c r="D177" s="4">
        <v>56</v>
      </c>
      <c r="E177" s="4" t="s">
        <v>10</v>
      </c>
      <c r="F177" s="4" t="s">
        <v>589</v>
      </c>
      <c r="G177" s="4" t="s">
        <v>103</v>
      </c>
      <c r="H177" s="4" t="s">
        <v>13</v>
      </c>
      <c r="I177" s="4" t="s">
        <v>19</v>
      </c>
      <c r="J177" s="4" t="str">
        <f t="shared" si="5"/>
        <v>Platinum</v>
      </c>
    </row>
    <row r="178" spans="1:10" ht="15.75" x14ac:dyDescent="0.25">
      <c r="A178" s="4" t="s">
        <v>590</v>
      </c>
      <c r="B178" s="4" t="s">
        <v>591</v>
      </c>
      <c r="C178" s="4" t="str">
        <f t="shared" si="4"/>
        <v>John Bradford</v>
      </c>
      <c r="D178" s="4">
        <v>48</v>
      </c>
      <c r="E178" s="4" t="s">
        <v>10</v>
      </c>
      <c r="F178" s="4" t="s">
        <v>592</v>
      </c>
      <c r="G178" s="4" t="s">
        <v>175</v>
      </c>
      <c r="H178" s="4" t="s">
        <v>13</v>
      </c>
      <c r="I178" s="4" t="s">
        <v>33</v>
      </c>
      <c r="J178" s="4" t="str">
        <f t="shared" si="5"/>
        <v>Silver</v>
      </c>
    </row>
    <row r="179" spans="1:10" ht="15.75" x14ac:dyDescent="0.25">
      <c r="A179" s="4" t="s">
        <v>593</v>
      </c>
      <c r="B179" s="4" t="s">
        <v>594</v>
      </c>
      <c r="C179" s="4" t="str">
        <f t="shared" si="4"/>
        <v>Curtis Lam</v>
      </c>
      <c r="D179" s="4">
        <v>55</v>
      </c>
      <c r="E179" s="4" t="s">
        <v>10</v>
      </c>
      <c r="F179" s="4" t="s">
        <v>595</v>
      </c>
      <c r="G179" s="4" t="s">
        <v>596</v>
      </c>
      <c r="H179" s="4" t="s">
        <v>13</v>
      </c>
      <c r="I179" s="4" t="s">
        <v>19</v>
      </c>
      <c r="J179" s="4" t="str">
        <f t="shared" si="5"/>
        <v>Platinum</v>
      </c>
    </row>
    <row r="180" spans="1:10" ht="15.75" x14ac:dyDescent="0.25">
      <c r="A180" s="4" t="s">
        <v>597</v>
      </c>
      <c r="B180" s="4" t="s">
        <v>598</v>
      </c>
      <c r="C180" s="4" t="str">
        <f t="shared" si="4"/>
        <v>Michelle Myers</v>
      </c>
      <c r="D180" s="4">
        <v>33</v>
      </c>
      <c r="E180" s="4" t="s">
        <v>16</v>
      </c>
      <c r="F180" s="4" t="s">
        <v>599</v>
      </c>
      <c r="G180" s="4" t="s">
        <v>321</v>
      </c>
      <c r="H180" s="4" t="s">
        <v>13</v>
      </c>
      <c r="I180" s="4" t="s">
        <v>28</v>
      </c>
      <c r="J180" s="4" t="str">
        <f t="shared" si="5"/>
        <v>Bronze</v>
      </c>
    </row>
    <row r="181" spans="1:10" ht="15.75" x14ac:dyDescent="0.25">
      <c r="A181" s="4" t="s">
        <v>600</v>
      </c>
      <c r="B181" s="4" t="s">
        <v>601</v>
      </c>
      <c r="C181" s="4" t="str">
        <f t="shared" si="4"/>
        <v>Nicholas Bradshaw</v>
      </c>
      <c r="D181" s="4">
        <v>43</v>
      </c>
      <c r="E181" s="4" t="s">
        <v>16</v>
      </c>
      <c r="F181" s="4" t="s">
        <v>602</v>
      </c>
      <c r="G181" s="4" t="s">
        <v>121</v>
      </c>
      <c r="H181" s="4" t="s">
        <v>13</v>
      </c>
      <c r="I181" s="4" t="s">
        <v>33</v>
      </c>
      <c r="J181" s="4" t="str">
        <f t="shared" si="5"/>
        <v>Silver</v>
      </c>
    </row>
    <row r="182" spans="1:10" ht="15.75" x14ac:dyDescent="0.25">
      <c r="A182" s="4" t="s">
        <v>603</v>
      </c>
      <c r="B182" s="4" t="s">
        <v>604</v>
      </c>
      <c r="C182" s="4" t="str">
        <f t="shared" si="4"/>
        <v>Wesley Thompson</v>
      </c>
      <c r="D182" s="4">
        <v>38</v>
      </c>
      <c r="E182" s="4" t="s">
        <v>10</v>
      </c>
      <c r="F182" s="4" t="s">
        <v>605</v>
      </c>
      <c r="G182" s="4" t="s">
        <v>439</v>
      </c>
      <c r="H182" s="4" t="s">
        <v>13</v>
      </c>
      <c r="I182" s="4" t="s">
        <v>28</v>
      </c>
      <c r="J182" s="4" t="str">
        <f t="shared" si="5"/>
        <v>Bronze</v>
      </c>
    </row>
    <row r="183" spans="1:10" ht="15.75" x14ac:dyDescent="0.25">
      <c r="A183" s="4" t="s">
        <v>606</v>
      </c>
      <c r="B183" s="4" t="s">
        <v>607</v>
      </c>
      <c r="C183" s="4" t="str">
        <f t="shared" si="4"/>
        <v>Erin Ward</v>
      </c>
      <c r="D183" s="4">
        <v>60</v>
      </c>
      <c r="E183" s="4" t="s">
        <v>10</v>
      </c>
      <c r="F183" s="4" t="s">
        <v>608</v>
      </c>
      <c r="G183" s="4" t="s">
        <v>61</v>
      </c>
      <c r="H183" s="4" t="s">
        <v>13</v>
      </c>
      <c r="I183" s="4" t="s">
        <v>28</v>
      </c>
      <c r="J183" s="4" t="str">
        <f t="shared" si="5"/>
        <v>Bronze</v>
      </c>
    </row>
    <row r="184" spans="1:10" ht="15.75" x14ac:dyDescent="0.25">
      <c r="A184" s="4" t="s">
        <v>609</v>
      </c>
      <c r="B184" s="4" t="s">
        <v>610</v>
      </c>
      <c r="C184" s="4" t="str">
        <f t="shared" si="4"/>
        <v>Melissa Hamilton</v>
      </c>
      <c r="D184" s="4">
        <v>23</v>
      </c>
      <c r="E184" s="4" t="s">
        <v>16</v>
      </c>
      <c r="F184" s="4" t="s">
        <v>611</v>
      </c>
      <c r="G184" s="4" t="s">
        <v>99</v>
      </c>
      <c r="H184" s="4" t="s">
        <v>13</v>
      </c>
      <c r="I184" s="4" t="s">
        <v>33</v>
      </c>
      <c r="J184" s="4" t="str">
        <f t="shared" si="5"/>
        <v>Silver</v>
      </c>
    </row>
    <row r="185" spans="1:10" ht="15.75" x14ac:dyDescent="0.25">
      <c r="A185" s="4" t="s">
        <v>612</v>
      </c>
      <c r="B185" s="4" t="s">
        <v>613</v>
      </c>
      <c r="C185" s="4" t="str">
        <f t="shared" si="4"/>
        <v>Mario Jacobs</v>
      </c>
      <c r="D185" s="4">
        <v>18</v>
      </c>
      <c r="E185" s="4" t="s">
        <v>10</v>
      </c>
      <c r="F185" s="4" t="s">
        <v>614</v>
      </c>
      <c r="G185" s="4" t="s">
        <v>61</v>
      </c>
      <c r="H185" s="4" t="s">
        <v>13</v>
      </c>
      <c r="I185" s="4" t="s">
        <v>19</v>
      </c>
      <c r="J185" s="4" t="str">
        <f t="shared" si="5"/>
        <v>Platinum</v>
      </c>
    </row>
    <row r="186" spans="1:10" ht="15.75" x14ac:dyDescent="0.25">
      <c r="A186" s="4" t="s">
        <v>615</v>
      </c>
      <c r="B186" s="4" t="s">
        <v>616</v>
      </c>
      <c r="C186" s="4" t="str">
        <f t="shared" si="4"/>
        <v>Leonard Cochran</v>
      </c>
      <c r="D186" s="4">
        <v>46</v>
      </c>
      <c r="E186" s="4" t="s">
        <v>16</v>
      </c>
      <c r="F186" s="4" t="s">
        <v>617</v>
      </c>
      <c r="G186" s="4" t="s">
        <v>18</v>
      </c>
      <c r="H186" s="4" t="s">
        <v>13</v>
      </c>
      <c r="I186" s="4" t="s">
        <v>33</v>
      </c>
      <c r="J186" s="4" t="str">
        <f t="shared" si="5"/>
        <v>Silver</v>
      </c>
    </row>
    <row r="187" spans="1:10" ht="15.75" x14ac:dyDescent="0.25">
      <c r="A187" s="4" t="s">
        <v>618</v>
      </c>
      <c r="B187" s="4" t="s">
        <v>619</v>
      </c>
      <c r="C187" s="4" t="str">
        <f t="shared" si="4"/>
        <v>Brent Rivas</v>
      </c>
      <c r="D187" s="4">
        <v>54</v>
      </c>
      <c r="E187" s="4" t="s">
        <v>16</v>
      </c>
      <c r="F187" s="4" t="s">
        <v>620</v>
      </c>
      <c r="G187" s="4" t="s">
        <v>91</v>
      </c>
      <c r="H187" s="4" t="s">
        <v>13</v>
      </c>
      <c r="I187" s="4" t="s">
        <v>19</v>
      </c>
      <c r="J187" s="4" t="str">
        <f t="shared" si="5"/>
        <v>Platinum</v>
      </c>
    </row>
    <row r="188" spans="1:10" ht="15.75" x14ac:dyDescent="0.25">
      <c r="A188" s="4" t="s">
        <v>621</v>
      </c>
      <c r="B188" s="4" t="s">
        <v>622</v>
      </c>
      <c r="C188" s="4" t="str">
        <f t="shared" si="4"/>
        <v>Jennifer Pruitt</v>
      </c>
      <c r="D188" s="4">
        <v>53</v>
      </c>
      <c r="E188" s="4" t="s">
        <v>10</v>
      </c>
      <c r="F188" s="4" t="s">
        <v>623</v>
      </c>
      <c r="G188" s="4" t="s">
        <v>117</v>
      </c>
      <c r="H188" s="4" t="s">
        <v>13</v>
      </c>
      <c r="I188" s="4" t="s">
        <v>33</v>
      </c>
      <c r="J188" s="4" t="str">
        <f t="shared" si="5"/>
        <v>Silver</v>
      </c>
    </row>
    <row r="189" spans="1:10" ht="15.75" x14ac:dyDescent="0.25">
      <c r="A189" s="4" t="s">
        <v>624</v>
      </c>
      <c r="B189" s="4" t="s">
        <v>625</v>
      </c>
      <c r="C189" s="4" t="str">
        <f t="shared" si="4"/>
        <v>Dr. Suzanne Bullock</v>
      </c>
      <c r="D189" s="4">
        <v>60</v>
      </c>
      <c r="E189" s="4" t="s">
        <v>16</v>
      </c>
      <c r="F189" s="4" t="s">
        <v>626</v>
      </c>
      <c r="G189" s="4" t="s">
        <v>23</v>
      </c>
      <c r="H189" s="4" t="s">
        <v>13</v>
      </c>
      <c r="I189" s="4" t="s">
        <v>19</v>
      </c>
      <c r="J189" s="4" t="str">
        <f t="shared" si="5"/>
        <v>Platinum</v>
      </c>
    </row>
    <row r="190" spans="1:10" ht="15.75" x14ac:dyDescent="0.25">
      <c r="A190" s="4" t="s">
        <v>627</v>
      </c>
      <c r="B190" s="4" t="s">
        <v>628</v>
      </c>
      <c r="C190" s="4" t="str">
        <f t="shared" si="4"/>
        <v>Kimberly Brooks</v>
      </c>
      <c r="D190" s="4">
        <v>42</v>
      </c>
      <c r="E190" s="4" t="s">
        <v>10</v>
      </c>
      <c r="F190" s="4" t="s">
        <v>629</v>
      </c>
      <c r="G190" s="4" t="s">
        <v>237</v>
      </c>
      <c r="H190" s="4" t="s">
        <v>13</v>
      </c>
      <c r="I190" s="4" t="s">
        <v>33</v>
      </c>
      <c r="J190" s="4" t="str">
        <f t="shared" si="5"/>
        <v>Silver</v>
      </c>
    </row>
    <row r="191" spans="1:10" ht="15.75" x14ac:dyDescent="0.25">
      <c r="A191" s="4" t="s">
        <v>630</v>
      </c>
      <c r="B191" s="4" t="s">
        <v>631</v>
      </c>
      <c r="C191" s="4" t="str">
        <f t="shared" si="4"/>
        <v>Daniel Austin</v>
      </c>
      <c r="D191" s="4">
        <v>29</v>
      </c>
      <c r="E191" s="4" t="s">
        <v>10</v>
      </c>
      <c r="F191" s="4" t="s">
        <v>632</v>
      </c>
      <c r="G191" s="4" t="s">
        <v>596</v>
      </c>
      <c r="H191" s="4" t="s">
        <v>13</v>
      </c>
      <c r="I191" s="4" t="s">
        <v>50</v>
      </c>
      <c r="J191" s="4" t="str">
        <f t="shared" si="5"/>
        <v>Gold</v>
      </c>
    </row>
    <row r="192" spans="1:10" ht="15.75" x14ac:dyDescent="0.25">
      <c r="A192" s="4" t="s">
        <v>633</v>
      </c>
      <c r="B192" s="4" t="s">
        <v>634</v>
      </c>
      <c r="C192" s="4" t="str">
        <f t="shared" si="4"/>
        <v>Christopher Stewart</v>
      </c>
      <c r="D192" s="4">
        <v>21</v>
      </c>
      <c r="E192" s="4" t="s">
        <v>10</v>
      </c>
      <c r="F192" s="4" t="s">
        <v>635</v>
      </c>
      <c r="G192" s="4" t="s">
        <v>61</v>
      </c>
      <c r="H192" s="4" t="s">
        <v>13</v>
      </c>
      <c r="I192" s="4" t="s">
        <v>28</v>
      </c>
      <c r="J192" s="4" t="str">
        <f t="shared" si="5"/>
        <v>Bronze</v>
      </c>
    </row>
    <row r="193" spans="1:10" ht="15.75" x14ac:dyDescent="0.25">
      <c r="A193" s="4" t="s">
        <v>636</v>
      </c>
      <c r="B193" s="4" t="s">
        <v>637</v>
      </c>
      <c r="C193" s="4" t="str">
        <f t="shared" si="4"/>
        <v>Todd Poole</v>
      </c>
      <c r="D193" s="4">
        <v>29</v>
      </c>
      <c r="E193" s="4" t="s">
        <v>16</v>
      </c>
      <c r="F193" s="4" t="s">
        <v>638</v>
      </c>
      <c r="G193" s="4" t="s">
        <v>27</v>
      </c>
      <c r="H193" s="4" t="s">
        <v>13</v>
      </c>
      <c r="I193" s="4" t="s">
        <v>28</v>
      </c>
      <c r="J193" s="4" t="str">
        <f t="shared" si="5"/>
        <v>Bronze</v>
      </c>
    </row>
    <row r="194" spans="1:10" ht="15.75" x14ac:dyDescent="0.25">
      <c r="A194" s="4" t="s">
        <v>639</v>
      </c>
      <c r="B194" s="4" t="s">
        <v>640</v>
      </c>
      <c r="C194" s="4" t="str">
        <f t="shared" ref="C194:C257" si="6">PROPER($B$2:$B$501)</f>
        <v>Jacob Wood</v>
      </c>
      <c r="D194" s="4">
        <v>26</v>
      </c>
      <c r="E194" s="4" t="s">
        <v>10</v>
      </c>
      <c r="F194" s="4" t="s">
        <v>641</v>
      </c>
      <c r="G194" s="4" t="s">
        <v>110</v>
      </c>
      <c r="H194" s="4" t="s">
        <v>13</v>
      </c>
      <c r="I194" s="4" t="s">
        <v>50</v>
      </c>
      <c r="J194" s="4" t="str">
        <f t="shared" ref="J194:J257" si="7">IF(I194="","Platinum",I194)</f>
        <v>Gold</v>
      </c>
    </row>
    <row r="195" spans="1:10" ht="15.75" x14ac:dyDescent="0.25">
      <c r="A195" s="4" t="s">
        <v>642</v>
      </c>
      <c r="B195" s="4" t="s">
        <v>643</v>
      </c>
      <c r="C195" s="4" t="str">
        <f t="shared" si="6"/>
        <v>David Roberts</v>
      </c>
      <c r="D195" s="4">
        <v>38</v>
      </c>
      <c r="E195" s="4" t="s">
        <v>10</v>
      </c>
      <c r="F195" s="4" t="s">
        <v>644</v>
      </c>
      <c r="G195" s="4" t="s">
        <v>84</v>
      </c>
      <c r="H195" s="4" t="s">
        <v>13</v>
      </c>
      <c r="I195" s="4" t="s">
        <v>50</v>
      </c>
      <c r="J195" s="4" t="str">
        <f t="shared" si="7"/>
        <v>Gold</v>
      </c>
    </row>
    <row r="196" spans="1:10" ht="15.75" x14ac:dyDescent="0.25">
      <c r="A196" s="4" t="s">
        <v>645</v>
      </c>
      <c r="B196" s="4" t="s">
        <v>646</v>
      </c>
      <c r="C196" s="4" t="str">
        <f t="shared" si="6"/>
        <v>Ashley Ferguson</v>
      </c>
      <c r="D196" s="4">
        <v>46</v>
      </c>
      <c r="E196" s="4" t="s">
        <v>10</v>
      </c>
      <c r="F196" s="4" t="s">
        <v>647</v>
      </c>
      <c r="G196" s="4" t="s">
        <v>54</v>
      </c>
      <c r="H196" s="4" t="s">
        <v>13</v>
      </c>
      <c r="I196" s="4" t="s">
        <v>50</v>
      </c>
      <c r="J196" s="4" t="str">
        <f t="shared" si="7"/>
        <v>Gold</v>
      </c>
    </row>
    <row r="197" spans="1:10" ht="15.75" x14ac:dyDescent="0.25">
      <c r="A197" s="4" t="s">
        <v>648</v>
      </c>
      <c r="B197" s="4" t="s">
        <v>649</v>
      </c>
      <c r="C197" s="4" t="str">
        <f t="shared" si="6"/>
        <v>Anthony Garcia</v>
      </c>
      <c r="D197" s="4">
        <v>60</v>
      </c>
      <c r="E197" s="4" t="s">
        <v>10</v>
      </c>
      <c r="F197" s="4" t="s">
        <v>650</v>
      </c>
      <c r="G197" s="4" t="s">
        <v>137</v>
      </c>
      <c r="H197" s="4" t="s">
        <v>13</v>
      </c>
      <c r="I197" s="4" t="s">
        <v>33</v>
      </c>
      <c r="J197" s="4" t="str">
        <f t="shared" si="7"/>
        <v>Silver</v>
      </c>
    </row>
    <row r="198" spans="1:10" ht="15.75" x14ac:dyDescent="0.25">
      <c r="A198" s="4" t="s">
        <v>651</v>
      </c>
      <c r="B198" s="4" t="s">
        <v>652</v>
      </c>
      <c r="C198" s="4" t="str">
        <f t="shared" si="6"/>
        <v>Megan Greer</v>
      </c>
      <c r="D198" s="4">
        <v>18</v>
      </c>
      <c r="E198" s="4" t="s">
        <v>16</v>
      </c>
      <c r="F198" s="4" t="s">
        <v>653</v>
      </c>
      <c r="G198" s="4" t="s">
        <v>167</v>
      </c>
      <c r="H198" s="4" t="s">
        <v>13</v>
      </c>
      <c r="I198" s="4" t="s">
        <v>19</v>
      </c>
      <c r="J198" s="4" t="str">
        <f t="shared" si="7"/>
        <v>Platinum</v>
      </c>
    </row>
    <row r="199" spans="1:10" ht="15.75" x14ac:dyDescent="0.25">
      <c r="A199" s="4" t="s">
        <v>654</v>
      </c>
      <c r="B199" s="4" t="s">
        <v>655</v>
      </c>
      <c r="C199" s="4" t="str">
        <f t="shared" si="6"/>
        <v>Andrea Jacobs</v>
      </c>
      <c r="D199" s="4">
        <v>45</v>
      </c>
      <c r="E199" s="4" t="s">
        <v>16</v>
      </c>
      <c r="F199" s="4" t="s">
        <v>211</v>
      </c>
      <c r="G199" s="4" t="s">
        <v>205</v>
      </c>
      <c r="H199" s="4" t="s">
        <v>13</v>
      </c>
      <c r="I199" s="4" t="s">
        <v>19</v>
      </c>
      <c r="J199" s="4" t="str">
        <f t="shared" si="7"/>
        <v>Platinum</v>
      </c>
    </row>
    <row r="200" spans="1:10" ht="15.75" x14ac:dyDescent="0.25">
      <c r="A200" s="4" t="s">
        <v>656</v>
      </c>
      <c r="B200" s="4" t="s">
        <v>657</v>
      </c>
      <c r="C200" s="4" t="str">
        <f t="shared" si="6"/>
        <v>Wanda Snyder</v>
      </c>
      <c r="D200" s="4">
        <v>54</v>
      </c>
      <c r="E200" s="4" t="s">
        <v>10</v>
      </c>
      <c r="F200" s="4" t="s">
        <v>658</v>
      </c>
      <c r="G200" s="4" t="s">
        <v>175</v>
      </c>
      <c r="H200" s="4" t="s">
        <v>13</v>
      </c>
      <c r="I200" s="4" t="s">
        <v>28</v>
      </c>
      <c r="J200" s="4" t="str">
        <f t="shared" si="7"/>
        <v>Bronze</v>
      </c>
    </row>
    <row r="201" spans="1:10" ht="15.75" x14ac:dyDescent="0.25">
      <c r="A201" s="4" t="s">
        <v>659</v>
      </c>
      <c r="B201" s="4" t="s">
        <v>660</v>
      </c>
      <c r="C201" s="4" t="str">
        <f t="shared" si="6"/>
        <v>Carmen Price</v>
      </c>
      <c r="D201" s="4">
        <v>46</v>
      </c>
      <c r="E201" s="4" t="s">
        <v>10</v>
      </c>
      <c r="F201" s="4" t="s">
        <v>661</v>
      </c>
      <c r="G201" s="4" t="s">
        <v>241</v>
      </c>
      <c r="H201" s="4" t="s">
        <v>13</v>
      </c>
      <c r="I201" s="4" t="s">
        <v>28</v>
      </c>
      <c r="J201" s="4" t="str">
        <f t="shared" si="7"/>
        <v>Bronze</v>
      </c>
    </row>
    <row r="202" spans="1:10" ht="15.75" x14ac:dyDescent="0.25">
      <c r="A202" s="4" t="s">
        <v>662</v>
      </c>
      <c r="B202" s="4" t="s">
        <v>663</v>
      </c>
      <c r="C202" s="4" t="str">
        <f t="shared" si="6"/>
        <v>Anna Perez</v>
      </c>
      <c r="D202" s="4">
        <v>30</v>
      </c>
      <c r="E202" s="4" t="s">
        <v>10</v>
      </c>
      <c r="F202" s="4" t="s">
        <v>664</v>
      </c>
      <c r="G202" s="4" t="s">
        <v>439</v>
      </c>
      <c r="H202" s="4" t="s">
        <v>13</v>
      </c>
      <c r="I202" s="4" t="s">
        <v>19</v>
      </c>
      <c r="J202" s="4" t="str">
        <f t="shared" si="7"/>
        <v>Platinum</v>
      </c>
    </row>
    <row r="203" spans="1:10" ht="15.75" x14ac:dyDescent="0.25">
      <c r="A203" s="4" t="s">
        <v>665</v>
      </c>
      <c r="B203" s="4" t="s">
        <v>666</v>
      </c>
      <c r="C203" s="4" t="str">
        <f t="shared" si="6"/>
        <v>Mary Boyd</v>
      </c>
      <c r="D203" s="4">
        <v>25</v>
      </c>
      <c r="E203" s="4" t="s">
        <v>16</v>
      </c>
      <c r="F203" s="4" t="s">
        <v>667</v>
      </c>
      <c r="G203" s="4" t="s">
        <v>160</v>
      </c>
      <c r="H203" s="4" t="s">
        <v>13</v>
      </c>
      <c r="I203" s="4" t="s">
        <v>28</v>
      </c>
      <c r="J203" s="4" t="str">
        <f t="shared" si="7"/>
        <v>Bronze</v>
      </c>
    </row>
    <row r="204" spans="1:10" ht="15.75" x14ac:dyDescent="0.25">
      <c r="A204" s="4" t="s">
        <v>668</v>
      </c>
      <c r="B204" s="4" t="s">
        <v>669</v>
      </c>
      <c r="C204" s="4" t="str">
        <f t="shared" si="6"/>
        <v>Christina Garcia</v>
      </c>
      <c r="D204" s="4">
        <v>37</v>
      </c>
      <c r="E204" s="4" t="s">
        <v>16</v>
      </c>
      <c r="F204" s="4" t="s">
        <v>670</v>
      </c>
      <c r="G204" s="4" t="s">
        <v>65</v>
      </c>
      <c r="H204" s="4" t="s">
        <v>13</v>
      </c>
      <c r="I204" s="4" t="s">
        <v>19</v>
      </c>
      <c r="J204" s="4" t="str">
        <f t="shared" si="7"/>
        <v>Platinum</v>
      </c>
    </row>
    <row r="205" spans="1:10" ht="15.75" x14ac:dyDescent="0.25">
      <c r="A205" s="4" t="s">
        <v>671</v>
      </c>
      <c r="B205" s="4" t="s">
        <v>672</v>
      </c>
      <c r="C205" s="4" t="str">
        <f t="shared" si="6"/>
        <v>Sarah Brady</v>
      </c>
      <c r="D205" s="4">
        <v>47</v>
      </c>
      <c r="E205" s="4" t="s">
        <v>10</v>
      </c>
      <c r="F205" s="4" t="s">
        <v>673</v>
      </c>
      <c r="G205" s="4" t="s">
        <v>271</v>
      </c>
      <c r="H205" s="4" t="s">
        <v>13</v>
      </c>
      <c r="I205" s="4" t="s">
        <v>19</v>
      </c>
      <c r="J205" s="4" t="str">
        <f t="shared" si="7"/>
        <v>Platinum</v>
      </c>
    </row>
    <row r="206" spans="1:10" ht="15.75" x14ac:dyDescent="0.25">
      <c r="A206" s="4" t="s">
        <v>674</v>
      </c>
      <c r="B206" s="4" t="s">
        <v>675</v>
      </c>
      <c r="C206" s="4" t="str">
        <f t="shared" si="6"/>
        <v>Tiffany Herrera</v>
      </c>
      <c r="D206" s="4">
        <v>52</v>
      </c>
      <c r="E206" s="4" t="s">
        <v>10</v>
      </c>
      <c r="F206" s="4" t="s">
        <v>676</v>
      </c>
      <c r="G206" s="4" t="s">
        <v>291</v>
      </c>
      <c r="H206" s="4" t="s">
        <v>13</v>
      </c>
      <c r="I206" s="4" t="s">
        <v>19</v>
      </c>
      <c r="J206" s="4" t="str">
        <f t="shared" si="7"/>
        <v>Platinum</v>
      </c>
    </row>
    <row r="207" spans="1:10" ht="15.75" x14ac:dyDescent="0.25">
      <c r="A207" s="4" t="s">
        <v>677</v>
      </c>
      <c r="B207" s="4" t="s">
        <v>678</v>
      </c>
      <c r="C207" s="4" t="str">
        <f t="shared" si="6"/>
        <v>Michelle Carpenter</v>
      </c>
      <c r="D207" s="4">
        <v>44</v>
      </c>
      <c r="E207" s="4" t="s">
        <v>16</v>
      </c>
      <c r="F207" s="4" t="s">
        <v>679</v>
      </c>
      <c r="G207" s="4" t="s">
        <v>91</v>
      </c>
      <c r="H207" s="4" t="s">
        <v>13</v>
      </c>
      <c r="I207" s="4" t="s">
        <v>50</v>
      </c>
      <c r="J207" s="4" t="str">
        <f t="shared" si="7"/>
        <v>Gold</v>
      </c>
    </row>
    <row r="208" spans="1:10" ht="15.75" x14ac:dyDescent="0.25">
      <c r="A208" s="4" t="s">
        <v>680</v>
      </c>
      <c r="B208" s="4" t="s">
        <v>681</v>
      </c>
      <c r="C208" s="4" t="str">
        <f t="shared" si="6"/>
        <v>Ronald Jones</v>
      </c>
      <c r="D208" s="4">
        <v>26</v>
      </c>
      <c r="E208" s="4" t="s">
        <v>16</v>
      </c>
      <c r="F208" s="4" t="s">
        <v>682</v>
      </c>
      <c r="G208" s="4" t="s">
        <v>241</v>
      </c>
      <c r="H208" s="4" t="s">
        <v>13</v>
      </c>
      <c r="I208" s="4" t="s">
        <v>33</v>
      </c>
      <c r="J208" s="4" t="str">
        <f t="shared" si="7"/>
        <v>Silver</v>
      </c>
    </row>
    <row r="209" spans="1:10" ht="15.75" x14ac:dyDescent="0.25">
      <c r="A209" s="4" t="s">
        <v>683</v>
      </c>
      <c r="B209" s="4" t="s">
        <v>684</v>
      </c>
      <c r="C209" s="4" t="str">
        <f t="shared" si="6"/>
        <v>Jacqueline Pacheco</v>
      </c>
      <c r="D209" s="4">
        <v>28</v>
      </c>
      <c r="E209" s="4" t="s">
        <v>16</v>
      </c>
      <c r="F209" s="4" t="s">
        <v>685</v>
      </c>
      <c r="G209" s="4" t="s">
        <v>91</v>
      </c>
      <c r="H209" s="4" t="s">
        <v>13</v>
      </c>
      <c r="I209" s="4" t="s">
        <v>28</v>
      </c>
      <c r="J209" s="4" t="str">
        <f t="shared" si="7"/>
        <v>Bronze</v>
      </c>
    </row>
    <row r="210" spans="1:10" ht="15.75" x14ac:dyDescent="0.25">
      <c r="A210" s="4" t="s">
        <v>686</v>
      </c>
      <c r="B210" s="4" t="s">
        <v>687</v>
      </c>
      <c r="C210" s="4" t="str">
        <f t="shared" si="6"/>
        <v>John Perez</v>
      </c>
      <c r="D210" s="4">
        <v>54</v>
      </c>
      <c r="E210" s="4" t="s">
        <v>10</v>
      </c>
      <c r="F210" s="4" t="s">
        <v>688</v>
      </c>
      <c r="G210" s="4" t="s">
        <v>332</v>
      </c>
      <c r="H210" s="4" t="s">
        <v>13</v>
      </c>
      <c r="I210" s="4" t="s">
        <v>19</v>
      </c>
      <c r="J210" s="4" t="str">
        <f t="shared" si="7"/>
        <v>Platinum</v>
      </c>
    </row>
    <row r="211" spans="1:10" ht="15.75" x14ac:dyDescent="0.25">
      <c r="A211" s="4" t="s">
        <v>689</v>
      </c>
      <c r="B211" s="4" t="s">
        <v>690</v>
      </c>
      <c r="C211" s="4" t="str">
        <f t="shared" si="6"/>
        <v>Joan Johnson</v>
      </c>
      <c r="D211" s="4">
        <v>50</v>
      </c>
      <c r="E211" s="4" t="s">
        <v>16</v>
      </c>
      <c r="F211" s="4" t="s">
        <v>691</v>
      </c>
      <c r="G211" s="4" t="s">
        <v>439</v>
      </c>
      <c r="H211" s="4" t="s">
        <v>13</v>
      </c>
      <c r="I211" s="4" t="s">
        <v>19</v>
      </c>
      <c r="J211" s="4" t="str">
        <f t="shared" si="7"/>
        <v>Platinum</v>
      </c>
    </row>
    <row r="212" spans="1:10" ht="15.75" x14ac:dyDescent="0.25">
      <c r="A212" s="4" t="s">
        <v>692</v>
      </c>
      <c r="B212" s="4" t="s">
        <v>693</v>
      </c>
      <c r="C212" s="4" t="str">
        <f t="shared" si="6"/>
        <v>Antonio Jones</v>
      </c>
      <c r="D212" s="4">
        <v>48</v>
      </c>
      <c r="E212" s="4" t="s">
        <v>10</v>
      </c>
      <c r="F212" s="4" t="s">
        <v>694</v>
      </c>
      <c r="G212" s="4" t="s">
        <v>84</v>
      </c>
      <c r="H212" s="4" t="s">
        <v>13</v>
      </c>
      <c r="I212" s="4" t="s">
        <v>33</v>
      </c>
      <c r="J212" s="4" t="str">
        <f t="shared" si="7"/>
        <v>Silver</v>
      </c>
    </row>
    <row r="213" spans="1:10" ht="15.75" x14ac:dyDescent="0.25">
      <c r="A213" s="4" t="s">
        <v>695</v>
      </c>
      <c r="B213" s="4" t="s">
        <v>696</v>
      </c>
      <c r="C213" s="4" t="str">
        <f t="shared" si="6"/>
        <v>Rodney Huffman</v>
      </c>
      <c r="D213" s="4">
        <v>20</v>
      </c>
      <c r="E213" s="4" t="s">
        <v>16</v>
      </c>
      <c r="F213" s="4" t="s">
        <v>697</v>
      </c>
      <c r="G213" s="4" t="s">
        <v>95</v>
      </c>
      <c r="H213" s="4" t="s">
        <v>13</v>
      </c>
      <c r="I213" s="4" t="s">
        <v>33</v>
      </c>
      <c r="J213" s="4" t="str">
        <f t="shared" si="7"/>
        <v>Silver</v>
      </c>
    </row>
    <row r="214" spans="1:10" ht="15.75" x14ac:dyDescent="0.25">
      <c r="A214" s="4" t="s">
        <v>698</v>
      </c>
      <c r="B214" s="4" t="s">
        <v>699</v>
      </c>
      <c r="C214" s="4" t="str">
        <f t="shared" si="6"/>
        <v>Blake Harrison</v>
      </c>
      <c r="D214" s="4">
        <v>63</v>
      </c>
      <c r="E214" s="4" t="s">
        <v>16</v>
      </c>
      <c r="F214" s="4" t="s">
        <v>700</v>
      </c>
      <c r="G214" s="4" t="s">
        <v>77</v>
      </c>
      <c r="H214" s="4" t="s">
        <v>13</v>
      </c>
      <c r="I214" s="4" t="s">
        <v>19</v>
      </c>
      <c r="J214" s="4" t="str">
        <f t="shared" si="7"/>
        <v>Platinum</v>
      </c>
    </row>
    <row r="215" spans="1:10" ht="15.75" x14ac:dyDescent="0.25">
      <c r="A215" s="4" t="s">
        <v>701</v>
      </c>
      <c r="B215" s="4" t="s">
        <v>702</v>
      </c>
      <c r="C215" s="4" t="str">
        <f t="shared" si="6"/>
        <v>Stuart Johnson</v>
      </c>
      <c r="D215" s="4">
        <v>42</v>
      </c>
      <c r="E215" s="4" t="s">
        <v>16</v>
      </c>
      <c r="F215" s="4" t="s">
        <v>703</v>
      </c>
      <c r="G215" s="4" t="s">
        <v>18</v>
      </c>
      <c r="H215" s="4" t="s">
        <v>13</v>
      </c>
      <c r="I215" s="4" t="s">
        <v>19</v>
      </c>
      <c r="J215" s="4" t="str">
        <f t="shared" si="7"/>
        <v>Platinum</v>
      </c>
    </row>
    <row r="216" spans="1:10" ht="15.75" x14ac:dyDescent="0.25">
      <c r="A216" s="4" t="s">
        <v>704</v>
      </c>
      <c r="B216" s="4" t="s">
        <v>705</v>
      </c>
      <c r="C216" s="4" t="str">
        <f t="shared" si="6"/>
        <v>Eric Todd</v>
      </c>
      <c r="D216" s="4">
        <v>61</v>
      </c>
      <c r="E216" s="4" t="s">
        <v>10</v>
      </c>
      <c r="F216" s="4" t="s">
        <v>706</v>
      </c>
      <c r="G216" s="4" t="s">
        <v>69</v>
      </c>
      <c r="H216" s="4" t="s">
        <v>13</v>
      </c>
      <c r="I216" s="4" t="s">
        <v>50</v>
      </c>
      <c r="J216" s="4" t="str">
        <f t="shared" si="7"/>
        <v>Gold</v>
      </c>
    </row>
    <row r="217" spans="1:10" ht="15.75" x14ac:dyDescent="0.25">
      <c r="A217" s="4" t="s">
        <v>707</v>
      </c>
      <c r="B217" s="4" t="s">
        <v>708</v>
      </c>
      <c r="C217" s="4" t="str">
        <f t="shared" si="6"/>
        <v>Steve Medina</v>
      </c>
      <c r="D217" s="4">
        <v>50</v>
      </c>
      <c r="E217" s="4" t="s">
        <v>16</v>
      </c>
      <c r="F217" s="4" t="s">
        <v>709</v>
      </c>
      <c r="G217" s="4" t="s">
        <v>37</v>
      </c>
      <c r="H217" s="4" t="s">
        <v>13</v>
      </c>
      <c r="I217" s="4" t="s">
        <v>50</v>
      </c>
      <c r="J217" s="4" t="str">
        <f t="shared" si="7"/>
        <v>Gold</v>
      </c>
    </row>
    <row r="218" spans="1:10" ht="15.75" x14ac:dyDescent="0.25">
      <c r="A218" s="4" t="s">
        <v>710</v>
      </c>
      <c r="B218" s="4" t="s">
        <v>711</v>
      </c>
      <c r="C218" s="4" t="str">
        <f t="shared" si="6"/>
        <v>Kathryn Garcia</v>
      </c>
      <c r="D218" s="4">
        <v>44</v>
      </c>
      <c r="E218" s="4" t="s">
        <v>10</v>
      </c>
      <c r="F218" s="4" t="s">
        <v>712</v>
      </c>
      <c r="G218" s="4" t="s">
        <v>32</v>
      </c>
      <c r="H218" s="4" t="s">
        <v>13</v>
      </c>
      <c r="I218" s="4" t="s">
        <v>19</v>
      </c>
      <c r="J218" s="4" t="str">
        <f t="shared" si="7"/>
        <v>Platinum</v>
      </c>
    </row>
    <row r="219" spans="1:10" ht="15.75" x14ac:dyDescent="0.25">
      <c r="A219" s="4" t="s">
        <v>713</v>
      </c>
      <c r="B219" s="4" t="s">
        <v>714</v>
      </c>
      <c r="C219" s="4" t="str">
        <f t="shared" si="6"/>
        <v>Kathy Copeland</v>
      </c>
      <c r="D219" s="4">
        <v>42</v>
      </c>
      <c r="E219" s="4" t="s">
        <v>10</v>
      </c>
      <c r="F219" s="4" t="s">
        <v>715</v>
      </c>
      <c r="G219" s="4" t="s">
        <v>117</v>
      </c>
      <c r="H219" s="4" t="s">
        <v>13</v>
      </c>
      <c r="I219" s="4" t="s">
        <v>33</v>
      </c>
      <c r="J219" s="4" t="str">
        <f t="shared" si="7"/>
        <v>Silver</v>
      </c>
    </row>
    <row r="220" spans="1:10" ht="15.75" x14ac:dyDescent="0.25">
      <c r="A220" s="4" t="s">
        <v>716</v>
      </c>
      <c r="B220" s="4" t="s">
        <v>717</v>
      </c>
      <c r="C220" s="4" t="str">
        <f t="shared" si="6"/>
        <v>Julia Jackson</v>
      </c>
      <c r="D220" s="4">
        <v>46</v>
      </c>
      <c r="E220" s="4" t="s">
        <v>10</v>
      </c>
      <c r="F220" s="4" t="s">
        <v>718</v>
      </c>
      <c r="G220" s="4" t="s">
        <v>32</v>
      </c>
      <c r="H220" s="4" t="s">
        <v>13</v>
      </c>
      <c r="I220" s="4" t="s">
        <v>19</v>
      </c>
      <c r="J220" s="4" t="str">
        <f t="shared" si="7"/>
        <v>Platinum</v>
      </c>
    </row>
    <row r="221" spans="1:10" ht="15.75" x14ac:dyDescent="0.25">
      <c r="A221" s="4" t="s">
        <v>719</v>
      </c>
      <c r="B221" s="4" t="s">
        <v>720</v>
      </c>
      <c r="C221" s="4" t="str">
        <f t="shared" si="6"/>
        <v>Jordan Wells</v>
      </c>
      <c r="D221" s="4">
        <v>47</v>
      </c>
      <c r="E221" s="4" t="s">
        <v>16</v>
      </c>
      <c r="F221" s="4" t="s">
        <v>721</v>
      </c>
      <c r="G221" s="4" t="s">
        <v>91</v>
      </c>
      <c r="H221" s="4" t="s">
        <v>13</v>
      </c>
      <c r="I221" s="4" t="s">
        <v>50</v>
      </c>
      <c r="J221" s="4" t="str">
        <f t="shared" si="7"/>
        <v>Gold</v>
      </c>
    </row>
    <row r="222" spans="1:10" ht="15.75" x14ac:dyDescent="0.25">
      <c r="A222" s="4" t="s">
        <v>722</v>
      </c>
      <c r="B222" s="4" t="s">
        <v>723</v>
      </c>
      <c r="C222" s="4" t="str">
        <f t="shared" si="6"/>
        <v>George Davis</v>
      </c>
      <c r="D222" s="4">
        <v>50</v>
      </c>
      <c r="E222" s="4" t="s">
        <v>16</v>
      </c>
      <c r="F222" s="4" t="s">
        <v>724</v>
      </c>
      <c r="G222" s="4" t="s">
        <v>725</v>
      </c>
      <c r="H222" s="4" t="s">
        <v>583</v>
      </c>
      <c r="I222" s="4" t="s">
        <v>28</v>
      </c>
      <c r="J222" s="4" t="str">
        <f t="shared" si="7"/>
        <v>Bronze</v>
      </c>
    </row>
    <row r="223" spans="1:10" ht="15.75" x14ac:dyDescent="0.25">
      <c r="A223" s="4" t="s">
        <v>726</v>
      </c>
      <c r="B223" s="4" t="s">
        <v>727</v>
      </c>
      <c r="C223" s="4" t="str">
        <f t="shared" si="6"/>
        <v>Lisa Young</v>
      </c>
      <c r="D223" s="4">
        <v>38</v>
      </c>
      <c r="E223" s="4" t="s">
        <v>10</v>
      </c>
      <c r="F223" s="4" t="s">
        <v>728</v>
      </c>
      <c r="G223" s="4" t="s">
        <v>84</v>
      </c>
      <c r="H223" s="4" t="s">
        <v>13</v>
      </c>
      <c r="I223" s="4" t="s">
        <v>19</v>
      </c>
      <c r="J223" s="4" t="str">
        <f t="shared" si="7"/>
        <v>Platinum</v>
      </c>
    </row>
    <row r="224" spans="1:10" ht="15.75" x14ac:dyDescent="0.25">
      <c r="A224" s="4" t="s">
        <v>729</v>
      </c>
      <c r="B224" s="4" t="s">
        <v>730</v>
      </c>
      <c r="C224" s="4" t="str">
        <f t="shared" si="6"/>
        <v>Alejandro Doyle</v>
      </c>
      <c r="D224" s="4">
        <v>35</v>
      </c>
      <c r="E224" s="4" t="s">
        <v>10</v>
      </c>
      <c r="F224" s="4" t="s">
        <v>731</v>
      </c>
      <c r="G224" s="4" t="s">
        <v>237</v>
      </c>
      <c r="H224" s="4" t="s">
        <v>13</v>
      </c>
      <c r="I224" s="4" t="s">
        <v>19</v>
      </c>
      <c r="J224" s="4" t="str">
        <f t="shared" si="7"/>
        <v>Platinum</v>
      </c>
    </row>
    <row r="225" spans="1:10" ht="15.75" x14ac:dyDescent="0.25">
      <c r="A225" s="4" t="s">
        <v>732</v>
      </c>
      <c r="B225" s="4" t="s">
        <v>733</v>
      </c>
      <c r="C225" s="4" t="str">
        <f t="shared" si="6"/>
        <v>Robert Harris</v>
      </c>
      <c r="D225" s="4">
        <v>50</v>
      </c>
      <c r="E225" s="4" t="s">
        <v>10</v>
      </c>
      <c r="F225" s="4" t="s">
        <v>734</v>
      </c>
      <c r="G225" s="4" t="s">
        <v>271</v>
      </c>
      <c r="H225" s="4" t="s">
        <v>13</v>
      </c>
      <c r="I225" s="4" t="s">
        <v>19</v>
      </c>
      <c r="J225" s="4" t="str">
        <f t="shared" si="7"/>
        <v>Platinum</v>
      </c>
    </row>
    <row r="226" spans="1:10" ht="15.75" x14ac:dyDescent="0.25">
      <c r="A226" s="4" t="s">
        <v>735</v>
      </c>
      <c r="B226" s="4" t="s">
        <v>736</v>
      </c>
      <c r="C226" s="4" t="str">
        <f t="shared" si="6"/>
        <v>Anthony Morgan</v>
      </c>
      <c r="D226" s="4">
        <v>29</v>
      </c>
      <c r="E226" s="4" t="s">
        <v>10</v>
      </c>
      <c r="F226" s="4" t="s">
        <v>737</v>
      </c>
      <c r="G226" s="4" t="s">
        <v>117</v>
      </c>
      <c r="H226" s="4" t="s">
        <v>13</v>
      </c>
      <c r="I226" s="4" t="s">
        <v>33</v>
      </c>
      <c r="J226" s="4" t="str">
        <f t="shared" si="7"/>
        <v>Silver</v>
      </c>
    </row>
    <row r="227" spans="1:10" ht="15.75" x14ac:dyDescent="0.25">
      <c r="A227" s="4" t="s">
        <v>738</v>
      </c>
      <c r="B227" s="4" t="s">
        <v>739</v>
      </c>
      <c r="C227" s="4" t="str">
        <f t="shared" si="6"/>
        <v>Elizabeth Stanley</v>
      </c>
      <c r="D227" s="4">
        <v>46</v>
      </c>
      <c r="E227" s="4" t="s">
        <v>16</v>
      </c>
      <c r="F227" s="4" t="s">
        <v>740</v>
      </c>
      <c r="G227" s="4" t="s">
        <v>121</v>
      </c>
      <c r="H227" s="4" t="s">
        <v>13</v>
      </c>
      <c r="I227" s="4" t="s">
        <v>19</v>
      </c>
      <c r="J227" s="4" t="str">
        <f t="shared" si="7"/>
        <v>Platinum</v>
      </c>
    </row>
    <row r="228" spans="1:10" ht="15.75" x14ac:dyDescent="0.25">
      <c r="A228" s="4" t="s">
        <v>741</v>
      </c>
      <c r="B228" s="4" t="s">
        <v>742</v>
      </c>
      <c r="C228" s="4" t="str">
        <f t="shared" si="6"/>
        <v>Alexis Castaneda</v>
      </c>
      <c r="D228" s="4">
        <v>54</v>
      </c>
      <c r="E228" s="4" t="s">
        <v>10</v>
      </c>
      <c r="F228" s="4" t="s">
        <v>220</v>
      </c>
      <c r="G228" s="4" t="s">
        <v>167</v>
      </c>
      <c r="H228" s="4" t="s">
        <v>13</v>
      </c>
      <c r="I228" s="4" t="s">
        <v>50</v>
      </c>
      <c r="J228" s="4" t="str">
        <f t="shared" si="7"/>
        <v>Gold</v>
      </c>
    </row>
    <row r="229" spans="1:10" ht="15.75" x14ac:dyDescent="0.25">
      <c r="A229" s="4" t="s">
        <v>743</v>
      </c>
      <c r="B229" s="4" t="s">
        <v>744</v>
      </c>
      <c r="C229" s="4" t="str">
        <f t="shared" si="6"/>
        <v>Gregory Pham</v>
      </c>
      <c r="D229" s="4">
        <v>63</v>
      </c>
      <c r="E229" s="4" t="s">
        <v>16</v>
      </c>
      <c r="F229" s="4" t="s">
        <v>745</v>
      </c>
      <c r="G229" s="4" t="s">
        <v>65</v>
      </c>
      <c r="H229" s="4" t="s">
        <v>13</v>
      </c>
      <c r="I229" s="4" t="s">
        <v>50</v>
      </c>
      <c r="J229" s="4" t="str">
        <f t="shared" si="7"/>
        <v>Gold</v>
      </c>
    </row>
    <row r="230" spans="1:10" ht="15.75" x14ac:dyDescent="0.25">
      <c r="A230" s="4" t="s">
        <v>746</v>
      </c>
      <c r="B230" s="4" t="s">
        <v>747</v>
      </c>
      <c r="C230" s="4" t="str">
        <f t="shared" si="6"/>
        <v>Casey Flores</v>
      </c>
      <c r="D230" s="4">
        <v>52</v>
      </c>
      <c r="E230" s="4" t="s">
        <v>16</v>
      </c>
      <c r="F230" s="4" t="s">
        <v>399</v>
      </c>
      <c r="G230" s="4" t="s">
        <v>121</v>
      </c>
      <c r="H230" s="4" t="s">
        <v>13</v>
      </c>
      <c r="I230" s="4" t="s">
        <v>50</v>
      </c>
      <c r="J230" s="4" t="str">
        <f t="shared" si="7"/>
        <v>Gold</v>
      </c>
    </row>
    <row r="231" spans="1:10" ht="15.75" x14ac:dyDescent="0.25">
      <c r="A231" s="4" t="s">
        <v>748</v>
      </c>
      <c r="B231" s="4" t="s">
        <v>749</v>
      </c>
      <c r="C231" s="4" t="str">
        <f t="shared" si="6"/>
        <v>Tanner Thompson</v>
      </c>
      <c r="D231" s="4">
        <v>32</v>
      </c>
      <c r="E231" s="4" t="s">
        <v>16</v>
      </c>
      <c r="F231" s="4" t="s">
        <v>750</v>
      </c>
      <c r="G231" s="4" t="s">
        <v>144</v>
      </c>
      <c r="H231" s="4" t="s">
        <v>13</v>
      </c>
      <c r="I231" s="4" t="s">
        <v>28</v>
      </c>
      <c r="J231" s="4" t="str">
        <f t="shared" si="7"/>
        <v>Bronze</v>
      </c>
    </row>
    <row r="232" spans="1:10" ht="15.75" x14ac:dyDescent="0.25">
      <c r="A232" s="4" t="s">
        <v>751</v>
      </c>
      <c r="B232" s="4" t="s">
        <v>752</v>
      </c>
      <c r="C232" s="4" t="str">
        <f t="shared" si="6"/>
        <v>Timothy Sanders</v>
      </c>
      <c r="D232" s="4">
        <v>29</v>
      </c>
      <c r="E232" s="4" t="s">
        <v>10</v>
      </c>
      <c r="F232" s="4" t="s">
        <v>753</v>
      </c>
      <c r="G232" s="4" t="s">
        <v>254</v>
      </c>
      <c r="H232" s="4" t="s">
        <v>13</v>
      </c>
      <c r="I232" s="4" t="s">
        <v>28</v>
      </c>
      <c r="J232" s="4" t="str">
        <f t="shared" si="7"/>
        <v>Bronze</v>
      </c>
    </row>
    <row r="233" spans="1:10" ht="15.75" x14ac:dyDescent="0.25">
      <c r="A233" s="4" t="s">
        <v>754</v>
      </c>
      <c r="B233" s="4" t="s">
        <v>755</v>
      </c>
      <c r="C233" s="4" t="str">
        <f t="shared" si="6"/>
        <v>Timothy Juarez</v>
      </c>
      <c r="D233" s="4">
        <v>22</v>
      </c>
      <c r="E233" s="4" t="s">
        <v>16</v>
      </c>
      <c r="F233" s="4" t="s">
        <v>756</v>
      </c>
      <c r="G233" s="4" t="s">
        <v>321</v>
      </c>
      <c r="H233" s="4" t="s">
        <v>13</v>
      </c>
      <c r="I233" s="4" t="s">
        <v>28</v>
      </c>
      <c r="J233" s="4" t="str">
        <f t="shared" si="7"/>
        <v>Bronze</v>
      </c>
    </row>
    <row r="234" spans="1:10" ht="15.75" x14ac:dyDescent="0.25">
      <c r="A234" s="4" t="s">
        <v>757</v>
      </c>
      <c r="B234" s="4" t="s">
        <v>758</v>
      </c>
      <c r="C234" s="4" t="str">
        <f t="shared" si="6"/>
        <v>Christy Hill</v>
      </c>
      <c r="D234" s="4">
        <v>27</v>
      </c>
      <c r="E234" s="4" t="s">
        <v>16</v>
      </c>
      <c r="F234" s="4" t="s">
        <v>759</v>
      </c>
      <c r="G234" s="4" t="s">
        <v>91</v>
      </c>
      <c r="H234" s="4" t="s">
        <v>13</v>
      </c>
      <c r="I234" s="4" t="s">
        <v>19</v>
      </c>
      <c r="J234" s="4" t="str">
        <f t="shared" si="7"/>
        <v>Platinum</v>
      </c>
    </row>
    <row r="235" spans="1:10" ht="15.75" x14ac:dyDescent="0.25">
      <c r="A235" s="4" t="s">
        <v>760</v>
      </c>
      <c r="B235" s="4" t="s">
        <v>761</v>
      </c>
      <c r="C235" s="4" t="str">
        <f t="shared" si="6"/>
        <v>Michelle Gonzalez</v>
      </c>
      <c r="D235" s="4">
        <v>59</v>
      </c>
      <c r="E235" s="4" t="s">
        <v>10</v>
      </c>
      <c r="F235" s="4" t="s">
        <v>762</v>
      </c>
      <c r="G235" s="4" t="s">
        <v>45</v>
      </c>
      <c r="H235" s="4" t="s">
        <v>13</v>
      </c>
      <c r="I235" s="4" t="s">
        <v>33</v>
      </c>
      <c r="J235" s="4" t="str">
        <f t="shared" si="7"/>
        <v>Silver</v>
      </c>
    </row>
    <row r="236" spans="1:10" ht="15.75" x14ac:dyDescent="0.25">
      <c r="A236" s="4" t="s">
        <v>763</v>
      </c>
      <c r="B236" s="4" t="s">
        <v>764</v>
      </c>
      <c r="C236" s="4" t="str">
        <f t="shared" si="6"/>
        <v>Nathaniel Hill</v>
      </c>
      <c r="D236" s="4">
        <v>43</v>
      </c>
      <c r="E236" s="4" t="s">
        <v>16</v>
      </c>
      <c r="F236" s="4" t="s">
        <v>765</v>
      </c>
      <c r="G236" s="4" t="s">
        <v>65</v>
      </c>
      <c r="H236" s="4" t="s">
        <v>13</v>
      </c>
      <c r="I236" s="4" t="s">
        <v>50</v>
      </c>
      <c r="J236" s="4" t="str">
        <f t="shared" si="7"/>
        <v>Gold</v>
      </c>
    </row>
    <row r="237" spans="1:10" ht="15.75" x14ac:dyDescent="0.25">
      <c r="A237" s="4" t="s">
        <v>766</v>
      </c>
      <c r="B237" s="4" t="s">
        <v>767</v>
      </c>
      <c r="C237" s="4" t="str">
        <f t="shared" si="6"/>
        <v>Jon Ortiz</v>
      </c>
      <c r="D237" s="4">
        <v>28</v>
      </c>
      <c r="E237" s="4" t="s">
        <v>16</v>
      </c>
      <c r="F237" s="4" t="s">
        <v>768</v>
      </c>
      <c r="G237" s="4" t="s">
        <v>95</v>
      </c>
      <c r="H237" s="4" t="s">
        <v>13</v>
      </c>
      <c r="I237" s="4" t="s">
        <v>28</v>
      </c>
      <c r="J237" s="4" t="str">
        <f t="shared" si="7"/>
        <v>Bronze</v>
      </c>
    </row>
    <row r="238" spans="1:10" ht="15.75" x14ac:dyDescent="0.25">
      <c r="A238" s="4" t="s">
        <v>769</v>
      </c>
      <c r="B238" s="4" t="s">
        <v>770</v>
      </c>
      <c r="C238" s="4" t="str">
        <f t="shared" si="6"/>
        <v>Joshua Wilson</v>
      </c>
      <c r="D238" s="4">
        <v>42</v>
      </c>
      <c r="E238" s="4" t="s">
        <v>16</v>
      </c>
      <c r="F238" s="4" t="s">
        <v>771</v>
      </c>
      <c r="G238" s="4" t="s">
        <v>291</v>
      </c>
      <c r="H238" s="4" t="s">
        <v>13</v>
      </c>
      <c r="I238" s="4" t="s">
        <v>28</v>
      </c>
      <c r="J238" s="4" t="str">
        <f t="shared" si="7"/>
        <v>Bronze</v>
      </c>
    </row>
    <row r="239" spans="1:10" ht="15.75" x14ac:dyDescent="0.25">
      <c r="A239" s="4" t="s">
        <v>772</v>
      </c>
      <c r="B239" s="4" t="s">
        <v>773</v>
      </c>
      <c r="C239" s="4" t="str">
        <f t="shared" si="6"/>
        <v>Wesley Short</v>
      </c>
      <c r="D239" s="4">
        <v>41</v>
      </c>
      <c r="E239" s="4" t="s">
        <v>16</v>
      </c>
      <c r="F239" s="4" t="s">
        <v>774</v>
      </c>
      <c r="G239" s="4" t="s">
        <v>69</v>
      </c>
      <c r="H239" s="4" t="s">
        <v>13</v>
      </c>
      <c r="I239" s="4" t="s">
        <v>50</v>
      </c>
      <c r="J239" s="4" t="str">
        <f t="shared" si="7"/>
        <v>Gold</v>
      </c>
    </row>
    <row r="240" spans="1:10" ht="15.75" x14ac:dyDescent="0.25">
      <c r="A240" s="4" t="s">
        <v>775</v>
      </c>
      <c r="B240" s="4" t="s">
        <v>776</v>
      </c>
      <c r="C240" s="4" t="str">
        <f t="shared" si="6"/>
        <v>Steven Smith</v>
      </c>
      <c r="D240" s="4">
        <v>40</v>
      </c>
      <c r="E240" s="4" t="s">
        <v>10</v>
      </c>
      <c r="F240" s="4" t="s">
        <v>777</v>
      </c>
      <c r="G240" s="4" t="s">
        <v>45</v>
      </c>
      <c r="H240" s="4" t="s">
        <v>13</v>
      </c>
      <c r="I240" s="4" t="s">
        <v>19</v>
      </c>
      <c r="J240" s="4" t="str">
        <f t="shared" si="7"/>
        <v>Platinum</v>
      </c>
    </row>
    <row r="241" spans="1:10" ht="15.75" x14ac:dyDescent="0.25">
      <c r="A241" s="4" t="s">
        <v>778</v>
      </c>
      <c r="B241" s="4" t="s">
        <v>779</v>
      </c>
      <c r="C241" s="4" t="str">
        <f t="shared" si="6"/>
        <v>Maria Hill</v>
      </c>
      <c r="D241" s="4">
        <v>58</v>
      </c>
      <c r="E241" s="4" t="s">
        <v>16</v>
      </c>
      <c r="F241" s="4" t="s">
        <v>780</v>
      </c>
      <c r="G241" s="4" t="s">
        <v>188</v>
      </c>
      <c r="H241" s="4" t="s">
        <v>13</v>
      </c>
      <c r="I241" s="4" t="s">
        <v>19</v>
      </c>
      <c r="J241" s="4" t="str">
        <f t="shared" si="7"/>
        <v>Platinum</v>
      </c>
    </row>
    <row r="242" spans="1:10" ht="15.75" x14ac:dyDescent="0.25">
      <c r="A242" s="4" t="s">
        <v>781</v>
      </c>
      <c r="B242" s="4" t="s">
        <v>782</v>
      </c>
      <c r="C242" s="4" t="str">
        <f t="shared" si="6"/>
        <v>William Hull</v>
      </c>
      <c r="D242" s="4">
        <v>59</v>
      </c>
      <c r="E242" s="4" t="s">
        <v>16</v>
      </c>
      <c r="F242" s="4" t="s">
        <v>783</v>
      </c>
      <c r="G242" s="4" t="s">
        <v>160</v>
      </c>
      <c r="H242" s="4" t="s">
        <v>13</v>
      </c>
      <c r="I242" s="4" t="s">
        <v>19</v>
      </c>
      <c r="J242" s="4" t="str">
        <f t="shared" si="7"/>
        <v>Platinum</v>
      </c>
    </row>
    <row r="243" spans="1:10" ht="15.75" x14ac:dyDescent="0.25">
      <c r="A243" s="4" t="s">
        <v>784</v>
      </c>
      <c r="B243" s="4" t="s">
        <v>785</v>
      </c>
      <c r="C243" s="4" t="str">
        <f t="shared" si="6"/>
        <v>Mr. William Horton</v>
      </c>
      <c r="D243" s="4">
        <v>31</v>
      </c>
      <c r="E243" s="4" t="s">
        <v>10</v>
      </c>
      <c r="F243" s="4" t="s">
        <v>786</v>
      </c>
      <c r="G243" s="4" t="s">
        <v>291</v>
      </c>
      <c r="H243" s="4" t="s">
        <v>13</v>
      </c>
      <c r="I243" s="4" t="s">
        <v>19</v>
      </c>
      <c r="J243" s="4" t="str">
        <f t="shared" si="7"/>
        <v>Platinum</v>
      </c>
    </row>
    <row r="244" spans="1:10" ht="15.75" x14ac:dyDescent="0.25">
      <c r="A244" s="4" t="s">
        <v>787</v>
      </c>
      <c r="B244" s="4" t="s">
        <v>788</v>
      </c>
      <c r="C244" s="4" t="str">
        <f t="shared" si="6"/>
        <v>William Jackson</v>
      </c>
      <c r="D244" s="4">
        <v>58</v>
      </c>
      <c r="E244" s="4" t="s">
        <v>16</v>
      </c>
      <c r="F244" s="4" t="s">
        <v>789</v>
      </c>
      <c r="G244" s="4" t="s">
        <v>171</v>
      </c>
      <c r="H244" s="4" t="s">
        <v>13</v>
      </c>
      <c r="I244" s="4" t="s">
        <v>33</v>
      </c>
      <c r="J244" s="4" t="str">
        <f t="shared" si="7"/>
        <v>Silver</v>
      </c>
    </row>
    <row r="245" spans="1:10" ht="15.75" x14ac:dyDescent="0.25">
      <c r="A245" s="4" t="s">
        <v>790</v>
      </c>
      <c r="B245" s="4" t="s">
        <v>791</v>
      </c>
      <c r="C245" s="4" t="str">
        <f t="shared" si="6"/>
        <v>Brian Hammond</v>
      </c>
      <c r="D245" s="4">
        <v>56</v>
      </c>
      <c r="E245" s="4" t="s">
        <v>16</v>
      </c>
      <c r="F245" s="4" t="s">
        <v>792</v>
      </c>
      <c r="G245" s="4" t="s">
        <v>363</v>
      </c>
      <c r="H245" s="4" t="s">
        <v>13</v>
      </c>
      <c r="I245" s="4" t="s">
        <v>50</v>
      </c>
      <c r="J245" s="4" t="str">
        <f t="shared" si="7"/>
        <v>Gold</v>
      </c>
    </row>
    <row r="246" spans="1:10" ht="15.75" x14ac:dyDescent="0.25">
      <c r="A246" s="4" t="s">
        <v>793</v>
      </c>
      <c r="B246" s="4" t="s">
        <v>794</v>
      </c>
      <c r="C246" s="4" t="str">
        <f t="shared" si="6"/>
        <v>Nancy Page</v>
      </c>
      <c r="D246" s="4">
        <v>19</v>
      </c>
      <c r="E246" s="4" t="s">
        <v>10</v>
      </c>
      <c r="F246" s="4" t="s">
        <v>795</v>
      </c>
      <c r="G246" s="4" t="s">
        <v>121</v>
      </c>
      <c r="H246" s="4" t="s">
        <v>13</v>
      </c>
      <c r="I246" s="4" t="s">
        <v>28</v>
      </c>
      <c r="J246" s="4" t="str">
        <f t="shared" si="7"/>
        <v>Bronze</v>
      </c>
    </row>
    <row r="247" spans="1:10" ht="15.75" x14ac:dyDescent="0.25">
      <c r="A247" s="4" t="s">
        <v>796</v>
      </c>
      <c r="B247" s="4" t="s">
        <v>797</v>
      </c>
      <c r="C247" s="4" t="str">
        <f t="shared" si="6"/>
        <v>Laura Soto</v>
      </c>
      <c r="D247" s="4">
        <v>57</v>
      </c>
      <c r="E247" s="4" t="s">
        <v>16</v>
      </c>
      <c r="F247" s="4" t="s">
        <v>798</v>
      </c>
      <c r="G247" s="4" t="s">
        <v>160</v>
      </c>
      <c r="H247" s="4" t="s">
        <v>13</v>
      </c>
      <c r="I247" s="4" t="s">
        <v>19</v>
      </c>
      <c r="J247" s="4" t="str">
        <f t="shared" si="7"/>
        <v>Platinum</v>
      </c>
    </row>
    <row r="248" spans="1:10" ht="15.75" x14ac:dyDescent="0.25">
      <c r="A248" s="4" t="s">
        <v>799</v>
      </c>
      <c r="B248" s="4" t="s">
        <v>800</v>
      </c>
      <c r="C248" s="4" t="str">
        <f t="shared" si="6"/>
        <v>Mary Russell</v>
      </c>
      <c r="D248" s="4">
        <v>58</v>
      </c>
      <c r="E248" s="4" t="s">
        <v>10</v>
      </c>
      <c r="F248" s="4" t="s">
        <v>801</v>
      </c>
      <c r="G248" s="4" t="s">
        <v>295</v>
      </c>
      <c r="H248" s="4" t="s">
        <v>13</v>
      </c>
      <c r="I248" s="4" t="s">
        <v>28</v>
      </c>
      <c r="J248" s="4" t="str">
        <f t="shared" si="7"/>
        <v>Bronze</v>
      </c>
    </row>
    <row r="249" spans="1:10" ht="15.75" x14ac:dyDescent="0.25">
      <c r="A249" s="4" t="s">
        <v>802</v>
      </c>
      <c r="B249" s="4" t="s">
        <v>803</v>
      </c>
      <c r="C249" s="4" t="str">
        <f t="shared" si="6"/>
        <v>Douglas Rhodes</v>
      </c>
      <c r="D249" s="4">
        <v>32</v>
      </c>
      <c r="E249" s="4" t="s">
        <v>10</v>
      </c>
      <c r="F249" s="4" t="s">
        <v>804</v>
      </c>
      <c r="G249" s="4" t="s">
        <v>49</v>
      </c>
      <c r="H249" s="4" t="s">
        <v>13</v>
      </c>
      <c r="I249" s="4" t="s">
        <v>19</v>
      </c>
      <c r="J249" s="4" t="str">
        <f t="shared" si="7"/>
        <v>Platinum</v>
      </c>
    </row>
    <row r="250" spans="1:10" ht="15.75" x14ac:dyDescent="0.25">
      <c r="A250" s="4" t="s">
        <v>805</v>
      </c>
      <c r="B250" s="4" t="s">
        <v>806</v>
      </c>
      <c r="C250" s="4" t="str">
        <f t="shared" si="6"/>
        <v>Nicholas Webb</v>
      </c>
      <c r="D250" s="4">
        <v>19</v>
      </c>
      <c r="E250" s="4" t="s">
        <v>10</v>
      </c>
      <c r="F250" s="4" t="s">
        <v>807</v>
      </c>
      <c r="G250" s="4" t="s">
        <v>188</v>
      </c>
      <c r="H250" s="4" t="s">
        <v>13</v>
      </c>
      <c r="I250" s="4" t="s">
        <v>50</v>
      </c>
      <c r="J250" s="4" t="str">
        <f t="shared" si="7"/>
        <v>Gold</v>
      </c>
    </row>
    <row r="251" spans="1:10" ht="15.75" x14ac:dyDescent="0.25">
      <c r="A251" s="4" t="s">
        <v>808</v>
      </c>
      <c r="B251" s="4" t="s">
        <v>809</v>
      </c>
      <c r="C251" s="4" t="str">
        <f t="shared" si="6"/>
        <v>Lauren George</v>
      </c>
      <c r="D251" s="4">
        <v>41</v>
      </c>
      <c r="E251" s="4" t="s">
        <v>16</v>
      </c>
      <c r="F251" s="4" t="s">
        <v>810</v>
      </c>
      <c r="G251" s="4" t="s">
        <v>61</v>
      </c>
      <c r="H251" s="4" t="s">
        <v>13</v>
      </c>
      <c r="I251" s="4" t="s">
        <v>50</v>
      </c>
      <c r="J251" s="4" t="str">
        <f t="shared" si="7"/>
        <v>Gold</v>
      </c>
    </row>
    <row r="252" spans="1:10" ht="15.75" x14ac:dyDescent="0.25">
      <c r="A252" s="4" t="s">
        <v>811</v>
      </c>
      <c r="B252" s="4" t="s">
        <v>812</v>
      </c>
      <c r="C252" s="4" t="str">
        <f t="shared" si="6"/>
        <v>Veronica Newman</v>
      </c>
      <c r="D252" s="4">
        <v>48</v>
      </c>
      <c r="E252" s="4" t="s">
        <v>10</v>
      </c>
      <c r="F252" s="4" t="s">
        <v>813</v>
      </c>
      <c r="G252" s="4" t="s">
        <v>95</v>
      </c>
      <c r="H252" s="4" t="s">
        <v>13</v>
      </c>
      <c r="I252" s="4" t="s">
        <v>19</v>
      </c>
      <c r="J252" s="4" t="str">
        <f t="shared" si="7"/>
        <v>Platinum</v>
      </c>
    </row>
    <row r="253" spans="1:10" ht="15.75" x14ac:dyDescent="0.25">
      <c r="A253" s="4" t="s">
        <v>814</v>
      </c>
      <c r="B253" s="4" t="s">
        <v>815</v>
      </c>
      <c r="C253" s="4" t="str">
        <f t="shared" si="6"/>
        <v>Tyler Garner</v>
      </c>
      <c r="D253" s="4">
        <v>64</v>
      </c>
      <c r="E253" s="4" t="s">
        <v>10</v>
      </c>
      <c r="F253" s="4" t="s">
        <v>816</v>
      </c>
      <c r="G253" s="4" t="s">
        <v>23</v>
      </c>
      <c r="H253" s="4" t="s">
        <v>13</v>
      </c>
      <c r="I253" s="4" t="s">
        <v>33</v>
      </c>
      <c r="J253" s="4" t="str">
        <f t="shared" si="7"/>
        <v>Silver</v>
      </c>
    </row>
    <row r="254" spans="1:10" ht="15.75" x14ac:dyDescent="0.25">
      <c r="A254" s="4" t="s">
        <v>817</v>
      </c>
      <c r="B254" s="4" t="s">
        <v>818</v>
      </c>
      <c r="C254" s="4" t="str">
        <f t="shared" si="6"/>
        <v>John Mccoy</v>
      </c>
      <c r="D254" s="4">
        <v>26</v>
      </c>
      <c r="E254" s="4" t="s">
        <v>10</v>
      </c>
      <c r="F254" s="4" t="s">
        <v>819</v>
      </c>
      <c r="G254" s="4" t="s">
        <v>41</v>
      </c>
      <c r="H254" s="4" t="s">
        <v>13</v>
      </c>
      <c r="I254" s="4" t="s">
        <v>33</v>
      </c>
      <c r="J254" s="4" t="str">
        <f t="shared" si="7"/>
        <v>Silver</v>
      </c>
    </row>
    <row r="255" spans="1:10" ht="15.75" x14ac:dyDescent="0.25">
      <c r="A255" s="4" t="s">
        <v>820</v>
      </c>
      <c r="B255" s="4" t="s">
        <v>821</v>
      </c>
      <c r="C255" s="4" t="str">
        <f t="shared" si="6"/>
        <v>Dr. Ashley Yates Md</v>
      </c>
      <c r="D255" s="4">
        <v>32</v>
      </c>
      <c r="E255" s="4" t="s">
        <v>10</v>
      </c>
      <c r="F255" s="4" t="s">
        <v>822</v>
      </c>
      <c r="G255" s="4" t="s">
        <v>328</v>
      </c>
      <c r="H255" s="4" t="s">
        <v>13</v>
      </c>
      <c r="I255" s="4" t="s">
        <v>28</v>
      </c>
      <c r="J255" s="4" t="str">
        <f t="shared" si="7"/>
        <v>Bronze</v>
      </c>
    </row>
    <row r="256" spans="1:10" ht="15.75" x14ac:dyDescent="0.25">
      <c r="A256" s="4" t="s">
        <v>823</v>
      </c>
      <c r="B256" s="4" t="s">
        <v>824</v>
      </c>
      <c r="C256" s="4" t="str">
        <f t="shared" si="6"/>
        <v>Linda Kline</v>
      </c>
      <c r="D256" s="4">
        <v>34</v>
      </c>
      <c r="E256" s="4" t="s">
        <v>10</v>
      </c>
      <c r="F256" s="4" t="s">
        <v>825</v>
      </c>
      <c r="G256" s="4" t="s">
        <v>167</v>
      </c>
      <c r="H256" s="4" t="s">
        <v>13</v>
      </c>
      <c r="I256" s="4" t="s">
        <v>33</v>
      </c>
      <c r="J256" s="4" t="str">
        <f t="shared" si="7"/>
        <v>Silver</v>
      </c>
    </row>
    <row r="257" spans="1:10" ht="15.75" x14ac:dyDescent="0.25">
      <c r="A257" s="4" t="s">
        <v>826</v>
      </c>
      <c r="B257" s="4" t="s">
        <v>827</v>
      </c>
      <c r="C257" s="4" t="str">
        <f t="shared" si="6"/>
        <v>Damon Perez</v>
      </c>
      <c r="D257" s="4">
        <v>21</v>
      </c>
      <c r="E257" s="4" t="s">
        <v>10</v>
      </c>
      <c r="F257" s="4" t="s">
        <v>828</v>
      </c>
      <c r="G257" s="4" t="s">
        <v>27</v>
      </c>
      <c r="H257" s="4" t="s">
        <v>13</v>
      </c>
      <c r="I257" s="4" t="s">
        <v>50</v>
      </c>
      <c r="J257" s="4" t="str">
        <f t="shared" si="7"/>
        <v>Gold</v>
      </c>
    </row>
    <row r="258" spans="1:10" ht="15.75" x14ac:dyDescent="0.25">
      <c r="A258" s="4" t="s">
        <v>829</v>
      </c>
      <c r="B258" s="4" t="s">
        <v>830</v>
      </c>
      <c r="C258" s="4" t="str">
        <f t="shared" ref="C258:C321" si="8">PROPER($B$2:$B$501)</f>
        <v>Kristen Fischer</v>
      </c>
      <c r="D258" s="4">
        <v>57</v>
      </c>
      <c r="E258" s="4" t="s">
        <v>10</v>
      </c>
      <c r="F258" s="4" t="s">
        <v>831</v>
      </c>
      <c r="G258" s="4" t="s">
        <v>295</v>
      </c>
      <c r="H258" s="4" t="s">
        <v>13</v>
      </c>
      <c r="I258" s="4" t="s">
        <v>19</v>
      </c>
      <c r="J258" s="4" t="str">
        <f t="shared" ref="J258:J321" si="9">IF(I258="","Platinum",I258)</f>
        <v>Platinum</v>
      </c>
    </row>
    <row r="259" spans="1:10" ht="15.75" x14ac:dyDescent="0.25">
      <c r="A259" s="4" t="s">
        <v>832</v>
      </c>
      <c r="B259" s="4" t="s">
        <v>833</v>
      </c>
      <c r="C259" s="4" t="str">
        <f t="shared" si="8"/>
        <v>Christopher David</v>
      </c>
      <c r="D259" s="4">
        <v>42</v>
      </c>
      <c r="E259" s="4" t="s">
        <v>10</v>
      </c>
      <c r="F259" s="4" t="s">
        <v>834</v>
      </c>
      <c r="G259" s="4" t="s">
        <v>725</v>
      </c>
      <c r="H259" s="4" t="s">
        <v>13</v>
      </c>
      <c r="I259" s="4" t="s">
        <v>33</v>
      </c>
      <c r="J259" s="4" t="str">
        <f t="shared" si="9"/>
        <v>Silver</v>
      </c>
    </row>
    <row r="260" spans="1:10" ht="15.75" x14ac:dyDescent="0.25">
      <c r="A260" s="4" t="s">
        <v>835</v>
      </c>
      <c r="B260" s="4" t="s">
        <v>836</v>
      </c>
      <c r="C260" s="4" t="str">
        <f t="shared" si="8"/>
        <v>Sarah Stewart</v>
      </c>
      <c r="D260" s="4">
        <v>24</v>
      </c>
      <c r="E260" s="4" t="s">
        <v>16</v>
      </c>
      <c r="F260" s="4" t="s">
        <v>837</v>
      </c>
      <c r="G260" s="4" t="s">
        <v>363</v>
      </c>
      <c r="H260" s="4" t="s">
        <v>13</v>
      </c>
      <c r="I260" s="4" t="s">
        <v>19</v>
      </c>
      <c r="J260" s="4" t="str">
        <f t="shared" si="9"/>
        <v>Platinum</v>
      </c>
    </row>
    <row r="261" spans="1:10" ht="15.75" x14ac:dyDescent="0.25">
      <c r="A261" s="4" t="s">
        <v>838</v>
      </c>
      <c r="B261" s="4" t="s">
        <v>839</v>
      </c>
      <c r="C261" s="4" t="str">
        <f t="shared" si="8"/>
        <v>Beth Allen</v>
      </c>
      <c r="D261" s="4">
        <v>32</v>
      </c>
      <c r="E261" s="4" t="s">
        <v>16</v>
      </c>
      <c r="F261" s="4" t="s">
        <v>840</v>
      </c>
      <c r="G261" s="4" t="s">
        <v>99</v>
      </c>
      <c r="H261" s="4" t="s">
        <v>13</v>
      </c>
      <c r="I261" s="4" t="s">
        <v>33</v>
      </c>
      <c r="J261" s="4" t="str">
        <f t="shared" si="9"/>
        <v>Silver</v>
      </c>
    </row>
    <row r="262" spans="1:10" ht="15.75" x14ac:dyDescent="0.25">
      <c r="A262" s="4" t="s">
        <v>841</v>
      </c>
      <c r="B262" s="4" t="s">
        <v>842</v>
      </c>
      <c r="C262" s="4" t="str">
        <f t="shared" si="8"/>
        <v>Russell Lamb</v>
      </c>
      <c r="D262" s="4">
        <v>63</v>
      </c>
      <c r="E262" s="4" t="s">
        <v>16</v>
      </c>
      <c r="F262" s="4" t="s">
        <v>843</v>
      </c>
      <c r="G262" s="4" t="s">
        <v>137</v>
      </c>
      <c r="H262" s="4" t="s">
        <v>13</v>
      </c>
      <c r="I262" s="4" t="s">
        <v>19</v>
      </c>
      <c r="J262" s="4" t="str">
        <f t="shared" si="9"/>
        <v>Platinum</v>
      </c>
    </row>
    <row r="263" spans="1:10" ht="15.75" x14ac:dyDescent="0.25">
      <c r="A263" s="4" t="s">
        <v>844</v>
      </c>
      <c r="B263" s="4" t="s">
        <v>845</v>
      </c>
      <c r="C263" s="4" t="str">
        <f t="shared" si="8"/>
        <v>Carol Bishop</v>
      </c>
      <c r="D263" s="4">
        <v>27</v>
      </c>
      <c r="E263" s="4" t="s">
        <v>16</v>
      </c>
      <c r="F263" s="4" t="s">
        <v>846</v>
      </c>
      <c r="G263" s="4" t="s">
        <v>37</v>
      </c>
      <c r="H263" s="4" t="s">
        <v>13</v>
      </c>
      <c r="I263" s="4" t="s">
        <v>33</v>
      </c>
      <c r="J263" s="4" t="str">
        <f t="shared" si="9"/>
        <v>Silver</v>
      </c>
    </row>
    <row r="264" spans="1:10" ht="15.75" x14ac:dyDescent="0.25">
      <c r="A264" s="4" t="s">
        <v>847</v>
      </c>
      <c r="B264" s="4" t="s">
        <v>848</v>
      </c>
      <c r="C264" s="4" t="str">
        <f t="shared" si="8"/>
        <v>Katherine Cowan</v>
      </c>
      <c r="D264" s="4">
        <v>60</v>
      </c>
      <c r="E264" s="4" t="s">
        <v>16</v>
      </c>
      <c r="F264" s="4" t="s">
        <v>849</v>
      </c>
      <c r="G264" s="4" t="s">
        <v>69</v>
      </c>
      <c r="H264" s="4" t="s">
        <v>13</v>
      </c>
      <c r="I264" s="4" t="s">
        <v>33</v>
      </c>
      <c r="J264" s="4" t="str">
        <f t="shared" si="9"/>
        <v>Silver</v>
      </c>
    </row>
    <row r="265" spans="1:10" ht="15.75" x14ac:dyDescent="0.25">
      <c r="A265" s="4" t="s">
        <v>850</v>
      </c>
      <c r="B265" s="4" t="s">
        <v>851</v>
      </c>
      <c r="C265" s="4" t="str">
        <f t="shared" si="8"/>
        <v>Crystal Davis</v>
      </c>
      <c r="D265" s="4">
        <v>50</v>
      </c>
      <c r="E265" s="4" t="s">
        <v>10</v>
      </c>
      <c r="F265" s="4" t="s">
        <v>852</v>
      </c>
      <c r="G265" s="4" t="s">
        <v>332</v>
      </c>
      <c r="H265" s="4" t="s">
        <v>13</v>
      </c>
      <c r="I265" s="4" t="s">
        <v>28</v>
      </c>
      <c r="J265" s="4" t="str">
        <f t="shared" si="9"/>
        <v>Bronze</v>
      </c>
    </row>
    <row r="266" spans="1:10" ht="15.75" x14ac:dyDescent="0.25">
      <c r="A266" s="4" t="s">
        <v>853</v>
      </c>
      <c r="B266" s="4" t="s">
        <v>854</v>
      </c>
      <c r="C266" s="4" t="str">
        <f t="shared" si="8"/>
        <v>Matthew Payne</v>
      </c>
      <c r="D266" s="4">
        <v>25</v>
      </c>
      <c r="E266" s="4" t="s">
        <v>10</v>
      </c>
      <c r="F266" s="4" t="s">
        <v>855</v>
      </c>
      <c r="G266" s="4" t="s">
        <v>856</v>
      </c>
      <c r="H266" s="4" t="s">
        <v>13</v>
      </c>
      <c r="I266" s="4" t="s">
        <v>50</v>
      </c>
      <c r="J266" s="4" t="str">
        <f t="shared" si="9"/>
        <v>Gold</v>
      </c>
    </row>
    <row r="267" spans="1:10" ht="15.75" x14ac:dyDescent="0.25">
      <c r="A267" s="4" t="s">
        <v>857</v>
      </c>
      <c r="B267" s="4" t="s">
        <v>858</v>
      </c>
      <c r="C267" s="4" t="str">
        <f t="shared" si="8"/>
        <v>Tracy Kelly</v>
      </c>
      <c r="D267" s="4">
        <v>38</v>
      </c>
      <c r="E267" s="4" t="s">
        <v>10</v>
      </c>
      <c r="F267" s="4" t="s">
        <v>859</v>
      </c>
      <c r="G267" s="4" t="s">
        <v>241</v>
      </c>
      <c r="H267" s="4" t="s">
        <v>13</v>
      </c>
      <c r="I267" s="4" t="s">
        <v>33</v>
      </c>
      <c r="J267" s="4" t="str">
        <f t="shared" si="9"/>
        <v>Silver</v>
      </c>
    </row>
    <row r="268" spans="1:10" ht="15.75" x14ac:dyDescent="0.25">
      <c r="A268" s="4" t="s">
        <v>860</v>
      </c>
      <c r="B268" s="4" t="s">
        <v>861</v>
      </c>
      <c r="C268" s="4" t="str">
        <f t="shared" si="8"/>
        <v>Cynthia Payne</v>
      </c>
      <c r="D268" s="4">
        <v>32</v>
      </c>
      <c r="E268" s="4" t="s">
        <v>16</v>
      </c>
      <c r="F268" s="4" t="s">
        <v>862</v>
      </c>
      <c r="G268" s="4" t="s">
        <v>596</v>
      </c>
      <c r="H268" s="4" t="s">
        <v>13</v>
      </c>
      <c r="I268" s="4" t="s">
        <v>28</v>
      </c>
      <c r="J268" s="4" t="str">
        <f t="shared" si="9"/>
        <v>Bronze</v>
      </c>
    </row>
    <row r="269" spans="1:10" ht="15.75" x14ac:dyDescent="0.25">
      <c r="A269" s="4" t="s">
        <v>863</v>
      </c>
      <c r="B269" s="4" t="s">
        <v>864</v>
      </c>
      <c r="C269" s="4" t="str">
        <f t="shared" si="8"/>
        <v>Zachary Shelton</v>
      </c>
      <c r="D269" s="4">
        <v>18</v>
      </c>
      <c r="E269" s="4" t="s">
        <v>10</v>
      </c>
      <c r="F269" s="4" t="s">
        <v>792</v>
      </c>
      <c r="G269" s="4" t="s">
        <v>69</v>
      </c>
      <c r="H269" s="4" t="s">
        <v>13</v>
      </c>
      <c r="I269" s="4" t="s">
        <v>28</v>
      </c>
      <c r="J269" s="4" t="str">
        <f t="shared" si="9"/>
        <v>Bronze</v>
      </c>
    </row>
    <row r="270" spans="1:10" ht="15.75" x14ac:dyDescent="0.25">
      <c r="A270" s="4" t="s">
        <v>865</v>
      </c>
      <c r="B270" s="4" t="s">
        <v>866</v>
      </c>
      <c r="C270" s="4" t="str">
        <f t="shared" si="8"/>
        <v>Kevin Orr</v>
      </c>
      <c r="D270" s="4">
        <v>53</v>
      </c>
      <c r="E270" s="4" t="s">
        <v>16</v>
      </c>
      <c r="F270" s="4" t="s">
        <v>867</v>
      </c>
      <c r="G270" s="4" t="s">
        <v>205</v>
      </c>
      <c r="H270" s="4" t="s">
        <v>13</v>
      </c>
      <c r="I270" s="4" t="s">
        <v>28</v>
      </c>
      <c r="J270" s="4" t="str">
        <f t="shared" si="9"/>
        <v>Bronze</v>
      </c>
    </row>
    <row r="271" spans="1:10" ht="15.75" x14ac:dyDescent="0.25">
      <c r="A271" s="4" t="s">
        <v>868</v>
      </c>
      <c r="B271" s="4" t="s">
        <v>869</v>
      </c>
      <c r="C271" s="4" t="str">
        <f t="shared" si="8"/>
        <v>Tyrone Olson</v>
      </c>
      <c r="D271" s="4">
        <v>45</v>
      </c>
      <c r="E271" s="4" t="s">
        <v>16</v>
      </c>
      <c r="F271" s="4" t="s">
        <v>870</v>
      </c>
      <c r="G271" s="4" t="s">
        <v>32</v>
      </c>
      <c r="H271" s="4" t="s">
        <v>13</v>
      </c>
      <c r="I271" s="4" t="s">
        <v>33</v>
      </c>
      <c r="J271" s="4" t="str">
        <f t="shared" si="9"/>
        <v>Silver</v>
      </c>
    </row>
    <row r="272" spans="1:10" ht="15.75" x14ac:dyDescent="0.25">
      <c r="A272" s="4" t="s">
        <v>871</v>
      </c>
      <c r="B272" s="4" t="s">
        <v>872</v>
      </c>
      <c r="C272" s="4" t="str">
        <f t="shared" si="8"/>
        <v>Brian Garcia</v>
      </c>
      <c r="D272" s="4">
        <v>31</v>
      </c>
      <c r="E272" s="4" t="s">
        <v>16</v>
      </c>
      <c r="F272" s="4" t="s">
        <v>873</v>
      </c>
      <c r="G272" s="4" t="s">
        <v>332</v>
      </c>
      <c r="H272" s="4" t="s">
        <v>13</v>
      </c>
      <c r="I272" s="4" t="s">
        <v>50</v>
      </c>
      <c r="J272" s="4" t="str">
        <f t="shared" si="9"/>
        <v>Gold</v>
      </c>
    </row>
    <row r="273" spans="1:10" ht="15.75" x14ac:dyDescent="0.25">
      <c r="A273" s="4" t="s">
        <v>874</v>
      </c>
      <c r="B273" s="4" t="s">
        <v>875</v>
      </c>
      <c r="C273" s="4" t="str">
        <f t="shared" si="8"/>
        <v>Daisy Johnson Dds</v>
      </c>
      <c r="D273" s="4">
        <v>64</v>
      </c>
      <c r="E273" s="4" t="s">
        <v>10</v>
      </c>
      <c r="F273" s="4" t="s">
        <v>876</v>
      </c>
      <c r="G273" s="4" t="s">
        <v>73</v>
      </c>
      <c r="H273" s="4" t="s">
        <v>13</v>
      </c>
      <c r="I273" s="4" t="s">
        <v>19</v>
      </c>
      <c r="J273" s="4" t="str">
        <f t="shared" si="9"/>
        <v>Platinum</v>
      </c>
    </row>
    <row r="274" spans="1:10" ht="15.75" x14ac:dyDescent="0.25">
      <c r="A274" s="4" t="s">
        <v>877</v>
      </c>
      <c r="B274" s="4" t="s">
        <v>878</v>
      </c>
      <c r="C274" s="4" t="str">
        <f t="shared" si="8"/>
        <v>Adam Rowland</v>
      </c>
      <c r="D274" s="4">
        <v>48</v>
      </c>
      <c r="E274" s="4" t="s">
        <v>16</v>
      </c>
      <c r="F274" s="4" t="s">
        <v>879</v>
      </c>
      <c r="G274" s="4" t="s">
        <v>32</v>
      </c>
      <c r="H274" s="4" t="s">
        <v>13</v>
      </c>
      <c r="I274" s="4" t="s">
        <v>50</v>
      </c>
      <c r="J274" s="4" t="str">
        <f t="shared" si="9"/>
        <v>Gold</v>
      </c>
    </row>
    <row r="275" spans="1:10" ht="15.75" x14ac:dyDescent="0.25">
      <c r="A275" s="4" t="s">
        <v>880</v>
      </c>
      <c r="B275" s="4" t="s">
        <v>881</v>
      </c>
      <c r="C275" s="4" t="str">
        <f t="shared" si="8"/>
        <v>Samantha Robinson</v>
      </c>
      <c r="D275" s="4">
        <v>23</v>
      </c>
      <c r="E275" s="4" t="s">
        <v>10</v>
      </c>
      <c r="F275" s="4" t="s">
        <v>882</v>
      </c>
      <c r="G275" s="4" t="s">
        <v>317</v>
      </c>
      <c r="H275" s="4" t="s">
        <v>13</v>
      </c>
      <c r="I275" s="4" t="s">
        <v>28</v>
      </c>
      <c r="J275" s="4" t="str">
        <f t="shared" si="9"/>
        <v>Bronze</v>
      </c>
    </row>
    <row r="276" spans="1:10" ht="15.75" x14ac:dyDescent="0.25">
      <c r="A276" s="4" t="s">
        <v>883</v>
      </c>
      <c r="B276" s="4" t="s">
        <v>884</v>
      </c>
      <c r="C276" s="4" t="str">
        <f t="shared" si="8"/>
        <v>Sarah Lane</v>
      </c>
      <c r="D276" s="4">
        <v>38</v>
      </c>
      <c r="E276" s="4" t="s">
        <v>10</v>
      </c>
      <c r="F276" s="4" t="s">
        <v>885</v>
      </c>
      <c r="G276" s="4" t="s">
        <v>175</v>
      </c>
      <c r="H276" s="4" t="s">
        <v>13</v>
      </c>
      <c r="I276" s="4" t="s">
        <v>33</v>
      </c>
      <c r="J276" s="4" t="str">
        <f t="shared" si="9"/>
        <v>Silver</v>
      </c>
    </row>
    <row r="277" spans="1:10" ht="15.75" x14ac:dyDescent="0.25">
      <c r="A277" s="4" t="s">
        <v>886</v>
      </c>
      <c r="B277" s="4" t="s">
        <v>887</v>
      </c>
      <c r="C277" s="4" t="str">
        <f t="shared" si="8"/>
        <v>Shannon Miller</v>
      </c>
      <c r="D277" s="4">
        <v>22</v>
      </c>
      <c r="E277" s="4" t="s">
        <v>10</v>
      </c>
      <c r="F277" s="4" t="s">
        <v>888</v>
      </c>
      <c r="G277" s="4" t="s">
        <v>596</v>
      </c>
      <c r="H277" s="4" t="s">
        <v>13</v>
      </c>
      <c r="I277" s="4" t="s">
        <v>50</v>
      </c>
      <c r="J277" s="4" t="str">
        <f t="shared" si="9"/>
        <v>Gold</v>
      </c>
    </row>
    <row r="278" spans="1:10" ht="15.75" x14ac:dyDescent="0.25">
      <c r="A278" s="4" t="s">
        <v>889</v>
      </c>
      <c r="B278" s="4" t="s">
        <v>890</v>
      </c>
      <c r="C278" s="4" t="str">
        <f t="shared" si="8"/>
        <v>Arthur Warren</v>
      </c>
      <c r="D278" s="4">
        <v>38</v>
      </c>
      <c r="E278" s="4" t="s">
        <v>10</v>
      </c>
      <c r="F278" s="4" t="s">
        <v>891</v>
      </c>
      <c r="G278" s="4" t="s">
        <v>188</v>
      </c>
      <c r="H278" s="4" t="s">
        <v>13</v>
      </c>
      <c r="I278" s="4" t="s">
        <v>50</v>
      </c>
      <c r="J278" s="4" t="str">
        <f t="shared" si="9"/>
        <v>Gold</v>
      </c>
    </row>
    <row r="279" spans="1:10" ht="15.75" x14ac:dyDescent="0.25">
      <c r="A279" s="4" t="s">
        <v>892</v>
      </c>
      <c r="B279" s="4" t="s">
        <v>893</v>
      </c>
      <c r="C279" s="4" t="str">
        <f t="shared" si="8"/>
        <v>Jeffrey Gomez</v>
      </c>
      <c r="D279" s="4">
        <v>22</v>
      </c>
      <c r="E279" s="4" t="s">
        <v>16</v>
      </c>
      <c r="F279" s="4" t="s">
        <v>894</v>
      </c>
      <c r="G279" s="4" t="s">
        <v>278</v>
      </c>
      <c r="H279" s="4" t="s">
        <v>13</v>
      </c>
      <c r="I279" s="4" t="s">
        <v>19</v>
      </c>
      <c r="J279" s="4" t="str">
        <f t="shared" si="9"/>
        <v>Platinum</v>
      </c>
    </row>
    <row r="280" spans="1:10" ht="15.75" x14ac:dyDescent="0.25">
      <c r="A280" s="4" t="s">
        <v>895</v>
      </c>
      <c r="B280" s="4" t="s">
        <v>896</v>
      </c>
      <c r="C280" s="4" t="str">
        <f t="shared" si="8"/>
        <v>Stephen Fowler</v>
      </c>
      <c r="D280" s="4">
        <v>42</v>
      </c>
      <c r="E280" s="4" t="s">
        <v>16</v>
      </c>
      <c r="F280" s="4" t="s">
        <v>897</v>
      </c>
      <c r="G280" s="4" t="s">
        <v>221</v>
      </c>
      <c r="H280" s="4" t="s">
        <v>13</v>
      </c>
      <c r="I280" s="4" t="s">
        <v>19</v>
      </c>
      <c r="J280" s="4" t="str">
        <f t="shared" si="9"/>
        <v>Platinum</v>
      </c>
    </row>
    <row r="281" spans="1:10" ht="15.75" x14ac:dyDescent="0.25">
      <c r="A281" s="4" t="s">
        <v>898</v>
      </c>
      <c r="B281" s="4" t="s">
        <v>899</v>
      </c>
      <c r="C281" s="4" t="str">
        <f t="shared" si="8"/>
        <v>Aaron Luna</v>
      </c>
      <c r="D281" s="4">
        <v>21</v>
      </c>
      <c r="E281" s="4" t="s">
        <v>16</v>
      </c>
      <c r="F281" s="4" t="s">
        <v>900</v>
      </c>
      <c r="G281" s="4" t="s">
        <v>27</v>
      </c>
      <c r="H281" s="4" t="s">
        <v>13</v>
      </c>
      <c r="I281" s="4" t="s">
        <v>28</v>
      </c>
      <c r="J281" s="4" t="str">
        <f t="shared" si="9"/>
        <v>Bronze</v>
      </c>
    </row>
    <row r="282" spans="1:10" ht="15.75" x14ac:dyDescent="0.25">
      <c r="A282" s="4" t="s">
        <v>901</v>
      </c>
      <c r="B282" s="4" t="s">
        <v>902</v>
      </c>
      <c r="C282" s="4" t="str">
        <f t="shared" si="8"/>
        <v>Antonio Leon</v>
      </c>
      <c r="D282" s="4">
        <v>48</v>
      </c>
      <c r="E282" s="4" t="s">
        <v>10</v>
      </c>
      <c r="F282" s="4" t="s">
        <v>903</v>
      </c>
      <c r="G282" s="4" t="s">
        <v>103</v>
      </c>
      <c r="H282" s="4" t="s">
        <v>13</v>
      </c>
      <c r="I282" s="4" t="s">
        <v>28</v>
      </c>
      <c r="J282" s="4" t="str">
        <f t="shared" si="9"/>
        <v>Bronze</v>
      </c>
    </row>
    <row r="283" spans="1:10" ht="15.75" x14ac:dyDescent="0.25">
      <c r="A283" s="4" t="s">
        <v>904</v>
      </c>
      <c r="B283" s="4" t="s">
        <v>905</v>
      </c>
      <c r="C283" s="4" t="str">
        <f t="shared" si="8"/>
        <v>Brittany Watson</v>
      </c>
      <c r="D283" s="4">
        <v>59</v>
      </c>
      <c r="E283" s="4" t="s">
        <v>10</v>
      </c>
      <c r="F283" s="4" t="s">
        <v>906</v>
      </c>
      <c r="G283" s="4" t="s">
        <v>171</v>
      </c>
      <c r="H283" s="4" t="s">
        <v>13</v>
      </c>
      <c r="I283" s="4" t="s">
        <v>19</v>
      </c>
      <c r="J283" s="4" t="str">
        <f t="shared" si="9"/>
        <v>Platinum</v>
      </c>
    </row>
    <row r="284" spans="1:10" ht="15.75" x14ac:dyDescent="0.25">
      <c r="A284" s="4" t="s">
        <v>907</v>
      </c>
      <c r="B284" s="4" t="s">
        <v>908</v>
      </c>
      <c r="C284" s="4" t="str">
        <f t="shared" si="8"/>
        <v>Kristi Lopez</v>
      </c>
      <c r="D284" s="4">
        <v>46</v>
      </c>
      <c r="E284" s="4" t="s">
        <v>16</v>
      </c>
      <c r="F284" s="4" t="s">
        <v>909</v>
      </c>
      <c r="G284" s="4" t="s">
        <v>91</v>
      </c>
      <c r="H284" s="4" t="s">
        <v>13</v>
      </c>
      <c r="I284" s="4" t="s">
        <v>50</v>
      </c>
      <c r="J284" s="4" t="str">
        <f t="shared" si="9"/>
        <v>Gold</v>
      </c>
    </row>
    <row r="285" spans="1:10" ht="15.75" x14ac:dyDescent="0.25">
      <c r="A285" s="4" t="s">
        <v>910</v>
      </c>
      <c r="B285" s="4" t="s">
        <v>911</v>
      </c>
      <c r="C285" s="4" t="str">
        <f t="shared" si="8"/>
        <v>Bryan Garcia</v>
      </c>
      <c r="D285" s="4">
        <v>54</v>
      </c>
      <c r="E285" s="4" t="s">
        <v>16</v>
      </c>
      <c r="F285" s="4" t="s">
        <v>912</v>
      </c>
      <c r="G285" s="4" t="s">
        <v>856</v>
      </c>
      <c r="H285" s="4" t="s">
        <v>13</v>
      </c>
      <c r="I285" s="4" t="s">
        <v>33</v>
      </c>
      <c r="J285" s="4" t="str">
        <f t="shared" si="9"/>
        <v>Silver</v>
      </c>
    </row>
    <row r="286" spans="1:10" ht="15.75" x14ac:dyDescent="0.25">
      <c r="A286" s="4" t="s">
        <v>913</v>
      </c>
      <c r="B286" s="4" t="s">
        <v>914</v>
      </c>
      <c r="C286" s="4" t="str">
        <f t="shared" si="8"/>
        <v>Hunter Sutton</v>
      </c>
      <c r="D286" s="4">
        <v>54</v>
      </c>
      <c r="E286" s="4" t="s">
        <v>10</v>
      </c>
      <c r="F286" s="4" t="s">
        <v>915</v>
      </c>
      <c r="G286" s="4" t="s">
        <v>171</v>
      </c>
      <c r="H286" s="4" t="s">
        <v>13</v>
      </c>
      <c r="I286" s="4" t="s">
        <v>50</v>
      </c>
      <c r="J286" s="4" t="str">
        <f t="shared" si="9"/>
        <v>Gold</v>
      </c>
    </row>
    <row r="287" spans="1:10" ht="15.75" x14ac:dyDescent="0.25">
      <c r="A287" s="4" t="s">
        <v>916</v>
      </c>
      <c r="B287" s="4" t="s">
        <v>917</v>
      </c>
      <c r="C287" s="4" t="str">
        <f t="shared" si="8"/>
        <v>Donna Guerra</v>
      </c>
      <c r="D287" s="4">
        <v>46</v>
      </c>
      <c r="E287" s="4" t="s">
        <v>16</v>
      </c>
      <c r="F287" s="4" t="s">
        <v>918</v>
      </c>
      <c r="G287" s="4" t="s">
        <v>725</v>
      </c>
      <c r="H287" s="4" t="s">
        <v>13</v>
      </c>
      <c r="I287" s="4" t="s">
        <v>33</v>
      </c>
      <c r="J287" s="4" t="str">
        <f t="shared" si="9"/>
        <v>Silver</v>
      </c>
    </row>
    <row r="288" spans="1:10" ht="15.75" x14ac:dyDescent="0.25">
      <c r="A288" s="4" t="s">
        <v>919</v>
      </c>
      <c r="B288" s="4" t="s">
        <v>920</v>
      </c>
      <c r="C288" s="4" t="str">
        <f t="shared" si="8"/>
        <v>Tommy Roberts</v>
      </c>
      <c r="D288" s="4">
        <v>22</v>
      </c>
      <c r="E288" s="4" t="s">
        <v>10</v>
      </c>
      <c r="F288" s="4" t="s">
        <v>921</v>
      </c>
      <c r="G288" s="4" t="s">
        <v>41</v>
      </c>
      <c r="H288" s="4" t="s">
        <v>13</v>
      </c>
      <c r="I288" s="4" t="s">
        <v>33</v>
      </c>
      <c r="J288" s="4" t="str">
        <f t="shared" si="9"/>
        <v>Silver</v>
      </c>
    </row>
    <row r="289" spans="1:10" ht="15.75" x14ac:dyDescent="0.25">
      <c r="A289" s="4" t="s">
        <v>922</v>
      </c>
      <c r="B289" s="4" t="s">
        <v>923</v>
      </c>
      <c r="C289" s="4" t="str">
        <f t="shared" si="8"/>
        <v>Cynthia Roberts</v>
      </c>
      <c r="D289" s="4">
        <v>22</v>
      </c>
      <c r="E289" s="4" t="s">
        <v>16</v>
      </c>
      <c r="F289" s="4" t="s">
        <v>924</v>
      </c>
      <c r="G289" s="4" t="s">
        <v>175</v>
      </c>
      <c r="H289" s="4" t="s">
        <v>13</v>
      </c>
      <c r="I289" s="4" t="s">
        <v>50</v>
      </c>
      <c r="J289" s="4" t="str">
        <f t="shared" si="9"/>
        <v>Gold</v>
      </c>
    </row>
    <row r="290" spans="1:10" ht="15.75" x14ac:dyDescent="0.25">
      <c r="A290" s="4" t="s">
        <v>925</v>
      </c>
      <c r="B290" s="4" t="s">
        <v>926</v>
      </c>
      <c r="C290" s="4" t="str">
        <f t="shared" si="8"/>
        <v>Misty Ferguson</v>
      </c>
      <c r="D290" s="4">
        <v>58</v>
      </c>
      <c r="E290" s="4" t="s">
        <v>10</v>
      </c>
      <c r="F290" s="4" t="s">
        <v>927</v>
      </c>
      <c r="G290" s="4" t="s">
        <v>171</v>
      </c>
      <c r="H290" s="4" t="s">
        <v>13</v>
      </c>
      <c r="I290" s="4" t="s">
        <v>50</v>
      </c>
      <c r="J290" s="4" t="str">
        <f t="shared" si="9"/>
        <v>Gold</v>
      </c>
    </row>
    <row r="291" spans="1:10" ht="15.75" x14ac:dyDescent="0.25">
      <c r="A291" s="4" t="s">
        <v>928</v>
      </c>
      <c r="B291" s="4" t="s">
        <v>929</v>
      </c>
      <c r="C291" s="4" t="str">
        <f t="shared" si="8"/>
        <v>Jennifer Figueroa</v>
      </c>
      <c r="D291" s="4">
        <v>45</v>
      </c>
      <c r="E291" s="4" t="s">
        <v>10</v>
      </c>
      <c r="F291" s="4" t="s">
        <v>930</v>
      </c>
      <c r="G291" s="4" t="s">
        <v>27</v>
      </c>
      <c r="H291" s="4" t="s">
        <v>13</v>
      </c>
      <c r="I291" s="4" t="s">
        <v>28</v>
      </c>
      <c r="J291" s="4" t="str">
        <f t="shared" si="9"/>
        <v>Bronze</v>
      </c>
    </row>
    <row r="292" spans="1:10" ht="15.75" x14ac:dyDescent="0.25">
      <c r="A292" s="4" t="s">
        <v>931</v>
      </c>
      <c r="B292" s="4" t="s">
        <v>932</v>
      </c>
      <c r="C292" s="4" t="str">
        <f t="shared" si="8"/>
        <v>Chase Williams Md</v>
      </c>
      <c r="D292" s="4">
        <v>52</v>
      </c>
      <c r="E292" s="4" t="s">
        <v>16</v>
      </c>
      <c r="F292" s="4" t="s">
        <v>933</v>
      </c>
      <c r="G292" s="4" t="s">
        <v>291</v>
      </c>
      <c r="H292" s="4" t="s">
        <v>13</v>
      </c>
      <c r="I292" s="4" t="s">
        <v>33</v>
      </c>
      <c r="J292" s="4" t="str">
        <f t="shared" si="9"/>
        <v>Silver</v>
      </c>
    </row>
    <row r="293" spans="1:10" ht="15.75" x14ac:dyDescent="0.25">
      <c r="A293" s="4" t="s">
        <v>934</v>
      </c>
      <c r="B293" s="4" t="s">
        <v>935</v>
      </c>
      <c r="C293" s="4" t="str">
        <f t="shared" si="8"/>
        <v>James Powell</v>
      </c>
      <c r="D293" s="4">
        <v>40</v>
      </c>
      <c r="E293" s="4" t="s">
        <v>16</v>
      </c>
      <c r="F293" s="4" t="s">
        <v>936</v>
      </c>
      <c r="G293" s="4" t="s">
        <v>117</v>
      </c>
      <c r="H293" s="4" t="s">
        <v>13</v>
      </c>
      <c r="I293" s="4" t="s">
        <v>28</v>
      </c>
      <c r="J293" s="4" t="str">
        <f t="shared" si="9"/>
        <v>Bronze</v>
      </c>
    </row>
    <row r="294" spans="1:10" ht="15.75" x14ac:dyDescent="0.25">
      <c r="A294" s="4" t="s">
        <v>937</v>
      </c>
      <c r="B294" s="4" t="s">
        <v>938</v>
      </c>
      <c r="C294" s="4" t="str">
        <f t="shared" si="8"/>
        <v>Ricardo Jones</v>
      </c>
      <c r="D294" s="4">
        <v>30</v>
      </c>
      <c r="E294" s="4" t="s">
        <v>10</v>
      </c>
      <c r="F294" s="4" t="s">
        <v>939</v>
      </c>
      <c r="G294" s="4" t="s">
        <v>205</v>
      </c>
      <c r="H294" s="4" t="s">
        <v>13</v>
      </c>
      <c r="I294" s="4" t="s">
        <v>33</v>
      </c>
      <c r="J294" s="4" t="str">
        <f t="shared" si="9"/>
        <v>Silver</v>
      </c>
    </row>
    <row r="295" spans="1:10" ht="15.75" x14ac:dyDescent="0.25">
      <c r="A295" s="4" t="s">
        <v>940</v>
      </c>
      <c r="B295" s="4" t="s">
        <v>941</v>
      </c>
      <c r="C295" s="4" t="str">
        <f t="shared" si="8"/>
        <v>Gloria Taylor</v>
      </c>
      <c r="D295" s="4">
        <v>56</v>
      </c>
      <c r="E295" s="4" t="s">
        <v>16</v>
      </c>
      <c r="F295" s="4" t="s">
        <v>942</v>
      </c>
      <c r="G295" s="4" t="s">
        <v>332</v>
      </c>
      <c r="H295" s="4" t="s">
        <v>13</v>
      </c>
      <c r="I295" s="4" t="s">
        <v>19</v>
      </c>
      <c r="J295" s="4" t="str">
        <f t="shared" si="9"/>
        <v>Platinum</v>
      </c>
    </row>
    <row r="296" spans="1:10" ht="15.75" x14ac:dyDescent="0.25">
      <c r="A296" s="4" t="s">
        <v>943</v>
      </c>
      <c r="B296" s="4" t="s">
        <v>944</v>
      </c>
      <c r="C296" s="4" t="str">
        <f t="shared" si="8"/>
        <v>Lisa Chandler</v>
      </c>
      <c r="D296" s="4">
        <v>29</v>
      </c>
      <c r="E296" s="4" t="s">
        <v>10</v>
      </c>
      <c r="F296" s="4" t="s">
        <v>580</v>
      </c>
      <c r="G296" s="4" t="s">
        <v>69</v>
      </c>
      <c r="H296" s="4" t="s">
        <v>13</v>
      </c>
      <c r="I296" s="4" t="s">
        <v>19</v>
      </c>
      <c r="J296" s="4" t="str">
        <f t="shared" si="9"/>
        <v>Platinum</v>
      </c>
    </row>
    <row r="297" spans="1:10" ht="15.75" x14ac:dyDescent="0.25">
      <c r="A297" s="4" t="s">
        <v>945</v>
      </c>
      <c r="B297" s="4" t="s">
        <v>946</v>
      </c>
      <c r="C297" s="4" t="str">
        <f t="shared" si="8"/>
        <v>Crystal Waters</v>
      </c>
      <c r="D297" s="4">
        <v>19</v>
      </c>
      <c r="E297" s="4" t="s">
        <v>16</v>
      </c>
      <c r="F297" s="4" t="s">
        <v>947</v>
      </c>
      <c r="G297" s="4" t="s">
        <v>65</v>
      </c>
      <c r="H297" s="4" t="s">
        <v>13</v>
      </c>
      <c r="I297" s="4" t="s">
        <v>28</v>
      </c>
      <c r="J297" s="4" t="str">
        <f t="shared" si="9"/>
        <v>Bronze</v>
      </c>
    </row>
    <row r="298" spans="1:10" ht="15.75" x14ac:dyDescent="0.25">
      <c r="A298" s="4" t="s">
        <v>948</v>
      </c>
      <c r="B298" s="4" t="s">
        <v>949</v>
      </c>
      <c r="C298" s="4" t="str">
        <f t="shared" si="8"/>
        <v>Jared Moran</v>
      </c>
      <c r="D298" s="4">
        <v>28</v>
      </c>
      <c r="E298" s="4" t="s">
        <v>16</v>
      </c>
      <c r="F298" s="4" t="s">
        <v>301</v>
      </c>
      <c r="G298" s="4" t="s">
        <v>45</v>
      </c>
      <c r="H298" s="4" t="s">
        <v>13</v>
      </c>
      <c r="I298" s="4" t="s">
        <v>28</v>
      </c>
      <c r="J298" s="4" t="str">
        <f t="shared" si="9"/>
        <v>Bronze</v>
      </c>
    </row>
    <row r="299" spans="1:10" ht="15.75" x14ac:dyDescent="0.25">
      <c r="A299" s="4" t="s">
        <v>950</v>
      </c>
      <c r="B299" s="4" t="s">
        <v>951</v>
      </c>
      <c r="C299" s="4" t="str">
        <f t="shared" si="8"/>
        <v>Jennifer Carr</v>
      </c>
      <c r="D299" s="4">
        <v>47</v>
      </c>
      <c r="E299" s="4" t="s">
        <v>16</v>
      </c>
      <c r="F299" s="4" t="s">
        <v>952</v>
      </c>
      <c r="G299" s="4" t="s">
        <v>117</v>
      </c>
      <c r="H299" s="4" t="s">
        <v>13</v>
      </c>
      <c r="I299" s="4" t="s">
        <v>33</v>
      </c>
      <c r="J299" s="4" t="str">
        <f t="shared" si="9"/>
        <v>Silver</v>
      </c>
    </row>
    <row r="300" spans="1:10" ht="15.75" x14ac:dyDescent="0.25">
      <c r="A300" s="4" t="s">
        <v>953</v>
      </c>
      <c r="B300" s="4" t="s">
        <v>954</v>
      </c>
      <c r="C300" s="4" t="str">
        <f t="shared" si="8"/>
        <v>Tracy Stephens</v>
      </c>
      <c r="D300" s="4">
        <v>64</v>
      </c>
      <c r="E300" s="4" t="s">
        <v>10</v>
      </c>
      <c r="F300" s="4" t="s">
        <v>955</v>
      </c>
      <c r="G300" s="4" t="s">
        <v>439</v>
      </c>
      <c r="H300" s="4" t="s">
        <v>13</v>
      </c>
      <c r="I300" s="4" t="s">
        <v>19</v>
      </c>
      <c r="J300" s="4" t="str">
        <f t="shared" si="9"/>
        <v>Platinum</v>
      </c>
    </row>
    <row r="301" spans="1:10" ht="15.75" x14ac:dyDescent="0.25">
      <c r="A301" s="4" t="s">
        <v>956</v>
      </c>
      <c r="B301" s="4" t="s">
        <v>957</v>
      </c>
      <c r="C301" s="4" t="str">
        <f t="shared" si="8"/>
        <v>Stephanie Jacobs</v>
      </c>
      <c r="D301" s="4">
        <v>48</v>
      </c>
      <c r="E301" s="4" t="s">
        <v>16</v>
      </c>
      <c r="F301" s="4" t="s">
        <v>958</v>
      </c>
      <c r="G301" s="4" t="s">
        <v>332</v>
      </c>
      <c r="H301" s="4" t="s">
        <v>13</v>
      </c>
      <c r="I301" s="4" t="s">
        <v>19</v>
      </c>
      <c r="J301" s="4" t="str">
        <f t="shared" si="9"/>
        <v>Platinum</v>
      </c>
    </row>
    <row r="302" spans="1:10" ht="15.75" x14ac:dyDescent="0.25">
      <c r="A302" s="4" t="s">
        <v>959</v>
      </c>
      <c r="B302" s="4" t="s">
        <v>960</v>
      </c>
      <c r="C302" s="4" t="str">
        <f t="shared" si="8"/>
        <v>Matthew Avery</v>
      </c>
      <c r="D302" s="4">
        <v>29</v>
      </c>
      <c r="E302" s="4" t="s">
        <v>10</v>
      </c>
      <c r="F302" s="4" t="s">
        <v>961</v>
      </c>
      <c r="G302" s="4" t="s">
        <v>37</v>
      </c>
      <c r="H302" s="4" t="s">
        <v>13</v>
      </c>
      <c r="I302" s="4" t="s">
        <v>33</v>
      </c>
      <c r="J302" s="4" t="str">
        <f t="shared" si="9"/>
        <v>Silver</v>
      </c>
    </row>
    <row r="303" spans="1:10" ht="15.75" x14ac:dyDescent="0.25">
      <c r="A303" s="4" t="s">
        <v>962</v>
      </c>
      <c r="B303" s="4" t="s">
        <v>963</v>
      </c>
      <c r="C303" s="4" t="str">
        <f t="shared" si="8"/>
        <v>Ryan Kane</v>
      </c>
      <c r="D303" s="4">
        <v>50</v>
      </c>
      <c r="E303" s="4" t="s">
        <v>10</v>
      </c>
      <c r="F303" s="4" t="s">
        <v>964</v>
      </c>
      <c r="G303" s="4" t="s">
        <v>291</v>
      </c>
      <c r="H303" s="4" t="s">
        <v>13</v>
      </c>
      <c r="I303" s="4" t="s">
        <v>50</v>
      </c>
      <c r="J303" s="4" t="str">
        <f t="shared" si="9"/>
        <v>Gold</v>
      </c>
    </row>
    <row r="304" spans="1:10" ht="15.75" x14ac:dyDescent="0.25">
      <c r="A304" s="4" t="s">
        <v>965</v>
      </c>
      <c r="B304" s="4" t="s">
        <v>966</v>
      </c>
      <c r="C304" s="4" t="str">
        <f t="shared" si="8"/>
        <v>Edward Cole</v>
      </c>
      <c r="D304" s="4">
        <v>36</v>
      </c>
      <c r="E304" s="4" t="s">
        <v>10</v>
      </c>
      <c r="F304" s="4" t="s">
        <v>967</v>
      </c>
      <c r="G304" s="4" t="s">
        <v>137</v>
      </c>
      <c r="H304" s="4" t="s">
        <v>13</v>
      </c>
      <c r="I304" s="4" t="s">
        <v>50</v>
      </c>
      <c r="J304" s="4" t="str">
        <f t="shared" si="9"/>
        <v>Gold</v>
      </c>
    </row>
    <row r="305" spans="1:10" ht="15.75" x14ac:dyDescent="0.25">
      <c r="A305" s="4" t="s">
        <v>968</v>
      </c>
      <c r="B305" s="4" t="s">
        <v>969</v>
      </c>
      <c r="C305" s="4" t="str">
        <f t="shared" si="8"/>
        <v>John Sloan</v>
      </c>
      <c r="D305" s="4">
        <v>23</v>
      </c>
      <c r="E305" s="4" t="s">
        <v>16</v>
      </c>
      <c r="F305" s="4" t="s">
        <v>970</v>
      </c>
      <c r="G305" s="4" t="s">
        <v>95</v>
      </c>
      <c r="H305" s="4" t="s">
        <v>13</v>
      </c>
      <c r="I305" s="4" t="s">
        <v>19</v>
      </c>
      <c r="J305" s="4" t="str">
        <f t="shared" si="9"/>
        <v>Platinum</v>
      </c>
    </row>
    <row r="306" spans="1:10" ht="15.75" x14ac:dyDescent="0.25">
      <c r="A306" s="4" t="s">
        <v>971</v>
      </c>
      <c r="B306" s="4" t="s">
        <v>972</v>
      </c>
      <c r="C306" s="4" t="str">
        <f t="shared" si="8"/>
        <v>Miss Alexandria Li Dvm</v>
      </c>
      <c r="D306" s="4">
        <v>41</v>
      </c>
      <c r="E306" s="4" t="s">
        <v>10</v>
      </c>
      <c r="F306" s="4" t="s">
        <v>973</v>
      </c>
      <c r="G306" s="4" t="s">
        <v>65</v>
      </c>
      <c r="H306" s="4" t="s">
        <v>13</v>
      </c>
      <c r="I306" s="4" t="s">
        <v>33</v>
      </c>
      <c r="J306" s="4" t="str">
        <f t="shared" si="9"/>
        <v>Silver</v>
      </c>
    </row>
    <row r="307" spans="1:10" ht="15.75" x14ac:dyDescent="0.25">
      <c r="A307" s="4" t="s">
        <v>974</v>
      </c>
      <c r="B307" s="4" t="s">
        <v>975</v>
      </c>
      <c r="C307" s="4" t="str">
        <f t="shared" si="8"/>
        <v>Roberta Green</v>
      </c>
      <c r="D307" s="4">
        <v>64</v>
      </c>
      <c r="E307" s="4" t="s">
        <v>10</v>
      </c>
      <c r="F307" s="4" t="s">
        <v>976</v>
      </c>
      <c r="G307" s="4" t="s">
        <v>77</v>
      </c>
      <c r="H307" s="4" t="s">
        <v>13</v>
      </c>
      <c r="I307" s="4" t="s">
        <v>19</v>
      </c>
      <c r="J307" s="4" t="str">
        <f t="shared" si="9"/>
        <v>Platinum</v>
      </c>
    </row>
    <row r="308" spans="1:10" ht="15.75" x14ac:dyDescent="0.25">
      <c r="A308" s="4" t="s">
        <v>977</v>
      </c>
      <c r="B308" s="4" t="s">
        <v>978</v>
      </c>
      <c r="C308" s="4" t="str">
        <f t="shared" si="8"/>
        <v>Angela Robinson</v>
      </c>
      <c r="D308" s="4">
        <v>44</v>
      </c>
      <c r="E308" s="4" t="s">
        <v>10</v>
      </c>
      <c r="F308" s="4" t="s">
        <v>979</v>
      </c>
      <c r="G308" s="4" t="s">
        <v>241</v>
      </c>
      <c r="H308" s="4" t="s">
        <v>13</v>
      </c>
      <c r="I308" s="4" t="s">
        <v>19</v>
      </c>
      <c r="J308" s="4" t="str">
        <f t="shared" si="9"/>
        <v>Platinum</v>
      </c>
    </row>
    <row r="309" spans="1:10" ht="15.75" x14ac:dyDescent="0.25">
      <c r="A309" s="4" t="s">
        <v>980</v>
      </c>
      <c r="B309" s="4" t="s">
        <v>981</v>
      </c>
      <c r="C309" s="4" t="str">
        <f t="shared" si="8"/>
        <v>Brandy Thompson</v>
      </c>
      <c r="D309" s="4">
        <v>56</v>
      </c>
      <c r="E309" s="4" t="s">
        <v>16</v>
      </c>
      <c r="F309" s="4" t="s">
        <v>982</v>
      </c>
      <c r="G309" s="4" t="s">
        <v>23</v>
      </c>
      <c r="H309" s="4" t="s">
        <v>13</v>
      </c>
      <c r="I309" s="4" t="s">
        <v>28</v>
      </c>
      <c r="J309" s="4" t="str">
        <f t="shared" si="9"/>
        <v>Bronze</v>
      </c>
    </row>
    <row r="310" spans="1:10" ht="15.75" x14ac:dyDescent="0.25">
      <c r="A310" s="4" t="s">
        <v>983</v>
      </c>
      <c r="B310" s="4" t="s">
        <v>984</v>
      </c>
      <c r="C310" s="4" t="str">
        <f t="shared" si="8"/>
        <v>Jennifer Zamora</v>
      </c>
      <c r="D310" s="4">
        <v>60</v>
      </c>
      <c r="E310" s="4" t="s">
        <v>16</v>
      </c>
      <c r="F310" s="4" t="s">
        <v>985</v>
      </c>
      <c r="G310" s="4" t="s">
        <v>271</v>
      </c>
      <c r="H310" s="4" t="s">
        <v>13</v>
      </c>
      <c r="I310" s="4" t="s">
        <v>50</v>
      </c>
      <c r="J310" s="4" t="str">
        <f t="shared" si="9"/>
        <v>Gold</v>
      </c>
    </row>
    <row r="311" spans="1:10" ht="15.75" x14ac:dyDescent="0.25">
      <c r="A311" s="4" t="s">
        <v>986</v>
      </c>
      <c r="B311" s="4" t="s">
        <v>987</v>
      </c>
      <c r="C311" s="4" t="str">
        <f t="shared" si="8"/>
        <v>Stacy Collins</v>
      </c>
      <c r="D311" s="4">
        <v>41</v>
      </c>
      <c r="E311" s="4" t="s">
        <v>16</v>
      </c>
      <c r="F311" s="4" t="s">
        <v>988</v>
      </c>
      <c r="G311" s="4" t="s">
        <v>32</v>
      </c>
      <c r="H311" s="4" t="s">
        <v>13</v>
      </c>
      <c r="I311" s="4" t="s">
        <v>28</v>
      </c>
      <c r="J311" s="4" t="str">
        <f t="shared" si="9"/>
        <v>Bronze</v>
      </c>
    </row>
    <row r="312" spans="1:10" ht="15.75" x14ac:dyDescent="0.25">
      <c r="A312" s="4" t="s">
        <v>989</v>
      </c>
      <c r="B312" s="4" t="s">
        <v>990</v>
      </c>
      <c r="C312" s="4" t="str">
        <f t="shared" si="8"/>
        <v>Kara Dodson</v>
      </c>
      <c r="D312" s="4">
        <v>20</v>
      </c>
      <c r="E312" s="4" t="s">
        <v>10</v>
      </c>
      <c r="F312" s="4" t="s">
        <v>991</v>
      </c>
      <c r="G312" s="4" t="s">
        <v>175</v>
      </c>
      <c r="H312" s="4" t="s">
        <v>13</v>
      </c>
      <c r="I312" s="4" t="s">
        <v>33</v>
      </c>
      <c r="J312" s="4" t="str">
        <f t="shared" si="9"/>
        <v>Silver</v>
      </c>
    </row>
    <row r="313" spans="1:10" ht="15.75" x14ac:dyDescent="0.25">
      <c r="A313" s="4" t="s">
        <v>992</v>
      </c>
      <c r="B313" s="4" t="s">
        <v>993</v>
      </c>
      <c r="C313" s="4" t="str">
        <f t="shared" si="8"/>
        <v>Kevin Larson</v>
      </c>
      <c r="D313" s="4">
        <v>35</v>
      </c>
      <c r="E313" s="4" t="s">
        <v>10</v>
      </c>
      <c r="F313" s="4" t="s">
        <v>994</v>
      </c>
      <c r="G313" s="4" t="s">
        <v>37</v>
      </c>
      <c r="H313" s="4" t="s">
        <v>13</v>
      </c>
      <c r="I313" s="4" t="s">
        <v>19</v>
      </c>
      <c r="J313" s="4" t="str">
        <f t="shared" si="9"/>
        <v>Platinum</v>
      </c>
    </row>
    <row r="314" spans="1:10" ht="15.75" x14ac:dyDescent="0.25">
      <c r="A314" s="4" t="s">
        <v>995</v>
      </c>
      <c r="B314" s="4" t="s">
        <v>996</v>
      </c>
      <c r="C314" s="4" t="str">
        <f t="shared" si="8"/>
        <v>Jason Mullins</v>
      </c>
      <c r="D314" s="4">
        <v>47</v>
      </c>
      <c r="E314" s="4" t="s">
        <v>16</v>
      </c>
      <c r="F314" s="4" t="s">
        <v>997</v>
      </c>
      <c r="G314" s="4" t="s">
        <v>95</v>
      </c>
      <c r="H314" s="4" t="s">
        <v>13</v>
      </c>
      <c r="I314" s="4" t="s">
        <v>33</v>
      </c>
      <c r="J314" s="4" t="str">
        <f t="shared" si="9"/>
        <v>Silver</v>
      </c>
    </row>
    <row r="315" spans="1:10" ht="15.75" x14ac:dyDescent="0.25">
      <c r="A315" s="4" t="s">
        <v>998</v>
      </c>
      <c r="B315" s="4" t="s">
        <v>999</v>
      </c>
      <c r="C315" s="4" t="str">
        <f t="shared" si="8"/>
        <v>Elizabeth Jones</v>
      </c>
      <c r="D315" s="4">
        <v>62</v>
      </c>
      <c r="E315" s="4" t="s">
        <v>10</v>
      </c>
      <c r="F315" s="4" t="s">
        <v>1000</v>
      </c>
      <c r="G315" s="4" t="s">
        <v>144</v>
      </c>
      <c r="H315" s="4" t="s">
        <v>13</v>
      </c>
      <c r="I315" s="4" t="s">
        <v>19</v>
      </c>
      <c r="J315" s="4" t="str">
        <f t="shared" si="9"/>
        <v>Platinum</v>
      </c>
    </row>
    <row r="316" spans="1:10" ht="15.75" x14ac:dyDescent="0.25">
      <c r="A316" s="4" t="s">
        <v>1001</v>
      </c>
      <c r="B316" s="4" t="s">
        <v>1002</v>
      </c>
      <c r="C316" s="4" t="str">
        <f t="shared" si="8"/>
        <v>Elizabeth Johnson</v>
      </c>
      <c r="D316" s="4">
        <v>53</v>
      </c>
      <c r="E316" s="4" t="s">
        <v>16</v>
      </c>
      <c r="F316" s="4" t="s">
        <v>1003</v>
      </c>
      <c r="G316" s="4" t="s">
        <v>77</v>
      </c>
      <c r="H316" s="4" t="s">
        <v>13</v>
      </c>
      <c r="I316" s="4" t="s">
        <v>33</v>
      </c>
      <c r="J316" s="4" t="str">
        <f t="shared" si="9"/>
        <v>Silver</v>
      </c>
    </row>
    <row r="317" spans="1:10" ht="15.75" x14ac:dyDescent="0.25">
      <c r="A317" s="4" t="s">
        <v>1004</v>
      </c>
      <c r="B317" s="4" t="s">
        <v>1005</v>
      </c>
      <c r="C317" s="4" t="str">
        <f t="shared" si="8"/>
        <v>William Rodriguez</v>
      </c>
      <c r="D317" s="4">
        <v>49</v>
      </c>
      <c r="E317" s="4" t="s">
        <v>10</v>
      </c>
      <c r="F317" s="4" t="s">
        <v>1006</v>
      </c>
      <c r="G317" s="4" t="s">
        <v>725</v>
      </c>
      <c r="H317" s="4" t="s">
        <v>13</v>
      </c>
      <c r="I317" s="4" t="s">
        <v>33</v>
      </c>
      <c r="J317" s="4" t="str">
        <f t="shared" si="9"/>
        <v>Silver</v>
      </c>
    </row>
    <row r="318" spans="1:10" ht="15.75" x14ac:dyDescent="0.25">
      <c r="A318" s="4" t="s">
        <v>1007</v>
      </c>
      <c r="B318" s="4" t="s">
        <v>1008</v>
      </c>
      <c r="C318" s="4" t="str">
        <f t="shared" si="8"/>
        <v>Robert House</v>
      </c>
      <c r="D318" s="4">
        <v>34</v>
      </c>
      <c r="E318" s="4" t="s">
        <v>10</v>
      </c>
      <c r="F318" s="4" t="s">
        <v>1009</v>
      </c>
      <c r="G318" s="4" t="s">
        <v>144</v>
      </c>
      <c r="H318" s="4" t="s">
        <v>13</v>
      </c>
      <c r="I318" s="4" t="s">
        <v>50</v>
      </c>
      <c r="J318" s="4" t="str">
        <f t="shared" si="9"/>
        <v>Gold</v>
      </c>
    </row>
    <row r="319" spans="1:10" ht="15.75" x14ac:dyDescent="0.25">
      <c r="A319" s="4" t="s">
        <v>1010</v>
      </c>
      <c r="B319" s="4" t="s">
        <v>1011</v>
      </c>
      <c r="C319" s="4" t="str">
        <f t="shared" si="8"/>
        <v>Tiffany Williams</v>
      </c>
      <c r="D319" s="4">
        <v>64</v>
      </c>
      <c r="E319" s="4" t="s">
        <v>16</v>
      </c>
      <c r="F319" s="4" t="s">
        <v>1012</v>
      </c>
      <c r="G319" s="4" t="s">
        <v>49</v>
      </c>
      <c r="H319" s="4" t="s">
        <v>13</v>
      </c>
      <c r="I319" s="4" t="s">
        <v>50</v>
      </c>
      <c r="J319" s="4" t="str">
        <f t="shared" si="9"/>
        <v>Gold</v>
      </c>
    </row>
    <row r="320" spans="1:10" ht="15.75" x14ac:dyDescent="0.25">
      <c r="A320" s="4" t="s">
        <v>1013</v>
      </c>
      <c r="B320" s="4" t="s">
        <v>1014</v>
      </c>
      <c r="C320" s="4" t="str">
        <f t="shared" si="8"/>
        <v>Madison Wright</v>
      </c>
      <c r="D320" s="4">
        <v>25</v>
      </c>
      <c r="E320" s="4" t="s">
        <v>10</v>
      </c>
      <c r="F320" s="4" t="s">
        <v>1015</v>
      </c>
      <c r="G320" s="4" t="s">
        <v>65</v>
      </c>
      <c r="H320" s="4" t="s">
        <v>13</v>
      </c>
      <c r="I320" s="4" t="s">
        <v>19</v>
      </c>
      <c r="J320" s="4" t="str">
        <f t="shared" si="9"/>
        <v>Platinum</v>
      </c>
    </row>
    <row r="321" spans="1:10" ht="15.75" x14ac:dyDescent="0.25">
      <c r="A321" s="4" t="s">
        <v>1016</v>
      </c>
      <c r="B321" s="4" t="s">
        <v>1017</v>
      </c>
      <c r="C321" s="4" t="str">
        <f t="shared" si="8"/>
        <v>Casey Simpson</v>
      </c>
      <c r="D321" s="4">
        <v>54</v>
      </c>
      <c r="E321" s="4" t="s">
        <v>10</v>
      </c>
      <c r="F321" s="4" t="s">
        <v>1018</v>
      </c>
      <c r="G321" s="4" t="s">
        <v>317</v>
      </c>
      <c r="H321" s="4" t="s">
        <v>13</v>
      </c>
      <c r="I321" s="4" t="s">
        <v>19</v>
      </c>
      <c r="J321" s="4" t="str">
        <f t="shared" si="9"/>
        <v>Platinum</v>
      </c>
    </row>
    <row r="322" spans="1:10" ht="15.75" x14ac:dyDescent="0.25">
      <c r="A322" s="4" t="s">
        <v>1019</v>
      </c>
      <c r="B322" s="4" t="s">
        <v>1020</v>
      </c>
      <c r="C322" s="4" t="str">
        <f t="shared" ref="C322:C385" si="10">PROPER($B$2:$B$501)</f>
        <v>Jessica Gonzalez</v>
      </c>
      <c r="D322" s="4">
        <v>34</v>
      </c>
      <c r="E322" s="4" t="s">
        <v>16</v>
      </c>
      <c r="F322" s="4" t="s">
        <v>1021</v>
      </c>
      <c r="G322" s="4" t="s">
        <v>271</v>
      </c>
      <c r="H322" s="4" t="s">
        <v>13</v>
      </c>
      <c r="I322" s="4" t="s">
        <v>28</v>
      </c>
      <c r="J322" s="4" t="str">
        <f t="shared" ref="J322:J385" si="11">IF(I322="","Platinum",I322)</f>
        <v>Bronze</v>
      </c>
    </row>
    <row r="323" spans="1:10" ht="15.75" x14ac:dyDescent="0.25">
      <c r="A323" s="4" t="s">
        <v>1022</v>
      </c>
      <c r="B323" s="4" t="s">
        <v>1023</v>
      </c>
      <c r="C323" s="4" t="str">
        <f t="shared" si="10"/>
        <v>Darren Burton</v>
      </c>
      <c r="D323" s="4">
        <v>21</v>
      </c>
      <c r="E323" s="4" t="s">
        <v>16</v>
      </c>
      <c r="F323" s="4" t="s">
        <v>1024</v>
      </c>
      <c r="G323" s="4" t="s">
        <v>241</v>
      </c>
      <c r="H323" s="4" t="s">
        <v>13</v>
      </c>
      <c r="I323" s="4" t="s">
        <v>28</v>
      </c>
      <c r="J323" s="4" t="str">
        <f t="shared" si="11"/>
        <v>Bronze</v>
      </c>
    </row>
    <row r="324" spans="1:10" ht="15.75" x14ac:dyDescent="0.25">
      <c r="A324" s="4" t="s">
        <v>1025</v>
      </c>
      <c r="B324" s="4" t="s">
        <v>1026</v>
      </c>
      <c r="C324" s="4" t="str">
        <f t="shared" si="10"/>
        <v>Samuel Arias</v>
      </c>
      <c r="D324" s="4">
        <v>54</v>
      </c>
      <c r="E324" s="4" t="s">
        <v>10</v>
      </c>
      <c r="F324" s="4" t="s">
        <v>1027</v>
      </c>
      <c r="G324" s="4" t="s">
        <v>856</v>
      </c>
      <c r="H324" s="4" t="s">
        <v>13</v>
      </c>
      <c r="I324" s="4" t="s">
        <v>28</v>
      </c>
      <c r="J324" s="4" t="str">
        <f t="shared" si="11"/>
        <v>Bronze</v>
      </c>
    </row>
    <row r="325" spans="1:10" ht="15.75" x14ac:dyDescent="0.25">
      <c r="A325" s="4" t="s">
        <v>1028</v>
      </c>
      <c r="B325" s="4" t="s">
        <v>1029</v>
      </c>
      <c r="C325" s="4" t="str">
        <f t="shared" si="10"/>
        <v>Kristy Dunlap</v>
      </c>
      <c r="D325" s="4">
        <v>64</v>
      </c>
      <c r="E325" s="4" t="s">
        <v>16</v>
      </c>
      <c r="F325" s="4" t="s">
        <v>1030</v>
      </c>
      <c r="G325" s="4" t="s">
        <v>12</v>
      </c>
      <c r="H325" s="4" t="s">
        <v>13</v>
      </c>
      <c r="I325" s="4" t="s">
        <v>19</v>
      </c>
      <c r="J325" s="4" t="str">
        <f t="shared" si="11"/>
        <v>Platinum</v>
      </c>
    </row>
    <row r="326" spans="1:10" ht="15.75" x14ac:dyDescent="0.25">
      <c r="A326" s="4" t="s">
        <v>1031</v>
      </c>
      <c r="B326" s="4" t="s">
        <v>1032</v>
      </c>
      <c r="C326" s="4" t="str">
        <f t="shared" si="10"/>
        <v>Alex Mann Ii</v>
      </c>
      <c r="D326" s="4">
        <v>58</v>
      </c>
      <c r="E326" s="4" t="s">
        <v>10</v>
      </c>
      <c r="F326" s="4" t="s">
        <v>1033</v>
      </c>
      <c r="G326" s="4" t="s">
        <v>99</v>
      </c>
      <c r="H326" s="4" t="s">
        <v>13</v>
      </c>
      <c r="I326" s="4" t="s">
        <v>28</v>
      </c>
      <c r="J326" s="4" t="str">
        <f t="shared" si="11"/>
        <v>Bronze</v>
      </c>
    </row>
    <row r="327" spans="1:10" ht="15.75" x14ac:dyDescent="0.25">
      <c r="A327" s="4" t="s">
        <v>1034</v>
      </c>
      <c r="B327" s="4" t="s">
        <v>1035</v>
      </c>
      <c r="C327" s="4" t="str">
        <f t="shared" si="10"/>
        <v>Andrew Smith</v>
      </c>
      <c r="D327" s="4">
        <v>60</v>
      </c>
      <c r="E327" s="4" t="s">
        <v>10</v>
      </c>
      <c r="F327" s="4" t="s">
        <v>1036</v>
      </c>
      <c r="G327" s="4" t="s">
        <v>328</v>
      </c>
      <c r="H327" s="4" t="s">
        <v>13</v>
      </c>
      <c r="I327" s="4" t="s">
        <v>28</v>
      </c>
      <c r="J327" s="4" t="str">
        <f t="shared" si="11"/>
        <v>Bronze</v>
      </c>
    </row>
    <row r="328" spans="1:10" ht="15.75" x14ac:dyDescent="0.25">
      <c r="A328" s="4" t="s">
        <v>1037</v>
      </c>
      <c r="B328" s="4" t="s">
        <v>1038</v>
      </c>
      <c r="C328" s="4" t="str">
        <f t="shared" si="10"/>
        <v>Robert King</v>
      </c>
      <c r="D328" s="4">
        <v>58</v>
      </c>
      <c r="E328" s="4" t="s">
        <v>16</v>
      </c>
      <c r="F328" s="4" t="s">
        <v>1039</v>
      </c>
      <c r="G328" s="4" t="s">
        <v>221</v>
      </c>
      <c r="H328" s="4" t="s">
        <v>13</v>
      </c>
      <c r="I328" s="4" t="s">
        <v>50</v>
      </c>
      <c r="J328" s="4" t="str">
        <f t="shared" si="11"/>
        <v>Gold</v>
      </c>
    </row>
    <row r="329" spans="1:10" ht="15.75" x14ac:dyDescent="0.25">
      <c r="A329" s="4" t="s">
        <v>1040</v>
      </c>
      <c r="B329" s="4" t="s">
        <v>1041</v>
      </c>
      <c r="C329" s="4" t="str">
        <f t="shared" si="10"/>
        <v>Reginald Willis</v>
      </c>
      <c r="D329" s="4">
        <v>62</v>
      </c>
      <c r="E329" s="4" t="s">
        <v>16</v>
      </c>
      <c r="F329" s="4" t="s">
        <v>1042</v>
      </c>
      <c r="G329" s="4" t="s">
        <v>61</v>
      </c>
      <c r="H329" s="4" t="s">
        <v>13</v>
      </c>
      <c r="I329" s="4" t="s">
        <v>28</v>
      </c>
      <c r="J329" s="4" t="str">
        <f t="shared" si="11"/>
        <v>Bronze</v>
      </c>
    </row>
    <row r="330" spans="1:10" ht="15.75" x14ac:dyDescent="0.25">
      <c r="A330" s="4" t="s">
        <v>1043</v>
      </c>
      <c r="B330" s="4" t="s">
        <v>1044</v>
      </c>
      <c r="C330" s="4" t="str">
        <f t="shared" si="10"/>
        <v>Mario Harvey Jr.</v>
      </c>
      <c r="D330" s="4">
        <v>46</v>
      </c>
      <c r="E330" s="4" t="s">
        <v>10</v>
      </c>
      <c r="F330" s="4" t="s">
        <v>1045</v>
      </c>
      <c r="G330" s="4" t="s">
        <v>205</v>
      </c>
      <c r="H330" s="4" t="s">
        <v>13</v>
      </c>
      <c r="I330" s="4" t="s">
        <v>19</v>
      </c>
      <c r="J330" s="4" t="str">
        <f t="shared" si="11"/>
        <v>Platinum</v>
      </c>
    </row>
    <row r="331" spans="1:10" ht="15.75" x14ac:dyDescent="0.25">
      <c r="A331" s="4" t="s">
        <v>1046</v>
      </c>
      <c r="B331" s="4" t="s">
        <v>1047</v>
      </c>
      <c r="C331" s="4" t="str">
        <f t="shared" si="10"/>
        <v>Victor Mcintosh</v>
      </c>
      <c r="D331" s="4">
        <v>62</v>
      </c>
      <c r="E331" s="4" t="s">
        <v>16</v>
      </c>
      <c r="F331" s="4" t="s">
        <v>1048</v>
      </c>
      <c r="G331" s="4" t="s">
        <v>205</v>
      </c>
      <c r="H331" s="4" t="s">
        <v>13</v>
      </c>
      <c r="I331" s="4" t="s">
        <v>28</v>
      </c>
      <c r="J331" s="4" t="str">
        <f t="shared" si="11"/>
        <v>Bronze</v>
      </c>
    </row>
    <row r="332" spans="1:10" ht="15.75" x14ac:dyDescent="0.25">
      <c r="A332" s="4" t="s">
        <v>1049</v>
      </c>
      <c r="B332" s="4" t="s">
        <v>1050</v>
      </c>
      <c r="C332" s="4" t="str">
        <f t="shared" si="10"/>
        <v>Pamela Mcguire</v>
      </c>
      <c r="D332" s="4">
        <v>54</v>
      </c>
      <c r="E332" s="4" t="s">
        <v>10</v>
      </c>
      <c r="F332" s="4" t="s">
        <v>1051</v>
      </c>
      <c r="G332" s="4" t="s">
        <v>198</v>
      </c>
      <c r="H332" s="4" t="s">
        <v>13</v>
      </c>
      <c r="I332" s="4" t="s">
        <v>19</v>
      </c>
      <c r="J332" s="4" t="str">
        <f t="shared" si="11"/>
        <v>Platinum</v>
      </c>
    </row>
    <row r="333" spans="1:10" ht="15.75" x14ac:dyDescent="0.25">
      <c r="A333" s="4" t="s">
        <v>1052</v>
      </c>
      <c r="B333" s="4" t="s">
        <v>1053</v>
      </c>
      <c r="C333" s="4" t="str">
        <f t="shared" si="10"/>
        <v>Maria Phillips</v>
      </c>
      <c r="D333" s="4">
        <v>38</v>
      </c>
      <c r="E333" s="4" t="s">
        <v>16</v>
      </c>
      <c r="F333" s="4" t="s">
        <v>1054</v>
      </c>
      <c r="G333" s="4" t="s">
        <v>69</v>
      </c>
      <c r="H333" s="4" t="s">
        <v>13</v>
      </c>
      <c r="I333" s="4" t="s">
        <v>28</v>
      </c>
      <c r="J333" s="4" t="str">
        <f t="shared" si="11"/>
        <v>Bronze</v>
      </c>
    </row>
    <row r="334" spans="1:10" ht="15.75" x14ac:dyDescent="0.25">
      <c r="A334" s="4" t="s">
        <v>1055</v>
      </c>
      <c r="B334" s="4" t="s">
        <v>1056</v>
      </c>
      <c r="C334" s="4" t="str">
        <f t="shared" si="10"/>
        <v>Dr. Lindsay Hanna</v>
      </c>
      <c r="D334" s="4">
        <v>34</v>
      </c>
      <c r="E334" s="4" t="s">
        <v>16</v>
      </c>
      <c r="F334" s="4" t="s">
        <v>1057</v>
      </c>
      <c r="G334" s="4" t="s">
        <v>103</v>
      </c>
      <c r="H334" s="4" t="s">
        <v>13</v>
      </c>
      <c r="I334" s="4" t="s">
        <v>28</v>
      </c>
      <c r="J334" s="4" t="str">
        <f t="shared" si="11"/>
        <v>Bronze</v>
      </c>
    </row>
    <row r="335" spans="1:10" ht="15.75" x14ac:dyDescent="0.25">
      <c r="A335" s="4" t="s">
        <v>1058</v>
      </c>
      <c r="B335" s="4" t="s">
        <v>1059</v>
      </c>
      <c r="C335" s="4" t="str">
        <f t="shared" si="10"/>
        <v>Teresa Johnson</v>
      </c>
      <c r="D335" s="4">
        <v>64</v>
      </c>
      <c r="E335" s="4" t="s">
        <v>16</v>
      </c>
      <c r="F335" s="4" t="s">
        <v>1060</v>
      </c>
      <c r="G335" s="4" t="s">
        <v>84</v>
      </c>
      <c r="H335" s="4" t="s">
        <v>13</v>
      </c>
      <c r="I335" s="4" t="s">
        <v>50</v>
      </c>
      <c r="J335" s="4" t="str">
        <f t="shared" si="11"/>
        <v>Gold</v>
      </c>
    </row>
    <row r="336" spans="1:10" ht="15.75" x14ac:dyDescent="0.25">
      <c r="A336" s="4" t="s">
        <v>1061</v>
      </c>
      <c r="B336" s="4" t="s">
        <v>1062</v>
      </c>
      <c r="C336" s="4" t="str">
        <f t="shared" si="10"/>
        <v>Mr. Christopher Sims</v>
      </c>
      <c r="D336" s="4">
        <v>50</v>
      </c>
      <c r="E336" s="4" t="s">
        <v>16</v>
      </c>
      <c r="F336" s="4" t="s">
        <v>1063</v>
      </c>
      <c r="G336" s="4" t="s">
        <v>171</v>
      </c>
      <c r="H336" s="4" t="s">
        <v>13</v>
      </c>
      <c r="I336" s="4" t="s">
        <v>33</v>
      </c>
      <c r="J336" s="4" t="str">
        <f t="shared" si="11"/>
        <v>Silver</v>
      </c>
    </row>
    <row r="337" spans="1:10" ht="15.75" x14ac:dyDescent="0.25">
      <c r="A337" s="4" t="s">
        <v>1064</v>
      </c>
      <c r="B337" s="4" t="s">
        <v>1065</v>
      </c>
      <c r="C337" s="4" t="str">
        <f t="shared" si="10"/>
        <v>Jennifer Woods</v>
      </c>
      <c r="D337" s="4">
        <v>37</v>
      </c>
      <c r="E337" s="4" t="s">
        <v>10</v>
      </c>
      <c r="F337" s="4" t="s">
        <v>1066</v>
      </c>
      <c r="G337" s="4" t="s">
        <v>12</v>
      </c>
      <c r="H337" s="4" t="s">
        <v>13</v>
      </c>
      <c r="I337" s="4" t="s">
        <v>19</v>
      </c>
      <c r="J337" s="4" t="str">
        <f t="shared" si="11"/>
        <v>Platinum</v>
      </c>
    </row>
    <row r="338" spans="1:10" ht="15.75" x14ac:dyDescent="0.25">
      <c r="A338" s="4" t="s">
        <v>1067</v>
      </c>
      <c r="B338" s="4" t="s">
        <v>1068</v>
      </c>
      <c r="C338" s="4" t="str">
        <f t="shared" si="10"/>
        <v>John Jones</v>
      </c>
      <c r="D338" s="4">
        <v>58</v>
      </c>
      <c r="E338" s="4" t="s">
        <v>16</v>
      </c>
      <c r="F338" s="4" t="s">
        <v>1069</v>
      </c>
      <c r="G338" s="4" t="s">
        <v>37</v>
      </c>
      <c r="H338" s="4" t="s">
        <v>13</v>
      </c>
      <c r="I338" s="4" t="s">
        <v>33</v>
      </c>
      <c r="J338" s="4" t="str">
        <f t="shared" si="11"/>
        <v>Silver</v>
      </c>
    </row>
    <row r="339" spans="1:10" ht="15.75" x14ac:dyDescent="0.25">
      <c r="A339" s="4" t="s">
        <v>1070</v>
      </c>
      <c r="B339" s="4" t="s">
        <v>1071</v>
      </c>
      <c r="C339" s="4" t="str">
        <f t="shared" si="10"/>
        <v>Carol Lewis</v>
      </c>
      <c r="D339" s="4">
        <v>40</v>
      </c>
      <c r="E339" s="4" t="s">
        <v>16</v>
      </c>
      <c r="F339" s="4" t="s">
        <v>1072</v>
      </c>
      <c r="G339" s="4" t="s">
        <v>12</v>
      </c>
      <c r="H339" s="4" t="s">
        <v>13</v>
      </c>
      <c r="I339" s="4" t="s">
        <v>28</v>
      </c>
      <c r="J339" s="4" t="str">
        <f t="shared" si="11"/>
        <v>Bronze</v>
      </c>
    </row>
    <row r="340" spans="1:10" ht="15.75" x14ac:dyDescent="0.25">
      <c r="A340" s="4" t="s">
        <v>1073</v>
      </c>
      <c r="B340" s="4" t="s">
        <v>1074</v>
      </c>
      <c r="C340" s="4" t="str">
        <f t="shared" si="10"/>
        <v>Jasmine Snyder</v>
      </c>
      <c r="D340" s="4">
        <v>46</v>
      </c>
      <c r="E340" s="4" t="s">
        <v>16</v>
      </c>
      <c r="F340" s="4" t="s">
        <v>1075</v>
      </c>
      <c r="G340" s="4" t="s">
        <v>171</v>
      </c>
      <c r="H340" s="4" t="s">
        <v>13</v>
      </c>
      <c r="I340" s="4" t="s">
        <v>33</v>
      </c>
      <c r="J340" s="4" t="str">
        <f t="shared" si="11"/>
        <v>Silver</v>
      </c>
    </row>
    <row r="341" spans="1:10" ht="15.75" x14ac:dyDescent="0.25">
      <c r="A341" s="4" t="s">
        <v>1076</v>
      </c>
      <c r="B341" s="4" t="s">
        <v>1077</v>
      </c>
      <c r="C341" s="4" t="str">
        <f t="shared" si="10"/>
        <v>Mrs. Susan Buckley</v>
      </c>
      <c r="D341" s="4">
        <v>52</v>
      </c>
      <c r="E341" s="4" t="s">
        <v>16</v>
      </c>
      <c r="F341" s="4" t="s">
        <v>1078</v>
      </c>
      <c r="G341" s="4" t="s">
        <v>137</v>
      </c>
      <c r="H341" s="4" t="s">
        <v>13</v>
      </c>
      <c r="I341" s="4" t="s">
        <v>19</v>
      </c>
      <c r="J341" s="4" t="str">
        <f t="shared" si="11"/>
        <v>Platinum</v>
      </c>
    </row>
    <row r="342" spans="1:10" ht="15.75" x14ac:dyDescent="0.25">
      <c r="A342" s="4" t="s">
        <v>1079</v>
      </c>
      <c r="B342" s="4" t="s">
        <v>1080</v>
      </c>
      <c r="C342" s="4" t="str">
        <f t="shared" si="10"/>
        <v>Eric Davis</v>
      </c>
      <c r="D342" s="4">
        <v>27</v>
      </c>
      <c r="E342" s="4" t="s">
        <v>10</v>
      </c>
      <c r="F342" s="4" t="s">
        <v>1081</v>
      </c>
      <c r="G342" s="4" t="s">
        <v>278</v>
      </c>
      <c r="H342" s="4" t="s">
        <v>13</v>
      </c>
      <c r="I342" s="4" t="s">
        <v>28</v>
      </c>
      <c r="J342" s="4" t="str">
        <f t="shared" si="11"/>
        <v>Bronze</v>
      </c>
    </row>
    <row r="343" spans="1:10" ht="15.75" x14ac:dyDescent="0.25">
      <c r="A343" s="4" t="s">
        <v>1082</v>
      </c>
      <c r="B343" s="4" t="s">
        <v>1083</v>
      </c>
      <c r="C343" s="4" t="str">
        <f t="shared" si="10"/>
        <v>Angela Williams</v>
      </c>
      <c r="D343" s="4">
        <v>56</v>
      </c>
      <c r="E343" s="4" t="s">
        <v>16</v>
      </c>
      <c r="F343" s="4" t="s">
        <v>1084</v>
      </c>
      <c r="G343" s="4" t="s">
        <v>198</v>
      </c>
      <c r="H343" s="4" t="s">
        <v>13</v>
      </c>
      <c r="I343" s="4" t="s">
        <v>28</v>
      </c>
      <c r="J343" s="4" t="str">
        <f t="shared" si="11"/>
        <v>Bronze</v>
      </c>
    </row>
    <row r="344" spans="1:10" ht="15.75" x14ac:dyDescent="0.25">
      <c r="A344" s="4" t="s">
        <v>1085</v>
      </c>
      <c r="B344" s="4" t="s">
        <v>1086</v>
      </c>
      <c r="C344" s="4" t="str">
        <f t="shared" si="10"/>
        <v>Michelle Cunningham</v>
      </c>
      <c r="D344" s="4">
        <v>30</v>
      </c>
      <c r="E344" s="4" t="s">
        <v>16</v>
      </c>
      <c r="F344" s="4" t="s">
        <v>1087</v>
      </c>
      <c r="G344" s="4" t="s">
        <v>171</v>
      </c>
      <c r="H344" s="4" t="s">
        <v>13</v>
      </c>
      <c r="I344" s="4" t="s">
        <v>28</v>
      </c>
      <c r="J344" s="4" t="str">
        <f t="shared" si="11"/>
        <v>Bronze</v>
      </c>
    </row>
    <row r="345" spans="1:10" ht="15.75" x14ac:dyDescent="0.25">
      <c r="A345" s="4" t="s">
        <v>1088</v>
      </c>
      <c r="B345" s="4" t="s">
        <v>1089</v>
      </c>
      <c r="C345" s="4" t="str">
        <f t="shared" si="10"/>
        <v>Ryan Moore</v>
      </c>
      <c r="D345" s="4">
        <v>38</v>
      </c>
      <c r="E345" s="4" t="s">
        <v>10</v>
      </c>
      <c r="F345" s="4" t="s">
        <v>1090</v>
      </c>
      <c r="G345" s="4" t="s">
        <v>291</v>
      </c>
      <c r="H345" s="4" t="s">
        <v>13</v>
      </c>
      <c r="I345" s="4" t="s">
        <v>28</v>
      </c>
      <c r="J345" s="4" t="str">
        <f t="shared" si="11"/>
        <v>Bronze</v>
      </c>
    </row>
    <row r="346" spans="1:10" ht="15.75" x14ac:dyDescent="0.25">
      <c r="A346" s="4" t="s">
        <v>1091</v>
      </c>
      <c r="B346" s="4" t="s">
        <v>1092</v>
      </c>
      <c r="C346" s="4" t="str">
        <f t="shared" si="10"/>
        <v>Evelyn Brown</v>
      </c>
      <c r="D346" s="4">
        <v>39</v>
      </c>
      <c r="E346" s="4" t="s">
        <v>10</v>
      </c>
      <c r="F346" s="4" t="s">
        <v>1093</v>
      </c>
      <c r="G346" s="4" t="s">
        <v>237</v>
      </c>
      <c r="H346" s="4" t="s">
        <v>13</v>
      </c>
      <c r="I346" s="4" t="s">
        <v>50</v>
      </c>
      <c r="J346" s="4" t="str">
        <f t="shared" si="11"/>
        <v>Gold</v>
      </c>
    </row>
    <row r="347" spans="1:10" ht="15.75" x14ac:dyDescent="0.25">
      <c r="A347" s="4" t="s">
        <v>1094</v>
      </c>
      <c r="B347" s="4" t="s">
        <v>1095</v>
      </c>
      <c r="C347" s="4" t="str">
        <f t="shared" si="10"/>
        <v>Daniel Nelson</v>
      </c>
      <c r="D347" s="4">
        <v>33</v>
      </c>
      <c r="E347" s="4" t="s">
        <v>10</v>
      </c>
      <c r="F347" s="4" t="s">
        <v>1096</v>
      </c>
      <c r="G347" s="4" t="s">
        <v>99</v>
      </c>
      <c r="H347" s="4" t="s">
        <v>13</v>
      </c>
      <c r="I347" s="4" t="s">
        <v>28</v>
      </c>
      <c r="J347" s="4" t="str">
        <f t="shared" si="11"/>
        <v>Bronze</v>
      </c>
    </row>
    <row r="348" spans="1:10" ht="15.75" x14ac:dyDescent="0.25">
      <c r="A348" s="4" t="s">
        <v>1097</v>
      </c>
      <c r="B348" s="4" t="s">
        <v>1098</v>
      </c>
      <c r="C348" s="4" t="str">
        <f t="shared" si="10"/>
        <v>John Jordan</v>
      </c>
      <c r="D348" s="4">
        <v>58</v>
      </c>
      <c r="E348" s="4" t="s">
        <v>16</v>
      </c>
      <c r="F348" s="4" t="s">
        <v>1099</v>
      </c>
      <c r="G348" s="4" t="s">
        <v>241</v>
      </c>
      <c r="H348" s="4" t="s">
        <v>13</v>
      </c>
      <c r="I348" s="4" t="s">
        <v>19</v>
      </c>
      <c r="J348" s="4" t="str">
        <f t="shared" si="11"/>
        <v>Platinum</v>
      </c>
    </row>
    <row r="349" spans="1:10" ht="15.75" x14ac:dyDescent="0.25">
      <c r="A349" s="4" t="s">
        <v>1100</v>
      </c>
      <c r="B349" s="4" t="s">
        <v>1101</v>
      </c>
      <c r="C349" s="4" t="str">
        <f t="shared" si="10"/>
        <v>Justin Mason Dds</v>
      </c>
      <c r="D349" s="4">
        <v>39</v>
      </c>
      <c r="E349" s="4" t="s">
        <v>16</v>
      </c>
      <c r="F349" s="4" t="s">
        <v>1102</v>
      </c>
      <c r="G349" s="4" t="s">
        <v>171</v>
      </c>
      <c r="H349" s="4" t="s">
        <v>13</v>
      </c>
      <c r="I349" s="4" t="s">
        <v>50</v>
      </c>
      <c r="J349" s="4" t="str">
        <f t="shared" si="11"/>
        <v>Gold</v>
      </c>
    </row>
    <row r="350" spans="1:10" ht="15.75" x14ac:dyDescent="0.25">
      <c r="A350" s="4" t="s">
        <v>1103</v>
      </c>
      <c r="B350" s="4" t="s">
        <v>1104</v>
      </c>
      <c r="C350" s="4" t="str">
        <f t="shared" si="10"/>
        <v>Sherry Cabrera</v>
      </c>
      <c r="D350" s="4">
        <v>55</v>
      </c>
      <c r="E350" s="4" t="s">
        <v>10</v>
      </c>
      <c r="F350" s="4" t="s">
        <v>1105</v>
      </c>
      <c r="G350" s="4" t="s">
        <v>54</v>
      </c>
      <c r="H350" s="4" t="s">
        <v>13</v>
      </c>
      <c r="I350" s="4" t="s">
        <v>33</v>
      </c>
      <c r="J350" s="4" t="str">
        <f t="shared" si="11"/>
        <v>Silver</v>
      </c>
    </row>
    <row r="351" spans="1:10" ht="15.75" x14ac:dyDescent="0.25">
      <c r="A351" s="4" t="s">
        <v>1106</v>
      </c>
      <c r="B351" s="4" t="s">
        <v>1107</v>
      </c>
      <c r="C351" s="4" t="str">
        <f t="shared" si="10"/>
        <v>Heather Valenzuela</v>
      </c>
      <c r="D351" s="4">
        <v>31</v>
      </c>
      <c r="E351" s="4" t="s">
        <v>10</v>
      </c>
      <c r="F351" s="4" t="s">
        <v>1108</v>
      </c>
      <c r="G351" s="4" t="s">
        <v>167</v>
      </c>
      <c r="H351" s="4" t="s">
        <v>13</v>
      </c>
      <c r="I351" s="4" t="s">
        <v>28</v>
      </c>
      <c r="J351" s="4" t="str">
        <f t="shared" si="11"/>
        <v>Bronze</v>
      </c>
    </row>
    <row r="352" spans="1:10" ht="15.75" x14ac:dyDescent="0.25">
      <c r="A352" s="4" t="s">
        <v>1109</v>
      </c>
      <c r="B352" s="4" t="s">
        <v>1110</v>
      </c>
      <c r="C352" s="4" t="str">
        <f t="shared" si="10"/>
        <v>Charles Miller</v>
      </c>
      <c r="D352" s="4">
        <v>26</v>
      </c>
      <c r="E352" s="4" t="s">
        <v>10</v>
      </c>
      <c r="F352" s="4" t="s">
        <v>1111</v>
      </c>
      <c r="G352" s="4" t="s">
        <v>271</v>
      </c>
      <c r="H352" s="4" t="s">
        <v>13</v>
      </c>
      <c r="I352" s="4" t="s">
        <v>33</v>
      </c>
      <c r="J352" s="4" t="str">
        <f t="shared" si="11"/>
        <v>Silver</v>
      </c>
    </row>
    <row r="353" spans="1:10" ht="15.75" x14ac:dyDescent="0.25">
      <c r="A353" s="4" t="s">
        <v>1112</v>
      </c>
      <c r="B353" s="4" t="s">
        <v>1113</v>
      </c>
      <c r="C353" s="4" t="str">
        <f t="shared" si="10"/>
        <v>Jeffrey Mccarthy</v>
      </c>
      <c r="D353" s="4">
        <v>25</v>
      </c>
      <c r="E353" s="4" t="s">
        <v>16</v>
      </c>
      <c r="F353" s="4" t="s">
        <v>1114</v>
      </c>
      <c r="G353" s="4" t="s">
        <v>73</v>
      </c>
      <c r="H353" s="4" t="s">
        <v>13</v>
      </c>
      <c r="I353" s="4" t="s">
        <v>28</v>
      </c>
      <c r="J353" s="4" t="str">
        <f t="shared" si="11"/>
        <v>Bronze</v>
      </c>
    </row>
    <row r="354" spans="1:10" ht="15.75" x14ac:dyDescent="0.25">
      <c r="A354" s="4" t="s">
        <v>1115</v>
      </c>
      <c r="B354" s="4" t="s">
        <v>1116</v>
      </c>
      <c r="C354" s="4" t="str">
        <f t="shared" si="10"/>
        <v>Michael Greene</v>
      </c>
      <c r="D354" s="4">
        <v>52</v>
      </c>
      <c r="E354" s="4" t="s">
        <v>16</v>
      </c>
      <c r="F354" s="4" t="s">
        <v>1117</v>
      </c>
      <c r="G354" s="4" t="s">
        <v>328</v>
      </c>
      <c r="H354" s="4" t="s">
        <v>13</v>
      </c>
      <c r="I354" s="4" t="s">
        <v>33</v>
      </c>
      <c r="J354" s="4" t="str">
        <f t="shared" si="11"/>
        <v>Silver</v>
      </c>
    </row>
    <row r="355" spans="1:10" ht="15.75" x14ac:dyDescent="0.25">
      <c r="A355" s="4" t="s">
        <v>1118</v>
      </c>
      <c r="B355" s="4" t="s">
        <v>1119</v>
      </c>
      <c r="C355" s="4" t="str">
        <f t="shared" si="10"/>
        <v xml:space="preserve">   Laura Green</v>
      </c>
      <c r="D355" s="4">
        <v>56</v>
      </c>
      <c r="E355" s="4" t="s">
        <v>16</v>
      </c>
      <c r="F355" s="4" t="s">
        <v>1120</v>
      </c>
      <c r="G355" s="4" t="s">
        <v>37</v>
      </c>
      <c r="H355" s="4" t="s">
        <v>13</v>
      </c>
      <c r="I355" s="4" t="s">
        <v>19</v>
      </c>
      <c r="J355" s="4" t="str">
        <f t="shared" si="11"/>
        <v>Platinum</v>
      </c>
    </row>
    <row r="356" spans="1:10" ht="15.75" x14ac:dyDescent="0.25">
      <c r="A356" s="4" t="s">
        <v>1121</v>
      </c>
      <c r="B356" s="4" t="s">
        <v>1122</v>
      </c>
      <c r="C356" s="4" t="str">
        <f t="shared" si="10"/>
        <v>Ryan Torres</v>
      </c>
      <c r="D356" s="4">
        <v>38</v>
      </c>
      <c r="E356" s="4" t="s">
        <v>10</v>
      </c>
      <c r="F356" s="4" t="s">
        <v>1123</v>
      </c>
      <c r="G356" s="4" t="s">
        <v>171</v>
      </c>
      <c r="H356" s="4" t="s">
        <v>13</v>
      </c>
      <c r="I356" s="4" t="s">
        <v>33</v>
      </c>
      <c r="J356" s="4" t="str">
        <f t="shared" si="11"/>
        <v>Silver</v>
      </c>
    </row>
    <row r="357" spans="1:10" ht="15.75" x14ac:dyDescent="0.25">
      <c r="A357" s="4" t="s">
        <v>1124</v>
      </c>
      <c r="B357" s="4" t="s">
        <v>1125</v>
      </c>
      <c r="C357" s="4" t="str">
        <f t="shared" si="10"/>
        <v>Carlos Flores</v>
      </c>
      <c r="D357" s="4">
        <v>20</v>
      </c>
      <c r="E357" s="4" t="s">
        <v>10</v>
      </c>
      <c r="F357" s="4" t="s">
        <v>1126</v>
      </c>
      <c r="G357" s="4" t="s">
        <v>77</v>
      </c>
      <c r="H357" s="4" t="s">
        <v>13</v>
      </c>
      <c r="I357" s="4" t="s">
        <v>50</v>
      </c>
      <c r="J357" s="4" t="str">
        <f t="shared" si="11"/>
        <v>Gold</v>
      </c>
    </row>
    <row r="358" spans="1:10" ht="15.75" x14ac:dyDescent="0.25">
      <c r="A358" s="4" t="s">
        <v>1127</v>
      </c>
      <c r="B358" s="4" t="s">
        <v>1128</v>
      </c>
      <c r="C358" s="4" t="str">
        <f t="shared" si="10"/>
        <v>Steve Hunt</v>
      </c>
      <c r="D358" s="4">
        <v>54</v>
      </c>
      <c r="E358" s="4" t="s">
        <v>10</v>
      </c>
      <c r="F358" s="4" t="s">
        <v>1129</v>
      </c>
      <c r="G358" s="4" t="s">
        <v>291</v>
      </c>
      <c r="H358" s="4" t="s">
        <v>13</v>
      </c>
      <c r="I358" s="4" t="s">
        <v>28</v>
      </c>
      <c r="J358" s="4" t="str">
        <f t="shared" si="11"/>
        <v>Bronze</v>
      </c>
    </row>
    <row r="359" spans="1:10" ht="15.75" x14ac:dyDescent="0.25">
      <c r="A359" s="4" t="s">
        <v>1130</v>
      </c>
      <c r="B359" s="4" t="s">
        <v>1131</v>
      </c>
      <c r="C359" s="4" t="str">
        <f t="shared" si="10"/>
        <v>Manuel Castillo</v>
      </c>
      <c r="D359" s="4">
        <v>41</v>
      </c>
      <c r="E359" s="4" t="s">
        <v>10</v>
      </c>
      <c r="F359" s="4" t="s">
        <v>1132</v>
      </c>
      <c r="G359" s="4" t="s">
        <v>241</v>
      </c>
      <c r="H359" s="4" t="s">
        <v>13</v>
      </c>
      <c r="I359" s="4" t="s">
        <v>50</v>
      </c>
      <c r="J359" s="4" t="str">
        <f t="shared" si="11"/>
        <v>Gold</v>
      </c>
    </row>
    <row r="360" spans="1:10" ht="15.75" x14ac:dyDescent="0.25">
      <c r="A360" s="4" t="s">
        <v>1133</v>
      </c>
      <c r="B360" s="4" t="s">
        <v>1134</v>
      </c>
      <c r="C360" s="4" t="str">
        <f t="shared" si="10"/>
        <v>Ashley Anderson</v>
      </c>
      <c r="D360" s="4">
        <v>60</v>
      </c>
      <c r="E360" s="4" t="s">
        <v>16</v>
      </c>
      <c r="F360" s="4" t="s">
        <v>1135</v>
      </c>
      <c r="G360" s="4" t="s">
        <v>317</v>
      </c>
      <c r="H360" s="4" t="s">
        <v>13</v>
      </c>
      <c r="I360" s="4" t="s">
        <v>50</v>
      </c>
      <c r="J360" s="4" t="str">
        <f t="shared" si="11"/>
        <v>Gold</v>
      </c>
    </row>
    <row r="361" spans="1:10" ht="15.75" x14ac:dyDescent="0.25">
      <c r="A361" s="4" t="s">
        <v>1136</v>
      </c>
      <c r="B361" s="4" t="s">
        <v>1137</v>
      </c>
      <c r="C361" s="4" t="str">
        <f t="shared" si="10"/>
        <v>Melanie Lam</v>
      </c>
      <c r="D361" s="4">
        <v>32</v>
      </c>
      <c r="E361" s="4" t="s">
        <v>10</v>
      </c>
      <c r="F361" s="4" t="s">
        <v>1138</v>
      </c>
      <c r="G361" s="4" t="s">
        <v>65</v>
      </c>
      <c r="H361" s="4" t="s">
        <v>13</v>
      </c>
      <c r="I361" s="4" t="s">
        <v>33</v>
      </c>
      <c r="J361" s="4" t="str">
        <f t="shared" si="11"/>
        <v>Silver</v>
      </c>
    </row>
    <row r="362" spans="1:10" ht="15.75" x14ac:dyDescent="0.25">
      <c r="A362" s="4" t="s">
        <v>1139</v>
      </c>
      <c r="B362" s="4" t="s">
        <v>1140</v>
      </c>
      <c r="C362" s="4" t="str">
        <f t="shared" si="10"/>
        <v>Denise Tate</v>
      </c>
      <c r="D362" s="4">
        <v>34</v>
      </c>
      <c r="E362" s="4" t="s">
        <v>10</v>
      </c>
      <c r="F362" s="4" t="s">
        <v>1141</v>
      </c>
      <c r="G362" s="4" t="s">
        <v>295</v>
      </c>
      <c r="H362" s="4" t="s">
        <v>13</v>
      </c>
      <c r="I362" s="4" t="s">
        <v>19</v>
      </c>
      <c r="J362" s="4" t="str">
        <f t="shared" si="11"/>
        <v>Platinum</v>
      </c>
    </row>
    <row r="363" spans="1:10" ht="15.75" x14ac:dyDescent="0.25">
      <c r="A363" s="4" t="s">
        <v>1142</v>
      </c>
      <c r="B363" s="4" t="s">
        <v>1143</v>
      </c>
      <c r="C363" s="4" t="str">
        <f t="shared" si="10"/>
        <v>Natalie Johnson</v>
      </c>
      <c r="D363" s="4">
        <v>64</v>
      </c>
      <c r="E363" s="4" t="s">
        <v>10</v>
      </c>
      <c r="F363" s="4" t="s">
        <v>1144</v>
      </c>
      <c r="G363" s="4" t="s">
        <v>258</v>
      </c>
      <c r="H363" s="4" t="s">
        <v>13</v>
      </c>
      <c r="I363" s="4" t="s">
        <v>19</v>
      </c>
      <c r="J363" s="4" t="str">
        <f t="shared" si="11"/>
        <v>Platinum</v>
      </c>
    </row>
    <row r="364" spans="1:10" ht="15.75" x14ac:dyDescent="0.25">
      <c r="A364" s="4" t="s">
        <v>1145</v>
      </c>
      <c r="B364" s="4" t="s">
        <v>1146</v>
      </c>
      <c r="C364" s="4" t="str">
        <f t="shared" si="10"/>
        <v>Joshua Smith Dvm</v>
      </c>
      <c r="D364" s="4">
        <v>60</v>
      </c>
      <c r="E364" s="4" t="s">
        <v>10</v>
      </c>
      <c r="F364" s="4" t="s">
        <v>1147</v>
      </c>
      <c r="G364" s="4" t="s">
        <v>167</v>
      </c>
      <c r="H364" s="4" t="s">
        <v>13</v>
      </c>
      <c r="I364" s="4" t="s">
        <v>50</v>
      </c>
      <c r="J364" s="4" t="str">
        <f t="shared" si="11"/>
        <v>Gold</v>
      </c>
    </row>
    <row r="365" spans="1:10" ht="15.75" x14ac:dyDescent="0.25">
      <c r="A365" s="4" t="s">
        <v>1148</v>
      </c>
      <c r="B365" s="4" t="s">
        <v>1149</v>
      </c>
      <c r="C365" s="4" t="str">
        <f t="shared" si="10"/>
        <v>Elizabeth Smith</v>
      </c>
      <c r="D365" s="4">
        <v>23</v>
      </c>
      <c r="E365" s="4" t="s">
        <v>10</v>
      </c>
      <c r="F365" s="4" t="s">
        <v>1150</v>
      </c>
      <c r="G365" s="4" t="s">
        <v>27</v>
      </c>
      <c r="H365" s="4" t="s">
        <v>13</v>
      </c>
      <c r="I365" s="4" t="s">
        <v>28</v>
      </c>
      <c r="J365" s="4" t="str">
        <f t="shared" si="11"/>
        <v>Bronze</v>
      </c>
    </row>
    <row r="366" spans="1:10" ht="15.75" x14ac:dyDescent="0.25">
      <c r="A366" s="4" t="s">
        <v>1151</v>
      </c>
      <c r="B366" s="4" t="s">
        <v>1152</v>
      </c>
      <c r="C366" s="4" t="str">
        <f t="shared" si="10"/>
        <v>Chloe Aguilar</v>
      </c>
      <c r="D366" s="4">
        <v>58</v>
      </c>
      <c r="E366" s="4" t="s">
        <v>10</v>
      </c>
      <c r="F366" s="4" t="s">
        <v>1153</v>
      </c>
      <c r="G366" s="4" t="s">
        <v>137</v>
      </c>
      <c r="H366" s="4" t="s">
        <v>13</v>
      </c>
      <c r="I366" s="4" t="s">
        <v>28</v>
      </c>
      <c r="J366" s="4" t="str">
        <f t="shared" si="11"/>
        <v>Bronze</v>
      </c>
    </row>
    <row r="367" spans="1:10" ht="15.75" x14ac:dyDescent="0.25">
      <c r="A367" s="4" t="s">
        <v>1154</v>
      </c>
      <c r="B367" s="4" t="s">
        <v>1155</v>
      </c>
      <c r="C367" s="4" t="str">
        <f t="shared" si="10"/>
        <v>Brandon Mcbride</v>
      </c>
      <c r="D367" s="4">
        <v>63</v>
      </c>
      <c r="E367" s="4" t="s">
        <v>16</v>
      </c>
      <c r="F367" s="4" t="s">
        <v>1156</v>
      </c>
      <c r="G367" s="4" t="s">
        <v>167</v>
      </c>
      <c r="H367" s="4" t="s">
        <v>13</v>
      </c>
      <c r="I367" s="4" t="s">
        <v>19</v>
      </c>
      <c r="J367" s="4" t="str">
        <f t="shared" si="11"/>
        <v>Platinum</v>
      </c>
    </row>
    <row r="368" spans="1:10" ht="15.75" x14ac:dyDescent="0.25">
      <c r="A368" s="4" t="s">
        <v>1157</v>
      </c>
      <c r="B368" s="4" t="s">
        <v>1158</v>
      </c>
      <c r="C368" s="4" t="str">
        <f t="shared" si="10"/>
        <v>Mallory Allen</v>
      </c>
      <c r="D368" s="4">
        <v>40</v>
      </c>
      <c r="E368" s="4" t="s">
        <v>16</v>
      </c>
      <c r="F368" s="4" t="s">
        <v>1159</v>
      </c>
      <c r="G368" s="4" t="s">
        <v>23</v>
      </c>
      <c r="H368" s="4" t="s">
        <v>13</v>
      </c>
      <c r="I368" s="4" t="s">
        <v>19</v>
      </c>
      <c r="J368" s="4" t="str">
        <f t="shared" si="11"/>
        <v>Platinum</v>
      </c>
    </row>
    <row r="369" spans="1:10" ht="15.75" x14ac:dyDescent="0.25">
      <c r="A369" s="4" t="s">
        <v>1160</v>
      </c>
      <c r="B369" s="4" t="s">
        <v>1161</v>
      </c>
      <c r="C369" s="4" t="str">
        <f t="shared" si="10"/>
        <v>Melinda Johnson</v>
      </c>
      <c r="D369" s="4">
        <v>51</v>
      </c>
      <c r="E369" s="4" t="s">
        <v>10</v>
      </c>
      <c r="F369" s="4" t="s">
        <v>1162</v>
      </c>
      <c r="G369" s="4" t="s">
        <v>27</v>
      </c>
      <c r="H369" s="4" t="s">
        <v>13</v>
      </c>
      <c r="I369" s="4" t="s">
        <v>28</v>
      </c>
      <c r="J369" s="4" t="str">
        <f t="shared" si="11"/>
        <v>Bronze</v>
      </c>
    </row>
    <row r="370" spans="1:10" ht="15.75" x14ac:dyDescent="0.25">
      <c r="A370" s="4" t="s">
        <v>1163</v>
      </c>
      <c r="B370" s="4" t="s">
        <v>1164</v>
      </c>
      <c r="C370" s="4" t="str">
        <f t="shared" si="10"/>
        <v>Miranda King</v>
      </c>
      <c r="D370" s="4">
        <v>34</v>
      </c>
      <c r="E370" s="4" t="s">
        <v>16</v>
      </c>
      <c r="F370" s="4" t="s">
        <v>1165</v>
      </c>
      <c r="G370" s="4" t="s">
        <v>61</v>
      </c>
      <c r="H370" s="4" t="s">
        <v>13</v>
      </c>
      <c r="I370" s="4" t="s">
        <v>19</v>
      </c>
      <c r="J370" s="4" t="str">
        <f t="shared" si="11"/>
        <v>Platinum</v>
      </c>
    </row>
    <row r="371" spans="1:10" ht="15.75" x14ac:dyDescent="0.25">
      <c r="A371" s="4" t="s">
        <v>1166</v>
      </c>
      <c r="B371" s="4" t="s">
        <v>1167</v>
      </c>
      <c r="C371" s="4" t="str">
        <f t="shared" si="10"/>
        <v>Gregory Allen</v>
      </c>
      <c r="D371" s="4">
        <v>20</v>
      </c>
      <c r="E371" s="4" t="s">
        <v>16</v>
      </c>
      <c r="F371" s="4" t="s">
        <v>1168</v>
      </c>
      <c r="G371" s="4" t="s">
        <v>175</v>
      </c>
      <c r="H371" s="4" t="s">
        <v>13</v>
      </c>
      <c r="I371" s="4" t="s">
        <v>19</v>
      </c>
      <c r="J371" s="4" t="str">
        <f t="shared" si="11"/>
        <v>Platinum</v>
      </c>
    </row>
    <row r="372" spans="1:10" ht="15.75" x14ac:dyDescent="0.25">
      <c r="A372" s="4" t="s">
        <v>1169</v>
      </c>
      <c r="B372" s="4" t="s">
        <v>1170</v>
      </c>
      <c r="C372" s="4" t="str">
        <f t="shared" si="10"/>
        <v>James Holloway Jr.</v>
      </c>
      <c r="D372" s="4">
        <v>45</v>
      </c>
      <c r="E372" s="4" t="s">
        <v>10</v>
      </c>
      <c r="F372" s="4" t="s">
        <v>1171</v>
      </c>
      <c r="G372" s="4" t="s">
        <v>258</v>
      </c>
      <c r="H372" s="4" t="s">
        <v>13</v>
      </c>
      <c r="I372" s="4" t="s">
        <v>33</v>
      </c>
      <c r="J372" s="4" t="str">
        <f t="shared" si="11"/>
        <v>Silver</v>
      </c>
    </row>
    <row r="373" spans="1:10" ht="15.75" x14ac:dyDescent="0.25">
      <c r="A373" s="4" t="s">
        <v>1172</v>
      </c>
      <c r="B373" s="4" t="s">
        <v>1173</v>
      </c>
      <c r="C373" s="4" t="str">
        <f t="shared" si="10"/>
        <v>Michael Garner</v>
      </c>
      <c r="D373" s="4">
        <v>21</v>
      </c>
      <c r="E373" s="4" t="s">
        <v>16</v>
      </c>
      <c r="F373" s="4" t="s">
        <v>1174</v>
      </c>
      <c r="G373" s="4" t="s">
        <v>49</v>
      </c>
      <c r="H373" s="4" t="s">
        <v>13</v>
      </c>
      <c r="I373" s="4" t="s">
        <v>19</v>
      </c>
      <c r="J373" s="4" t="str">
        <f t="shared" si="11"/>
        <v>Platinum</v>
      </c>
    </row>
    <row r="374" spans="1:10" ht="15.75" x14ac:dyDescent="0.25">
      <c r="A374" s="4" t="s">
        <v>1175</v>
      </c>
      <c r="B374" s="4" t="s">
        <v>1176</v>
      </c>
      <c r="C374" s="4" t="str">
        <f t="shared" si="10"/>
        <v>Jacqueline Anthony</v>
      </c>
      <c r="D374" s="4">
        <v>28</v>
      </c>
      <c r="E374" s="4" t="s">
        <v>10</v>
      </c>
      <c r="F374" s="4" t="s">
        <v>1177</v>
      </c>
      <c r="G374" s="4" t="s">
        <v>27</v>
      </c>
      <c r="H374" s="4" t="s">
        <v>13</v>
      </c>
      <c r="I374" s="4" t="s">
        <v>28</v>
      </c>
      <c r="J374" s="4" t="str">
        <f t="shared" si="11"/>
        <v>Bronze</v>
      </c>
    </row>
    <row r="375" spans="1:10" ht="15.75" x14ac:dyDescent="0.25">
      <c r="A375" s="4" t="s">
        <v>1178</v>
      </c>
      <c r="B375" s="4" t="s">
        <v>1179</v>
      </c>
      <c r="C375" s="4" t="str">
        <f t="shared" si="10"/>
        <v>James Orozco</v>
      </c>
      <c r="D375" s="4">
        <v>37</v>
      </c>
      <c r="E375" s="4" t="s">
        <v>16</v>
      </c>
      <c r="F375" s="4" t="s">
        <v>1180</v>
      </c>
      <c r="G375" s="4" t="s">
        <v>439</v>
      </c>
      <c r="H375" s="4" t="s">
        <v>13</v>
      </c>
      <c r="I375" s="4" t="s">
        <v>50</v>
      </c>
      <c r="J375" s="4" t="str">
        <f t="shared" si="11"/>
        <v>Gold</v>
      </c>
    </row>
    <row r="376" spans="1:10" ht="15.75" x14ac:dyDescent="0.25">
      <c r="A376" s="4" t="s">
        <v>1181</v>
      </c>
      <c r="B376" s="4" t="s">
        <v>1182</v>
      </c>
      <c r="C376" s="4" t="str">
        <f t="shared" si="10"/>
        <v>Emma Wilson</v>
      </c>
      <c r="D376" s="4">
        <v>60</v>
      </c>
      <c r="E376" s="4" t="s">
        <v>10</v>
      </c>
      <c r="F376" s="4" t="s">
        <v>1183</v>
      </c>
      <c r="G376" s="4" t="s">
        <v>103</v>
      </c>
      <c r="H376" s="4" t="s">
        <v>13</v>
      </c>
      <c r="I376" s="4" t="s">
        <v>19</v>
      </c>
      <c r="J376" s="4" t="str">
        <f t="shared" si="11"/>
        <v>Platinum</v>
      </c>
    </row>
    <row r="377" spans="1:10" ht="15.75" x14ac:dyDescent="0.25">
      <c r="A377" s="4" t="s">
        <v>1184</v>
      </c>
      <c r="B377" s="4" t="s">
        <v>1185</v>
      </c>
      <c r="C377" s="4" t="str">
        <f t="shared" si="10"/>
        <v>Joshua Bell</v>
      </c>
      <c r="D377" s="4">
        <v>26</v>
      </c>
      <c r="E377" s="4" t="s">
        <v>10</v>
      </c>
      <c r="F377" s="4" t="s">
        <v>1186</v>
      </c>
      <c r="G377" s="4" t="s">
        <v>205</v>
      </c>
      <c r="H377" s="4" t="s">
        <v>13</v>
      </c>
      <c r="I377" s="4" t="s">
        <v>19</v>
      </c>
      <c r="J377" s="4" t="str">
        <f t="shared" si="11"/>
        <v>Platinum</v>
      </c>
    </row>
    <row r="378" spans="1:10" ht="15.75" x14ac:dyDescent="0.25">
      <c r="A378" s="4" t="s">
        <v>1187</v>
      </c>
      <c r="B378" s="4" t="s">
        <v>1188</v>
      </c>
      <c r="C378" s="4" t="str">
        <f t="shared" si="10"/>
        <v>Michele Burke</v>
      </c>
      <c r="D378" s="4">
        <v>30</v>
      </c>
      <c r="E378" s="4" t="s">
        <v>10</v>
      </c>
      <c r="F378" s="4" t="s">
        <v>1189</v>
      </c>
      <c r="G378" s="4" t="s">
        <v>171</v>
      </c>
      <c r="H378" s="4" t="s">
        <v>13</v>
      </c>
      <c r="I378" s="4" t="s">
        <v>28</v>
      </c>
      <c r="J378" s="4" t="str">
        <f t="shared" si="11"/>
        <v>Bronze</v>
      </c>
    </row>
    <row r="379" spans="1:10" ht="15.75" x14ac:dyDescent="0.25">
      <c r="A379" s="4" t="s">
        <v>1190</v>
      </c>
      <c r="B379" s="4" t="s">
        <v>1191</v>
      </c>
      <c r="C379" s="4" t="str">
        <f t="shared" si="10"/>
        <v>Charles Conley</v>
      </c>
      <c r="D379" s="4">
        <v>39</v>
      </c>
      <c r="E379" s="4" t="s">
        <v>16</v>
      </c>
      <c r="F379" s="4" t="s">
        <v>1192</v>
      </c>
      <c r="G379" s="4" t="s">
        <v>439</v>
      </c>
      <c r="H379" s="4" t="s">
        <v>13</v>
      </c>
      <c r="I379" s="4" t="s">
        <v>50</v>
      </c>
      <c r="J379" s="4" t="str">
        <f t="shared" si="11"/>
        <v>Gold</v>
      </c>
    </row>
    <row r="380" spans="1:10" ht="15.75" x14ac:dyDescent="0.25">
      <c r="A380" s="4" t="s">
        <v>1193</v>
      </c>
      <c r="B380" s="4" t="s">
        <v>1194</v>
      </c>
      <c r="C380" s="4" t="str">
        <f t="shared" si="10"/>
        <v>Frank Stewart</v>
      </c>
      <c r="D380" s="4">
        <v>44</v>
      </c>
      <c r="E380" s="4" t="s">
        <v>16</v>
      </c>
      <c r="F380" s="4" t="s">
        <v>1195</v>
      </c>
      <c r="G380" s="4" t="s">
        <v>95</v>
      </c>
      <c r="H380" s="4" t="s">
        <v>13</v>
      </c>
      <c r="I380" s="4" t="s">
        <v>28</v>
      </c>
      <c r="J380" s="4" t="str">
        <f t="shared" si="11"/>
        <v>Bronze</v>
      </c>
    </row>
    <row r="381" spans="1:10" ht="15.75" x14ac:dyDescent="0.25">
      <c r="A381" s="4" t="s">
        <v>1196</v>
      </c>
      <c r="B381" s="4" t="s">
        <v>1197</v>
      </c>
      <c r="C381" s="4" t="str">
        <f t="shared" si="10"/>
        <v>Tanya Lopez</v>
      </c>
      <c r="D381" s="4">
        <v>34</v>
      </c>
      <c r="E381" s="4" t="s">
        <v>16</v>
      </c>
      <c r="F381" s="4" t="s">
        <v>1198</v>
      </c>
      <c r="G381" s="4" t="s">
        <v>271</v>
      </c>
      <c r="H381" s="4" t="s">
        <v>13</v>
      </c>
      <c r="I381" s="4" t="s">
        <v>50</v>
      </c>
      <c r="J381" s="4" t="str">
        <f t="shared" si="11"/>
        <v>Gold</v>
      </c>
    </row>
    <row r="382" spans="1:10" ht="15.75" x14ac:dyDescent="0.25">
      <c r="A382" s="4" t="s">
        <v>1199</v>
      </c>
      <c r="B382" s="4" t="s">
        <v>1200</v>
      </c>
      <c r="C382" s="4" t="str">
        <f t="shared" si="10"/>
        <v>Shelley Ponce</v>
      </c>
      <c r="D382" s="4">
        <v>23</v>
      </c>
      <c r="E382" s="4" t="s">
        <v>10</v>
      </c>
      <c r="F382" s="4" t="s">
        <v>1201</v>
      </c>
      <c r="G382" s="4" t="s">
        <v>221</v>
      </c>
      <c r="H382" s="4" t="s">
        <v>13</v>
      </c>
      <c r="I382" s="4" t="s">
        <v>50</v>
      </c>
      <c r="J382" s="4" t="str">
        <f t="shared" si="11"/>
        <v>Gold</v>
      </c>
    </row>
    <row r="383" spans="1:10" ht="15.75" x14ac:dyDescent="0.25">
      <c r="A383" s="4" t="s">
        <v>1202</v>
      </c>
      <c r="B383" s="4" t="s">
        <v>1203</v>
      </c>
      <c r="C383" s="4" t="str">
        <f t="shared" si="10"/>
        <v>Erika Padilla</v>
      </c>
      <c r="D383" s="4">
        <v>50</v>
      </c>
      <c r="E383" s="4" t="s">
        <v>10</v>
      </c>
      <c r="F383" s="4" t="s">
        <v>1204</v>
      </c>
      <c r="G383" s="4" t="s">
        <v>23</v>
      </c>
      <c r="H383" s="4" t="s">
        <v>13</v>
      </c>
      <c r="I383" s="4" t="s">
        <v>33</v>
      </c>
      <c r="J383" s="4" t="str">
        <f t="shared" si="11"/>
        <v>Silver</v>
      </c>
    </row>
    <row r="384" spans="1:10" ht="15.75" x14ac:dyDescent="0.25">
      <c r="A384" s="4" t="s">
        <v>1205</v>
      </c>
      <c r="B384" s="4" t="s">
        <v>1206</v>
      </c>
      <c r="C384" s="4" t="str">
        <f t="shared" si="10"/>
        <v>Martha Brown</v>
      </c>
      <c r="D384" s="4">
        <v>20</v>
      </c>
      <c r="E384" s="4" t="s">
        <v>16</v>
      </c>
      <c r="F384" s="4" t="s">
        <v>1207</v>
      </c>
      <c r="G384" s="4" t="s">
        <v>32</v>
      </c>
      <c r="H384" s="4" t="s">
        <v>13</v>
      </c>
      <c r="I384" s="4" t="s">
        <v>50</v>
      </c>
      <c r="J384" s="4" t="str">
        <f t="shared" si="11"/>
        <v>Gold</v>
      </c>
    </row>
    <row r="385" spans="1:10" ht="15.75" x14ac:dyDescent="0.25">
      <c r="A385" s="4" t="s">
        <v>1208</v>
      </c>
      <c r="B385" s="4" t="s">
        <v>1209</v>
      </c>
      <c r="C385" s="4" t="str">
        <f t="shared" si="10"/>
        <v>Kristine Higgins</v>
      </c>
      <c r="D385" s="4">
        <v>27</v>
      </c>
      <c r="E385" s="4" t="s">
        <v>16</v>
      </c>
      <c r="F385" s="4" t="s">
        <v>1210</v>
      </c>
      <c r="G385" s="4" t="s">
        <v>321</v>
      </c>
      <c r="H385" s="4" t="s">
        <v>13</v>
      </c>
      <c r="I385" s="4" t="s">
        <v>33</v>
      </c>
      <c r="J385" s="4" t="str">
        <f t="shared" si="11"/>
        <v>Silver</v>
      </c>
    </row>
    <row r="386" spans="1:10" ht="15.75" x14ac:dyDescent="0.25">
      <c r="A386" s="4" t="s">
        <v>1211</v>
      </c>
      <c r="B386" s="4" t="s">
        <v>1212</v>
      </c>
      <c r="C386" s="4" t="str">
        <f t="shared" ref="C386:C449" si="12">PROPER($B$2:$B$501)</f>
        <v>Andrew Mason</v>
      </c>
      <c r="D386" s="4">
        <v>52</v>
      </c>
      <c r="E386" s="4" t="s">
        <v>16</v>
      </c>
      <c r="F386" s="4" t="s">
        <v>1213</v>
      </c>
      <c r="G386" s="4" t="s">
        <v>271</v>
      </c>
      <c r="H386" s="4" t="s">
        <v>13</v>
      </c>
      <c r="I386" s="4" t="s">
        <v>28</v>
      </c>
      <c r="J386" s="4" t="str">
        <f t="shared" ref="J386:J449" si="13">IF(I386="","Platinum",I386)</f>
        <v>Bronze</v>
      </c>
    </row>
    <row r="387" spans="1:10" ht="15.75" x14ac:dyDescent="0.25">
      <c r="A387" s="4" t="s">
        <v>1214</v>
      </c>
      <c r="B387" s="4" t="s">
        <v>1215</v>
      </c>
      <c r="C387" s="4" t="str">
        <f t="shared" si="12"/>
        <v>Tammy Brennan</v>
      </c>
      <c r="D387" s="4">
        <v>60</v>
      </c>
      <c r="E387" s="4" t="s">
        <v>10</v>
      </c>
      <c r="F387" s="4" t="s">
        <v>1216</v>
      </c>
      <c r="G387" s="4" t="s">
        <v>321</v>
      </c>
      <c r="H387" s="4" t="s">
        <v>13</v>
      </c>
      <c r="I387" s="4" t="s">
        <v>50</v>
      </c>
      <c r="J387" s="4" t="str">
        <f t="shared" si="13"/>
        <v>Gold</v>
      </c>
    </row>
    <row r="388" spans="1:10" ht="15.75" x14ac:dyDescent="0.25">
      <c r="A388" s="4" t="s">
        <v>1217</v>
      </c>
      <c r="B388" s="4" t="s">
        <v>1218</v>
      </c>
      <c r="C388" s="4" t="str">
        <f t="shared" si="12"/>
        <v>Melanie Mitchell</v>
      </c>
      <c r="D388" s="4">
        <v>18</v>
      </c>
      <c r="E388" s="4" t="s">
        <v>16</v>
      </c>
      <c r="F388" s="4" t="s">
        <v>1219</v>
      </c>
      <c r="G388" s="4" t="s">
        <v>144</v>
      </c>
      <c r="H388" s="4" t="s">
        <v>13</v>
      </c>
      <c r="I388" s="4" t="s">
        <v>28</v>
      </c>
      <c r="J388" s="4" t="str">
        <f t="shared" si="13"/>
        <v>Bronze</v>
      </c>
    </row>
    <row r="389" spans="1:10" ht="15.75" x14ac:dyDescent="0.25">
      <c r="A389" s="4" t="s">
        <v>1220</v>
      </c>
      <c r="B389" s="4" t="s">
        <v>1221</v>
      </c>
      <c r="C389" s="4" t="str">
        <f t="shared" si="12"/>
        <v>Timothy Gardner</v>
      </c>
      <c r="D389" s="4">
        <v>28</v>
      </c>
      <c r="E389" s="4" t="s">
        <v>16</v>
      </c>
      <c r="F389" s="4" t="s">
        <v>1222</v>
      </c>
      <c r="G389" s="4" t="s">
        <v>91</v>
      </c>
      <c r="H389" s="4" t="s">
        <v>13</v>
      </c>
      <c r="I389" s="4" t="s">
        <v>33</v>
      </c>
      <c r="J389" s="4" t="str">
        <f t="shared" si="13"/>
        <v>Silver</v>
      </c>
    </row>
    <row r="390" spans="1:10" ht="15.75" x14ac:dyDescent="0.25">
      <c r="A390" s="4" t="s">
        <v>1223</v>
      </c>
      <c r="B390" s="4" t="s">
        <v>1224</v>
      </c>
      <c r="C390" s="4" t="str">
        <f t="shared" si="12"/>
        <v>Timothy Valenzuela</v>
      </c>
      <c r="D390" s="4">
        <v>53</v>
      </c>
      <c r="E390" s="4" t="s">
        <v>10</v>
      </c>
      <c r="F390" s="4" t="s">
        <v>1225</v>
      </c>
      <c r="G390" s="4" t="s">
        <v>117</v>
      </c>
      <c r="H390" s="4" t="s">
        <v>13</v>
      </c>
      <c r="I390" s="4" t="s">
        <v>19</v>
      </c>
      <c r="J390" s="4" t="str">
        <f t="shared" si="13"/>
        <v>Platinum</v>
      </c>
    </row>
    <row r="391" spans="1:10" ht="15.75" x14ac:dyDescent="0.25">
      <c r="A391" s="4" t="s">
        <v>1226</v>
      </c>
      <c r="B391" s="4" t="s">
        <v>1227</v>
      </c>
      <c r="C391" s="4" t="str">
        <f t="shared" si="12"/>
        <v>Cynthia Lopez</v>
      </c>
      <c r="D391" s="4">
        <v>50</v>
      </c>
      <c r="E391" s="4" t="s">
        <v>10</v>
      </c>
      <c r="F391" s="4" t="s">
        <v>1228</v>
      </c>
      <c r="G391" s="4" t="s">
        <v>73</v>
      </c>
      <c r="H391" s="4" t="s">
        <v>13</v>
      </c>
      <c r="I391" s="4" t="s">
        <v>19</v>
      </c>
      <c r="J391" s="4" t="str">
        <f t="shared" si="13"/>
        <v>Platinum</v>
      </c>
    </row>
    <row r="392" spans="1:10" ht="15.75" x14ac:dyDescent="0.25">
      <c r="A392" s="4" t="s">
        <v>1229</v>
      </c>
      <c r="B392" s="4" t="s">
        <v>1230</v>
      </c>
      <c r="C392" s="4" t="str">
        <f t="shared" si="12"/>
        <v>Daniel Bell</v>
      </c>
      <c r="D392" s="4">
        <v>56</v>
      </c>
      <c r="E392" s="4" t="s">
        <v>10</v>
      </c>
      <c r="F392" s="4" t="s">
        <v>1231</v>
      </c>
      <c r="G392" s="4" t="s">
        <v>295</v>
      </c>
      <c r="H392" s="4" t="s">
        <v>13</v>
      </c>
      <c r="I392" s="4" t="s">
        <v>33</v>
      </c>
      <c r="J392" s="4" t="str">
        <f t="shared" si="13"/>
        <v>Silver</v>
      </c>
    </row>
    <row r="393" spans="1:10" ht="15.75" x14ac:dyDescent="0.25">
      <c r="A393" s="4" t="s">
        <v>1232</v>
      </c>
      <c r="B393" s="4" t="s">
        <v>1233</v>
      </c>
      <c r="C393" s="4" t="str">
        <f t="shared" si="12"/>
        <v>Heidi Tyler</v>
      </c>
      <c r="D393" s="4">
        <v>40</v>
      </c>
      <c r="E393" s="4" t="s">
        <v>16</v>
      </c>
      <c r="F393" s="4" t="s">
        <v>1234</v>
      </c>
      <c r="G393" s="4" t="s">
        <v>37</v>
      </c>
      <c r="H393" s="4" t="s">
        <v>13</v>
      </c>
      <c r="I393" s="4" t="s">
        <v>28</v>
      </c>
      <c r="J393" s="4" t="str">
        <f t="shared" si="13"/>
        <v>Bronze</v>
      </c>
    </row>
    <row r="394" spans="1:10" ht="15.75" x14ac:dyDescent="0.25">
      <c r="A394" s="4" t="s">
        <v>1235</v>
      </c>
      <c r="B394" s="4" t="s">
        <v>1236</v>
      </c>
      <c r="C394" s="4" t="str">
        <f t="shared" si="12"/>
        <v>Jacqueline Payne</v>
      </c>
      <c r="D394" s="4">
        <v>46</v>
      </c>
      <c r="E394" s="4" t="s">
        <v>10</v>
      </c>
      <c r="F394" s="4" t="s">
        <v>1237</v>
      </c>
      <c r="G394" s="4" t="s">
        <v>117</v>
      </c>
      <c r="H394" s="4" t="s">
        <v>13</v>
      </c>
      <c r="I394" s="4" t="s">
        <v>50</v>
      </c>
      <c r="J394" s="4" t="str">
        <f t="shared" si="13"/>
        <v>Gold</v>
      </c>
    </row>
    <row r="395" spans="1:10" ht="15.75" x14ac:dyDescent="0.25">
      <c r="A395" s="4" t="s">
        <v>1238</v>
      </c>
      <c r="B395" s="4" t="s">
        <v>1239</v>
      </c>
      <c r="C395" s="4" t="str">
        <f t="shared" si="12"/>
        <v>Michael Mcneil</v>
      </c>
      <c r="D395" s="4">
        <v>46</v>
      </c>
      <c r="E395" s="4" t="s">
        <v>10</v>
      </c>
      <c r="F395" s="4" t="s">
        <v>1240</v>
      </c>
      <c r="G395" s="4" t="s">
        <v>121</v>
      </c>
      <c r="H395" s="4" t="s">
        <v>13</v>
      </c>
      <c r="I395" s="4" t="s">
        <v>28</v>
      </c>
      <c r="J395" s="4" t="str">
        <f t="shared" si="13"/>
        <v>Bronze</v>
      </c>
    </row>
    <row r="396" spans="1:10" ht="15.75" x14ac:dyDescent="0.25">
      <c r="A396" s="4" t="s">
        <v>1241</v>
      </c>
      <c r="B396" s="4" t="s">
        <v>1242</v>
      </c>
      <c r="C396" s="4" t="str">
        <f t="shared" si="12"/>
        <v>Alejandro Evans</v>
      </c>
      <c r="D396" s="4">
        <v>43</v>
      </c>
      <c r="E396" s="4" t="s">
        <v>16</v>
      </c>
      <c r="F396" s="4" t="s">
        <v>1243</v>
      </c>
      <c r="G396" s="4" t="s">
        <v>171</v>
      </c>
      <c r="H396" s="4" t="s">
        <v>13</v>
      </c>
      <c r="I396" s="4" t="s">
        <v>28</v>
      </c>
      <c r="J396" s="4" t="str">
        <f t="shared" si="13"/>
        <v>Bronze</v>
      </c>
    </row>
    <row r="397" spans="1:10" ht="15.75" x14ac:dyDescent="0.25">
      <c r="A397" s="4" t="s">
        <v>1244</v>
      </c>
      <c r="B397" s="4" t="s">
        <v>1245</v>
      </c>
      <c r="C397" s="4" t="str">
        <f t="shared" si="12"/>
        <v>Brandon Mcguire</v>
      </c>
      <c r="D397" s="4">
        <v>50</v>
      </c>
      <c r="E397" s="4" t="s">
        <v>10</v>
      </c>
      <c r="F397" s="4" t="s">
        <v>1246</v>
      </c>
      <c r="G397" s="4" t="s">
        <v>65</v>
      </c>
      <c r="H397" s="4" t="s">
        <v>13</v>
      </c>
      <c r="I397" s="4" t="s">
        <v>50</v>
      </c>
      <c r="J397" s="4" t="str">
        <f t="shared" si="13"/>
        <v>Gold</v>
      </c>
    </row>
    <row r="398" spans="1:10" ht="15.75" x14ac:dyDescent="0.25">
      <c r="A398" s="4" t="s">
        <v>1247</v>
      </c>
      <c r="B398" s="4" t="s">
        <v>1248</v>
      </c>
      <c r="C398" s="4" t="str">
        <f t="shared" si="12"/>
        <v>Alexander Byrd</v>
      </c>
      <c r="D398" s="4">
        <v>25</v>
      </c>
      <c r="E398" s="4" t="s">
        <v>16</v>
      </c>
      <c r="F398" s="4" t="s">
        <v>1249</v>
      </c>
      <c r="G398" s="4" t="s">
        <v>61</v>
      </c>
      <c r="H398" s="4" t="s">
        <v>13</v>
      </c>
      <c r="I398" s="4" t="s">
        <v>33</v>
      </c>
      <c r="J398" s="4" t="str">
        <f t="shared" si="13"/>
        <v>Silver</v>
      </c>
    </row>
    <row r="399" spans="1:10" ht="15.75" x14ac:dyDescent="0.25">
      <c r="A399" s="4" t="s">
        <v>1250</v>
      </c>
      <c r="B399" s="4" t="s">
        <v>1251</v>
      </c>
      <c r="C399" s="4" t="str">
        <f t="shared" si="12"/>
        <v>Charles Norman Phd</v>
      </c>
      <c r="D399" s="4">
        <v>62</v>
      </c>
      <c r="E399" s="4" t="s">
        <v>16</v>
      </c>
      <c r="F399" s="4" t="s">
        <v>127</v>
      </c>
      <c r="G399" s="4" t="s">
        <v>65</v>
      </c>
      <c r="H399" s="4" t="s">
        <v>13</v>
      </c>
      <c r="I399" s="4" t="s">
        <v>19</v>
      </c>
      <c r="J399" s="4" t="str">
        <f t="shared" si="13"/>
        <v>Platinum</v>
      </c>
    </row>
    <row r="400" spans="1:10" ht="15.75" x14ac:dyDescent="0.25">
      <c r="A400" s="4" t="s">
        <v>1252</v>
      </c>
      <c r="B400" s="4" t="s">
        <v>1253</v>
      </c>
      <c r="C400" s="4" t="str">
        <f t="shared" si="12"/>
        <v>Jennifer Johnson</v>
      </c>
      <c r="D400" s="4">
        <v>54</v>
      </c>
      <c r="E400" s="4" t="s">
        <v>10</v>
      </c>
      <c r="F400" s="4" t="s">
        <v>1254</v>
      </c>
      <c r="G400" s="4" t="s">
        <v>49</v>
      </c>
      <c r="H400" s="4" t="s">
        <v>13</v>
      </c>
      <c r="I400" s="4" t="s">
        <v>28</v>
      </c>
      <c r="J400" s="4" t="str">
        <f t="shared" si="13"/>
        <v>Bronze</v>
      </c>
    </row>
    <row r="401" spans="1:10" ht="15.75" x14ac:dyDescent="0.25">
      <c r="A401" s="4" t="s">
        <v>1255</v>
      </c>
      <c r="B401" s="4" t="s">
        <v>1256</v>
      </c>
      <c r="C401" s="4" t="str">
        <f t="shared" si="12"/>
        <v>John Donaldson</v>
      </c>
      <c r="D401" s="4">
        <v>27</v>
      </c>
      <c r="E401" s="4" t="s">
        <v>10</v>
      </c>
      <c r="F401" s="4" t="s">
        <v>1257</v>
      </c>
      <c r="G401" s="4" t="s">
        <v>439</v>
      </c>
      <c r="H401" s="4" t="s">
        <v>13</v>
      </c>
      <c r="I401" s="4" t="s">
        <v>28</v>
      </c>
      <c r="J401" s="4" t="str">
        <f t="shared" si="13"/>
        <v>Bronze</v>
      </c>
    </row>
    <row r="402" spans="1:10" ht="15.75" x14ac:dyDescent="0.25">
      <c r="A402" s="4" t="s">
        <v>1258</v>
      </c>
      <c r="B402" s="4" t="s">
        <v>1259</v>
      </c>
      <c r="C402" s="4" t="str">
        <f t="shared" si="12"/>
        <v>Mark Rogers</v>
      </c>
      <c r="D402" s="4">
        <v>57</v>
      </c>
      <c r="E402" s="4" t="s">
        <v>16</v>
      </c>
      <c r="F402" s="4" t="s">
        <v>1260</v>
      </c>
      <c r="G402" s="4" t="s">
        <v>99</v>
      </c>
      <c r="H402" s="4" t="s">
        <v>13</v>
      </c>
      <c r="I402" s="4" t="s">
        <v>19</v>
      </c>
      <c r="J402" s="4" t="str">
        <f t="shared" si="13"/>
        <v>Platinum</v>
      </c>
    </row>
    <row r="403" spans="1:10" ht="15.75" x14ac:dyDescent="0.25">
      <c r="A403" s="4" t="s">
        <v>1261</v>
      </c>
      <c r="B403" s="4" t="s">
        <v>1262</v>
      </c>
      <c r="C403" s="4" t="str">
        <f t="shared" si="12"/>
        <v>Terry Moses</v>
      </c>
      <c r="D403" s="4">
        <v>51</v>
      </c>
      <c r="E403" s="4" t="s">
        <v>16</v>
      </c>
      <c r="F403" s="4" t="s">
        <v>1263</v>
      </c>
      <c r="G403" s="4" t="s">
        <v>188</v>
      </c>
      <c r="H403" s="4" t="s">
        <v>13</v>
      </c>
      <c r="I403" s="4" t="s">
        <v>19</v>
      </c>
      <c r="J403" s="4" t="str">
        <f t="shared" si="13"/>
        <v>Platinum</v>
      </c>
    </row>
    <row r="404" spans="1:10" ht="15.75" x14ac:dyDescent="0.25">
      <c r="A404" s="4" t="s">
        <v>1264</v>
      </c>
      <c r="B404" s="4" t="s">
        <v>1265</v>
      </c>
      <c r="C404" s="4" t="str">
        <f t="shared" si="12"/>
        <v>Cassandra Perez</v>
      </c>
      <c r="D404" s="4">
        <v>31</v>
      </c>
      <c r="E404" s="4" t="s">
        <v>10</v>
      </c>
      <c r="F404" s="4" t="s">
        <v>83</v>
      </c>
      <c r="G404" s="4" t="s">
        <v>317</v>
      </c>
      <c r="H404" s="4" t="s">
        <v>13</v>
      </c>
      <c r="I404" s="4" t="s">
        <v>28</v>
      </c>
      <c r="J404" s="4" t="str">
        <f t="shared" si="13"/>
        <v>Bronze</v>
      </c>
    </row>
    <row r="405" spans="1:10" ht="15.75" x14ac:dyDescent="0.25">
      <c r="A405" s="4" t="s">
        <v>1266</v>
      </c>
      <c r="B405" s="4" t="s">
        <v>1267</v>
      </c>
      <c r="C405" s="4" t="str">
        <f t="shared" si="12"/>
        <v>Justin Ingram</v>
      </c>
      <c r="D405" s="4">
        <v>34</v>
      </c>
      <c r="E405" s="4" t="s">
        <v>10</v>
      </c>
      <c r="F405" s="4" t="s">
        <v>1268</v>
      </c>
      <c r="G405" s="4" t="s">
        <v>332</v>
      </c>
      <c r="H405" s="4" t="s">
        <v>13</v>
      </c>
      <c r="I405" s="4" t="s">
        <v>28</v>
      </c>
      <c r="J405" s="4" t="str">
        <f t="shared" si="13"/>
        <v>Bronze</v>
      </c>
    </row>
    <row r="406" spans="1:10" ht="15.75" x14ac:dyDescent="0.25">
      <c r="A406" s="4" t="s">
        <v>1269</v>
      </c>
      <c r="B406" s="4" t="s">
        <v>1270</v>
      </c>
      <c r="C406" s="4" t="str">
        <f t="shared" si="12"/>
        <v>David Ross</v>
      </c>
      <c r="D406" s="4">
        <v>22</v>
      </c>
      <c r="E406" s="4" t="s">
        <v>16</v>
      </c>
      <c r="F406" s="4" t="s">
        <v>1271</v>
      </c>
      <c r="G406" s="4" t="s">
        <v>295</v>
      </c>
      <c r="H406" s="4" t="s">
        <v>13</v>
      </c>
      <c r="I406" s="4" t="s">
        <v>33</v>
      </c>
      <c r="J406" s="4" t="str">
        <f t="shared" si="13"/>
        <v>Silver</v>
      </c>
    </row>
    <row r="407" spans="1:10" ht="15.75" x14ac:dyDescent="0.25">
      <c r="A407" s="4" t="s">
        <v>1272</v>
      </c>
      <c r="B407" s="4" t="s">
        <v>1273</v>
      </c>
      <c r="C407" s="4" t="str">
        <f t="shared" si="12"/>
        <v>Eric Wolfe</v>
      </c>
      <c r="D407" s="4">
        <v>18</v>
      </c>
      <c r="E407" s="4" t="s">
        <v>16</v>
      </c>
      <c r="F407" s="4" t="s">
        <v>1274</v>
      </c>
      <c r="G407" s="4" t="s">
        <v>332</v>
      </c>
      <c r="H407" s="4" t="s">
        <v>13</v>
      </c>
      <c r="I407" s="4" t="s">
        <v>50</v>
      </c>
      <c r="J407" s="4" t="str">
        <f t="shared" si="13"/>
        <v>Gold</v>
      </c>
    </row>
    <row r="408" spans="1:10" ht="15.75" x14ac:dyDescent="0.25">
      <c r="A408" s="4" t="s">
        <v>1275</v>
      </c>
      <c r="B408" s="4" t="s">
        <v>1276</v>
      </c>
      <c r="C408" s="4" t="str">
        <f t="shared" si="12"/>
        <v>David Lozano</v>
      </c>
      <c r="D408" s="4">
        <v>23</v>
      </c>
      <c r="E408" s="4" t="s">
        <v>16</v>
      </c>
      <c r="F408" s="4" t="s">
        <v>1277</v>
      </c>
      <c r="G408" s="4" t="s">
        <v>328</v>
      </c>
      <c r="H408" s="4" t="s">
        <v>13</v>
      </c>
      <c r="I408" s="4" t="s">
        <v>50</v>
      </c>
      <c r="J408" s="4" t="str">
        <f t="shared" si="13"/>
        <v>Gold</v>
      </c>
    </row>
    <row r="409" spans="1:10" ht="15.75" x14ac:dyDescent="0.25">
      <c r="A409" s="4" t="s">
        <v>1278</v>
      </c>
      <c r="B409" s="4" t="s">
        <v>1279</v>
      </c>
      <c r="C409" s="4" t="str">
        <f t="shared" si="12"/>
        <v>Joseph Mendoza</v>
      </c>
      <c r="D409" s="4">
        <v>33</v>
      </c>
      <c r="E409" s="4" t="s">
        <v>10</v>
      </c>
      <c r="F409" s="4" t="s">
        <v>1280</v>
      </c>
      <c r="G409" s="4" t="s">
        <v>144</v>
      </c>
      <c r="H409" s="4" t="s">
        <v>13</v>
      </c>
      <c r="I409" s="4" t="s">
        <v>50</v>
      </c>
      <c r="J409" s="4" t="str">
        <f t="shared" si="13"/>
        <v>Gold</v>
      </c>
    </row>
    <row r="410" spans="1:10" ht="15.75" x14ac:dyDescent="0.25">
      <c r="A410" s="4" t="s">
        <v>1281</v>
      </c>
      <c r="B410" s="4" t="s">
        <v>1282</v>
      </c>
      <c r="C410" s="4" t="str">
        <f t="shared" si="12"/>
        <v>Isabel Foster</v>
      </c>
      <c r="D410" s="4">
        <v>36</v>
      </c>
      <c r="E410" s="4" t="s">
        <v>10</v>
      </c>
      <c r="F410" s="4" t="s">
        <v>1283</v>
      </c>
      <c r="G410" s="4" t="s">
        <v>91</v>
      </c>
      <c r="H410" s="4" t="s">
        <v>13</v>
      </c>
      <c r="I410" s="4" t="s">
        <v>50</v>
      </c>
      <c r="J410" s="4" t="str">
        <f t="shared" si="13"/>
        <v>Gold</v>
      </c>
    </row>
    <row r="411" spans="1:10" ht="15.75" x14ac:dyDescent="0.25">
      <c r="A411" s="4" t="s">
        <v>1284</v>
      </c>
      <c r="B411" s="4" t="s">
        <v>1285</v>
      </c>
      <c r="C411" s="4" t="str">
        <f t="shared" si="12"/>
        <v>Sarah Smith</v>
      </c>
      <c r="D411" s="4">
        <v>55</v>
      </c>
      <c r="E411" s="4" t="s">
        <v>10</v>
      </c>
      <c r="F411" s="4" t="s">
        <v>1286</v>
      </c>
      <c r="G411" s="4" t="s">
        <v>856</v>
      </c>
      <c r="H411" s="4" t="s">
        <v>13</v>
      </c>
      <c r="I411" s="4" t="s">
        <v>50</v>
      </c>
      <c r="J411" s="4" t="str">
        <f t="shared" si="13"/>
        <v>Gold</v>
      </c>
    </row>
    <row r="412" spans="1:10" ht="15.75" x14ac:dyDescent="0.25">
      <c r="A412" s="4" t="s">
        <v>1287</v>
      </c>
      <c r="B412" s="4" t="s">
        <v>1288</v>
      </c>
      <c r="C412" s="4" t="str">
        <f t="shared" si="12"/>
        <v>Jackie Thompson</v>
      </c>
      <c r="D412" s="4">
        <v>48</v>
      </c>
      <c r="E412" s="4" t="s">
        <v>16</v>
      </c>
      <c r="F412" s="4" t="s">
        <v>1289</v>
      </c>
      <c r="G412" s="4" t="s">
        <v>91</v>
      </c>
      <c r="H412" s="4" t="s">
        <v>13</v>
      </c>
      <c r="I412" s="4" t="s">
        <v>28</v>
      </c>
      <c r="J412" s="4" t="str">
        <f t="shared" si="13"/>
        <v>Bronze</v>
      </c>
    </row>
    <row r="413" spans="1:10" ht="15.75" x14ac:dyDescent="0.25">
      <c r="A413" s="4" t="s">
        <v>1290</v>
      </c>
      <c r="B413" s="4" t="s">
        <v>1291</v>
      </c>
      <c r="C413" s="4" t="str">
        <f t="shared" si="12"/>
        <v>Katrina Perez</v>
      </c>
      <c r="D413" s="4">
        <v>63</v>
      </c>
      <c r="E413" s="4" t="s">
        <v>10</v>
      </c>
      <c r="F413" s="4" t="s">
        <v>1292</v>
      </c>
      <c r="G413" s="4" t="s">
        <v>27</v>
      </c>
      <c r="H413" s="4" t="s">
        <v>13</v>
      </c>
      <c r="I413" s="4" t="s">
        <v>33</v>
      </c>
      <c r="J413" s="4" t="str">
        <f t="shared" si="13"/>
        <v>Silver</v>
      </c>
    </row>
    <row r="414" spans="1:10" ht="15.75" x14ac:dyDescent="0.25">
      <c r="A414" s="4" t="s">
        <v>1293</v>
      </c>
      <c r="B414" s="4" t="s">
        <v>1294</v>
      </c>
      <c r="C414" s="4" t="str">
        <f t="shared" si="12"/>
        <v>Shane Brown</v>
      </c>
      <c r="D414" s="4">
        <v>23</v>
      </c>
      <c r="E414" s="4" t="s">
        <v>16</v>
      </c>
      <c r="F414" s="4" t="s">
        <v>208</v>
      </c>
      <c r="G414" s="4" t="s">
        <v>160</v>
      </c>
      <c r="H414" s="4" t="s">
        <v>13</v>
      </c>
      <c r="I414" s="4" t="s">
        <v>50</v>
      </c>
      <c r="J414" s="4" t="str">
        <f t="shared" si="13"/>
        <v>Gold</v>
      </c>
    </row>
    <row r="415" spans="1:10" ht="15.75" x14ac:dyDescent="0.25">
      <c r="A415" s="4" t="s">
        <v>1295</v>
      </c>
      <c r="B415" s="4" t="s">
        <v>1296</v>
      </c>
      <c r="C415" s="4" t="str">
        <f t="shared" si="12"/>
        <v>Megan Ryan</v>
      </c>
      <c r="D415" s="4">
        <v>59</v>
      </c>
      <c r="E415" s="4" t="s">
        <v>16</v>
      </c>
      <c r="F415" s="4" t="s">
        <v>1297</v>
      </c>
      <c r="G415" s="4" t="s">
        <v>110</v>
      </c>
      <c r="H415" s="4" t="s">
        <v>13</v>
      </c>
      <c r="I415" s="4" t="s">
        <v>28</v>
      </c>
      <c r="J415" s="4" t="str">
        <f t="shared" si="13"/>
        <v>Bronze</v>
      </c>
    </row>
    <row r="416" spans="1:10" ht="15.75" x14ac:dyDescent="0.25">
      <c r="A416" s="4" t="s">
        <v>1298</v>
      </c>
      <c r="B416" s="4" t="s">
        <v>1299</v>
      </c>
      <c r="C416" s="4" t="str">
        <f t="shared" si="12"/>
        <v>Melissa Valentine</v>
      </c>
      <c r="D416" s="4">
        <v>35</v>
      </c>
      <c r="E416" s="4" t="s">
        <v>16</v>
      </c>
      <c r="F416" s="4" t="s">
        <v>1300</v>
      </c>
      <c r="G416" s="4" t="s">
        <v>117</v>
      </c>
      <c r="H416" s="4" t="s">
        <v>13</v>
      </c>
      <c r="I416" s="4" t="s">
        <v>50</v>
      </c>
      <c r="J416" s="4" t="str">
        <f t="shared" si="13"/>
        <v>Gold</v>
      </c>
    </row>
    <row r="417" spans="1:10" ht="15.75" x14ac:dyDescent="0.25">
      <c r="A417" s="4" t="s">
        <v>1301</v>
      </c>
      <c r="B417" s="4" t="s">
        <v>1302</v>
      </c>
      <c r="C417" s="4" t="str">
        <f t="shared" si="12"/>
        <v>Tyler Cook</v>
      </c>
      <c r="D417" s="4">
        <v>26</v>
      </c>
      <c r="E417" s="4" t="s">
        <v>16</v>
      </c>
      <c r="F417" s="4" t="s">
        <v>1303</v>
      </c>
      <c r="G417" s="4" t="s">
        <v>167</v>
      </c>
      <c r="H417" s="4" t="s">
        <v>13</v>
      </c>
      <c r="I417" s="4" t="s">
        <v>33</v>
      </c>
      <c r="J417" s="4" t="str">
        <f t="shared" si="13"/>
        <v>Silver</v>
      </c>
    </row>
    <row r="418" spans="1:10" ht="15.75" x14ac:dyDescent="0.25">
      <c r="A418" s="4" t="s">
        <v>1304</v>
      </c>
      <c r="B418" s="4" t="s">
        <v>1305</v>
      </c>
      <c r="C418" s="4" t="str">
        <f t="shared" si="12"/>
        <v>Jennifer Myers</v>
      </c>
      <c r="D418" s="4">
        <v>46</v>
      </c>
      <c r="E418" s="4" t="s">
        <v>10</v>
      </c>
      <c r="F418" s="4" t="s">
        <v>1306</v>
      </c>
      <c r="G418" s="4" t="s">
        <v>328</v>
      </c>
      <c r="H418" s="4" t="s">
        <v>13</v>
      </c>
      <c r="I418" s="4" t="s">
        <v>19</v>
      </c>
      <c r="J418" s="4" t="str">
        <f t="shared" si="13"/>
        <v>Platinum</v>
      </c>
    </row>
    <row r="419" spans="1:10" ht="15.75" x14ac:dyDescent="0.25">
      <c r="A419" s="4" t="s">
        <v>1307</v>
      </c>
      <c r="B419" s="4" t="s">
        <v>1308</v>
      </c>
      <c r="C419" s="4" t="str">
        <f t="shared" si="12"/>
        <v>Karen King</v>
      </c>
      <c r="D419" s="4">
        <v>64</v>
      </c>
      <c r="E419" s="4" t="s">
        <v>16</v>
      </c>
      <c r="F419" s="4" t="s">
        <v>1309</v>
      </c>
      <c r="G419" s="4" t="s">
        <v>12</v>
      </c>
      <c r="H419" s="4" t="s">
        <v>13</v>
      </c>
      <c r="I419" s="4" t="s">
        <v>28</v>
      </c>
      <c r="J419" s="4" t="str">
        <f t="shared" si="13"/>
        <v>Bronze</v>
      </c>
    </row>
    <row r="420" spans="1:10" ht="15.75" x14ac:dyDescent="0.25">
      <c r="A420" s="4" t="s">
        <v>1310</v>
      </c>
      <c r="B420" s="4" t="s">
        <v>1311</v>
      </c>
      <c r="C420" s="4" t="str">
        <f t="shared" si="12"/>
        <v>Luke Parks</v>
      </c>
      <c r="D420" s="4">
        <v>60</v>
      </c>
      <c r="E420" s="4" t="s">
        <v>16</v>
      </c>
      <c r="F420" s="4" t="s">
        <v>1312</v>
      </c>
      <c r="G420" s="4" t="s">
        <v>49</v>
      </c>
      <c r="H420" s="4" t="s">
        <v>13</v>
      </c>
      <c r="I420" s="4" t="s">
        <v>33</v>
      </c>
      <c r="J420" s="4" t="str">
        <f t="shared" si="13"/>
        <v>Silver</v>
      </c>
    </row>
    <row r="421" spans="1:10" ht="15.75" x14ac:dyDescent="0.25">
      <c r="A421" s="4" t="s">
        <v>1313</v>
      </c>
      <c r="B421" s="4" t="s">
        <v>1314</v>
      </c>
      <c r="C421" s="4" t="str">
        <f t="shared" si="12"/>
        <v>Monica Miller</v>
      </c>
      <c r="D421" s="4">
        <v>33</v>
      </c>
      <c r="E421" s="4" t="s">
        <v>10</v>
      </c>
      <c r="F421" s="4" t="s">
        <v>1315</v>
      </c>
      <c r="G421" s="4" t="s">
        <v>317</v>
      </c>
      <c r="H421" s="4" t="s">
        <v>13</v>
      </c>
      <c r="I421" s="4" t="s">
        <v>50</v>
      </c>
      <c r="J421" s="4" t="str">
        <f t="shared" si="13"/>
        <v>Gold</v>
      </c>
    </row>
    <row r="422" spans="1:10" ht="15.75" x14ac:dyDescent="0.25">
      <c r="A422" s="4" t="s">
        <v>1316</v>
      </c>
      <c r="B422" s="4" t="s">
        <v>1317</v>
      </c>
      <c r="C422" s="4" t="str">
        <f t="shared" si="12"/>
        <v>Dr. Tamara White Md</v>
      </c>
      <c r="D422" s="4">
        <v>60</v>
      </c>
      <c r="E422" s="4" t="s">
        <v>10</v>
      </c>
      <c r="F422" s="4" t="s">
        <v>1318</v>
      </c>
      <c r="G422" s="4" t="s">
        <v>12</v>
      </c>
      <c r="H422" s="4" t="s">
        <v>13</v>
      </c>
      <c r="I422" s="4" t="s">
        <v>28</v>
      </c>
      <c r="J422" s="4" t="str">
        <f t="shared" si="13"/>
        <v>Bronze</v>
      </c>
    </row>
    <row r="423" spans="1:10" ht="15.75" x14ac:dyDescent="0.25">
      <c r="A423" s="4" t="s">
        <v>1319</v>
      </c>
      <c r="B423" s="4" t="s">
        <v>1320</v>
      </c>
      <c r="C423" s="4" t="str">
        <f t="shared" si="12"/>
        <v>Holly Robinson</v>
      </c>
      <c r="D423" s="4">
        <v>45</v>
      </c>
      <c r="E423" s="4" t="s">
        <v>16</v>
      </c>
      <c r="F423" s="4" t="s">
        <v>1321</v>
      </c>
      <c r="G423" s="4" t="s">
        <v>77</v>
      </c>
      <c r="H423" s="4" t="s">
        <v>13</v>
      </c>
      <c r="I423" s="4" t="s">
        <v>19</v>
      </c>
      <c r="J423" s="4" t="str">
        <f t="shared" si="13"/>
        <v>Platinum</v>
      </c>
    </row>
    <row r="424" spans="1:10" ht="15.75" x14ac:dyDescent="0.25">
      <c r="A424" s="4" t="s">
        <v>1322</v>
      </c>
      <c r="B424" s="4" t="s">
        <v>1323</v>
      </c>
      <c r="C424" s="4" t="str">
        <f t="shared" si="12"/>
        <v>Brittany Edwards Dds</v>
      </c>
      <c r="D424" s="4">
        <v>42</v>
      </c>
      <c r="E424" s="4" t="s">
        <v>16</v>
      </c>
      <c r="F424" s="4" t="s">
        <v>1324</v>
      </c>
      <c r="G424" s="4" t="s">
        <v>65</v>
      </c>
      <c r="H424" s="4" t="s">
        <v>13</v>
      </c>
      <c r="I424" s="4" t="s">
        <v>19</v>
      </c>
      <c r="J424" s="4" t="str">
        <f t="shared" si="13"/>
        <v>Platinum</v>
      </c>
    </row>
    <row r="425" spans="1:10" ht="15.75" x14ac:dyDescent="0.25">
      <c r="A425" s="4" t="s">
        <v>1325</v>
      </c>
      <c r="B425" s="4" t="s">
        <v>1326</v>
      </c>
      <c r="C425" s="4" t="str">
        <f t="shared" si="12"/>
        <v>Rebecca Baker</v>
      </c>
      <c r="D425" s="4">
        <v>35</v>
      </c>
      <c r="E425" s="4" t="s">
        <v>10</v>
      </c>
      <c r="F425" s="4" t="s">
        <v>1327</v>
      </c>
      <c r="G425" s="4" t="s">
        <v>65</v>
      </c>
      <c r="H425" s="4" t="s">
        <v>13</v>
      </c>
      <c r="I425" s="4" t="s">
        <v>33</v>
      </c>
      <c r="J425" s="4" t="str">
        <f t="shared" si="13"/>
        <v>Silver</v>
      </c>
    </row>
    <row r="426" spans="1:10" ht="15.75" x14ac:dyDescent="0.25">
      <c r="A426" s="4" t="s">
        <v>1328</v>
      </c>
      <c r="B426" s="4" t="s">
        <v>1329</v>
      </c>
      <c r="C426" s="4" t="str">
        <f t="shared" si="12"/>
        <v>Edwin Barnes</v>
      </c>
      <c r="D426" s="4">
        <v>53</v>
      </c>
      <c r="E426" s="4" t="s">
        <v>10</v>
      </c>
      <c r="F426" s="4" t="s">
        <v>1330</v>
      </c>
      <c r="G426" s="4" t="s">
        <v>12</v>
      </c>
      <c r="H426" s="4" t="s">
        <v>13</v>
      </c>
      <c r="I426" s="4" t="s">
        <v>28</v>
      </c>
      <c r="J426" s="4" t="str">
        <f t="shared" si="13"/>
        <v>Bronze</v>
      </c>
    </row>
    <row r="427" spans="1:10" ht="15.75" x14ac:dyDescent="0.25">
      <c r="A427" s="4" t="s">
        <v>1331</v>
      </c>
      <c r="B427" s="4" t="s">
        <v>1332</v>
      </c>
      <c r="C427" s="4" t="str">
        <f t="shared" si="12"/>
        <v>Bryce Hawkins</v>
      </c>
      <c r="D427" s="4">
        <v>40</v>
      </c>
      <c r="E427" s="4" t="s">
        <v>10</v>
      </c>
      <c r="F427" s="4" t="s">
        <v>1333</v>
      </c>
      <c r="G427" s="4" t="s">
        <v>121</v>
      </c>
      <c r="H427" s="4" t="s">
        <v>13</v>
      </c>
      <c r="I427" s="4" t="s">
        <v>28</v>
      </c>
      <c r="J427" s="4" t="str">
        <f t="shared" si="13"/>
        <v>Bronze</v>
      </c>
    </row>
    <row r="428" spans="1:10" ht="15.75" x14ac:dyDescent="0.25">
      <c r="A428" s="4" t="s">
        <v>1334</v>
      </c>
      <c r="B428" s="4" t="s">
        <v>1335</v>
      </c>
      <c r="C428" s="4" t="str">
        <f t="shared" si="12"/>
        <v>Jeanette Nichols</v>
      </c>
      <c r="D428" s="4">
        <v>28</v>
      </c>
      <c r="E428" s="4" t="s">
        <v>10</v>
      </c>
      <c r="F428" s="4" t="s">
        <v>1336</v>
      </c>
      <c r="G428" s="4" t="s">
        <v>12</v>
      </c>
      <c r="H428" s="4" t="s">
        <v>13</v>
      </c>
      <c r="I428" s="4" t="s">
        <v>19</v>
      </c>
      <c r="J428" s="4" t="str">
        <f t="shared" si="13"/>
        <v>Platinum</v>
      </c>
    </row>
    <row r="429" spans="1:10" ht="15.75" x14ac:dyDescent="0.25">
      <c r="A429" s="4" t="s">
        <v>1337</v>
      </c>
      <c r="B429" s="4" t="s">
        <v>1338</v>
      </c>
      <c r="C429" s="4" t="str">
        <f t="shared" si="12"/>
        <v>Jose Stewart</v>
      </c>
      <c r="D429" s="4">
        <v>18</v>
      </c>
      <c r="E429" s="4" t="s">
        <v>16</v>
      </c>
      <c r="F429" s="4" t="s">
        <v>1339</v>
      </c>
      <c r="G429" s="4" t="s">
        <v>439</v>
      </c>
      <c r="H429" s="4" t="s">
        <v>13</v>
      </c>
      <c r="I429" s="4" t="s">
        <v>50</v>
      </c>
      <c r="J429" s="4" t="str">
        <f t="shared" si="13"/>
        <v>Gold</v>
      </c>
    </row>
    <row r="430" spans="1:10" ht="15.75" x14ac:dyDescent="0.25">
      <c r="A430" s="4" t="s">
        <v>1340</v>
      </c>
      <c r="B430" s="4" t="s">
        <v>1341</v>
      </c>
      <c r="C430" s="4" t="str">
        <f t="shared" si="12"/>
        <v>Samuel Mullins</v>
      </c>
      <c r="D430" s="4">
        <v>27</v>
      </c>
      <c r="E430" s="4" t="s">
        <v>16</v>
      </c>
      <c r="F430" s="4" t="s">
        <v>1342</v>
      </c>
      <c r="G430" s="4" t="s">
        <v>332</v>
      </c>
      <c r="H430" s="4" t="s">
        <v>13</v>
      </c>
      <c r="I430" s="4" t="s">
        <v>28</v>
      </c>
      <c r="J430" s="4" t="str">
        <f t="shared" si="13"/>
        <v>Bronze</v>
      </c>
    </row>
    <row r="431" spans="1:10" ht="15.75" x14ac:dyDescent="0.25">
      <c r="A431" s="4" t="s">
        <v>1343</v>
      </c>
      <c r="B431" s="4" t="s">
        <v>1344</v>
      </c>
      <c r="C431" s="4" t="str">
        <f t="shared" si="12"/>
        <v>Sean Vang</v>
      </c>
      <c r="D431" s="4">
        <v>43</v>
      </c>
      <c r="E431" s="4" t="s">
        <v>10</v>
      </c>
      <c r="F431" s="4" t="s">
        <v>1345</v>
      </c>
      <c r="G431" s="4" t="s">
        <v>110</v>
      </c>
      <c r="H431" s="4" t="s">
        <v>13</v>
      </c>
      <c r="I431" s="4" t="s">
        <v>19</v>
      </c>
      <c r="J431" s="4" t="str">
        <f t="shared" si="13"/>
        <v>Platinum</v>
      </c>
    </row>
    <row r="432" spans="1:10" ht="15.75" x14ac:dyDescent="0.25">
      <c r="A432" s="4" t="s">
        <v>1346</v>
      </c>
      <c r="B432" s="4" t="s">
        <v>1347</v>
      </c>
      <c r="C432" s="4" t="str">
        <f t="shared" si="12"/>
        <v>Kimberly Roberts</v>
      </c>
      <c r="D432" s="4">
        <v>36</v>
      </c>
      <c r="E432" s="4" t="s">
        <v>16</v>
      </c>
      <c r="F432" s="4" t="s">
        <v>1348</v>
      </c>
      <c r="G432" s="4" t="s">
        <v>91</v>
      </c>
      <c r="H432" s="4" t="s">
        <v>13</v>
      </c>
      <c r="I432" s="4" t="s">
        <v>50</v>
      </c>
      <c r="J432" s="4" t="str">
        <f t="shared" si="13"/>
        <v>Gold</v>
      </c>
    </row>
    <row r="433" spans="1:10" ht="15.75" x14ac:dyDescent="0.25">
      <c r="A433" s="4" t="s">
        <v>1349</v>
      </c>
      <c r="B433" s="4" t="s">
        <v>1350</v>
      </c>
      <c r="C433" s="4" t="str">
        <f t="shared" si="12"/>
        <v>John Smith</v>
      </c>
      <c r="D433" s="4">
        <v>27</v>
      </c>
      <c r="E433" s="4" t="s">
        <v>10</v>
      </c>
      <c r="F433" s="4" t="s">
        <v>1351</v>
      </c>
      <c r="G433" s="4" t="s">
        <v>32</v>
      </c>
      <c r="H433" s="4" t="s">
        <v>13</v>
      </c>
      <c r="I433" s="4" t="s">
        <v>19</v>
      </c>
      <c r="J433" s="4" t="str">
        <f t="shared" si="13"/>
        <v>Platinum</v>
      </c>
    </row>
    <row r="434" spans="1:10" ht="15.75" x14ac:dyDescent="0.25">
      <c r="A434" s="4" t="s">
        <v>1352</v>
      </c>
      <c r="B434" s="4" t="s">
        <v>1353</v>
      </c>
      <c r="C434" s="4" t="str">
        <f t="shared" si="12"/>
        <v>Summer Weiss</v>
      </c>
      <c r="D434" s="4">
        <v>37</v>
      </c>
      <c r="E434" s="4" t="s">
        <v>10</v>
      </c>
      <c r="F434" s="4" t="s">
        <v>1354</v>
      </c>
      <c r="G434" s="4" t="s">
        <v>91</v>
      </c>
      <c r="H434" s="4" t="s">
        <v>13</v>
      </c>
      <c r="I434" s="4" t="s">
        <v>28</v>
      </c>
      <c r="J434" s="4" t="str">
        <f t="shared" si="13"/>
        <v>Bronze</v>
      </c>
    </row>
    <row r="435" spans="1:10" ht="15.75" x14ac:dyDescent="0.25">
      <c r="A435" s="4" t="s">
        <v>1355</v>
      </c>
      <c r="B435" s="4" t="s">
        <v>1356</v>
      </c>
      <c r="C435" s="4" t="str">
        <f t="shared" si="12"/>
        <v>Thomas Moore</v>
      </c>
      <c r="D435" s="4">
        <v>51</v>
      </c>
      <c r="E435" s="4" t="s">
        <v>16</v>
      </c>
      <c r="F435" s="4" t="s">
        <v>1357</v>
      </c>
      <c r="G435" s="4" t="s">
        <v>61</v>
      </c>
      <c r="H435" s="4" t="s">
        <v>13</v>
      </c>
      <c r="I435" s="4" t="s">
        <v>33</v>
      </c>
      <c r="J435" s="4" t="str">
        <f t="shared" si="13"/>
        <v>Silver</v>
      </c>
    </row>
    <row r="436" spans="1:10" ht="15.75" x14ac:dyDescent="0.25">
      <c r="A436" s="4" t="s">
        <v>1358</v>
      </c>
      <c r="B436" s="4" t="s">
        <v>1359</v>
      </c>
      <c r="C436" s="4" t="str">
        <f t="shared" si="12"/>
        <v>Monique Castro</v>
      </c>
      <c r="D436" s="4">
        <v>48</v>
      </c>
      <c r="E436" s="4" t="s">
        <v>16</v>
      </c>
      <c r="F436" s="4" t="s">
        <v>1360</v>
      </c>
      <c r="G436" s="4" t="s">
        <v>258</v>
      </c>
      <c r="H436" s="4" t="s">
        <v>13</v>
      </c>
      <c r="I436" s="4" t="s">
        <v>50</v>
      </c>
      <c r="J436" s="4" t="str">
        <f t="shared" si="13"/>
        <v>Gold</v>
      </c>
    </row>
    <row r="437" spans="1:10" ht="15.75" x14ac:dyDescent="0.25">
      <c r="A437" s="4" t="s">
        <v>1361</v>
      </c>
      <c r="B437" s="4" t="s">
        <v>1362</v>
      </c>
      <c r="C437" s="4" t="str">
        <f t="shared" si="12"/>
        <v>Lindsay Beasley</v>
      </c>
      <c r="D437" s="4">
        <v>37</v>
      </c>
      <c r="E437" s="4" t="s">
        <v>16</v>
      </c>
      <c r="F437" s="4" t="s">
        <v>1363</v>
      </c>
      <c r="G437" s="4" t="s">
        <v>110</v>
      </c>
      <c r="H437" s="4" t="s">
        <v>13</v>
      </c>
      <c r="I437" s="4" t="s">
        <v>33</v>
      </c>
      <c r="J437" s="4" t="str">
        <f t="shared" si="13"/>
        <v>Silver</v>
      </c>
    </row>
    <row r="438" spans="1:10" ht="15.75" x14ac:dyDescent="0.25">
      <c r="A438" s="4" t="s">
        <v>1364</v>
      </c>
      <c r="B438" s="4" t="s">
        <v>1365</v>
      </c>
      <c r="C438" s="4" t="str">
        <f t="shared" si="12"/>
        <v>Sharon Simpson</v>
      </c>
      <c r="D438" s="4">
        <v>61</v>
      </c>
      <c r="E438" s="4" t="s">
        <v>10</v>
      </c>
      <c r="F438" s="4" t="s">
        <v>1366</v>
      </c>
      <c r="G438" s="4" t="s">
        <v>41</v>
      </c>
      <c r="H438" s="4" t="s">
        <v>13</v>
      </c>
      <c r="I438" s="4" t="s">
        <v>50</v>
      </c>
      <c r="J438" s="4" t="str">
        <f t="shared" si="13"/>
        <v>Gold</v>
      </c>
    </row>
    <row r="439" spans="1:10" ht="15.75" x14ac:dyDescent="0.25">
      <c r="A439" s="4" t="s">
        <v>1367</v>
      </c>
      <c r="B439" s="4" t="s">
        <v>1368</v>
      </c>
      <c r="C439" s="4" t="str">
        <f t="shared" si="12"/>
        <v>Melinda Rivera</v>
      </c>
      <c r="D439" s="4">
        <v>47</v>
      </c>
      <c r="E439" s="4" t="s">
        <v>16</v>
      </c>
      <c r="F439" s="4" t="s">
        <v>605</v>
      </c>
      <c r="G439" s="4" t="s">
        <v>49</v>
      </c>
      <c r="H439" s="4" t="s">
        <v>13</v>
      </c>
      <c r="I439" s="4" t="s">
        <v>19</v>
      </c>
      <c r="J439" s="4" t="str">
        <f t="shared" si="13"/>
        <v>Platinum</v>
      </c>
    </row>
    <row r="440" spans="1:10" ht="15.75" x14ac:dyDescent="0.25">
      <c r="A440" s="4" t="s">
        <v>1369</v>
      </c>
      <c r="B440" s="4" t="s">
        <v>1370</v>
      </c>
      <c r="C440" s="4" t="str">
        <f t="shared" si="12"/>
        <v>Monica Flynn</v>
      </c>
      <c r="D440" s="4">
        <v>59</v>
      </c>
      <c r="E440" s="4" t="s">
        <v>16</v>
      </c>
      <c r="F440" s="4" t="s">
        <v>1371</v>
      </c>
      <c r="G440" s="4" t="s">
        <v>241</v>
      </c>
      <c r="H440" s="4" t="s">
        <v>13</v>
      </c>
      <c r="I440" s="4" t="s">
        <v>19</v>
      </c>
      <c r="J440" s="4" t="str">
        <f t="shared" si="13"/>
        <v>Platinum</v>
      </c>
    </row>
    <row r="441" spans="1:10" ht="15.75" x14ac:dyDescent="0.25">
      <c r="A441" s="4" t="s">
        <v>1372</v>
      </c>
      <c r="B441" s="4" t="s">
        <v>1373</v>
      </c>
      <c r="C441" s="4" t="str">
        <f t="shared" si="12"/>
        <v>John Compton</v>
      </c>
      <c r="D441" s="4">
        <v>53</v>
      </c>
      <c r="E441" s="4" t="s">
        <v>10</v>
      </c>
      <c r="F441" s="4" t="s">
        <v>942</v>
      </c>
      <c r="G441" s="4" t="s">
        <v>160</v>
      </c>
      <c r="H441" s="4" t="s">
        <v>13</v>
      </c>
      <c r="I441" s="4" t="s">
        <v>33</v>
      </c>
      <c r="J441" s="4" t="str">
        <f t="shared" si="13"/>
        <v>Silver</v>
      </c>
    </row>
    <row r="442" spans="1:10" ht="15.75" x14ac:dyDescent="0.25">
      <c r="A442" s="4" t="s">
        <v>1374</v>
      </c>
      <c r="B442" s="4" t="s">
        <v>1375</v>
      </c>
      <c r="C442" s="4" t="str">
        <f t="shared" si="12"/>
        <v>Tammy Trevino</v>
      </c>
      <c r="D442" s="4">
        <v>60</v>
      </c>
      <c r="E442" s="4" t="s">
        <v>10</v>
      </c>
      <c r="F442" s="4" t="s">
        <v>1376</v>
      </c>
      <c r="G442" s="4" t="s">
        <v>18</v>
      </c>
      <c r="H442" s="4" t="s">
        <v>13</v>
      </c>
      <c r="I442" s="4" t="s">
        <v>33</v>
      </c>
      <c r="J442" s="4" t="str">
        <f t="shared" si="13"/>
        <v>Silver</v>
      </c>
    </row>
    <row r="443" spans="1:10" ht="15.75" x14ac:dyDescent="0.25">
      <c r="A443" s="4" t="s">
        <v>1377</v>
      </c>
      <c r="B443" s="4" t="s">
        <v>1378</v>
      </c>
      <c r="C443" s="4" t="str">
        <f t="shared" si="12"/>
        <v>Dalton Walters</v>
      </c>
      <c r="D443" s="4">
        <v>31</v>
      </c>
      <c r="E443" s="4" t="s">
        <v>10</v>
      </c>
      <c r="F443" s="4" t="s">
        <v>1379</v>
      </c>
      <c r="G443" s="4" t="s">
        <v>328</v>
      </c>
      <c r="H443" s="4" t="s">
        <v>13</v>
      </c>
      <c r="I443" s="4" t="s">
        <v>33</v>
      </c>
      <c r="J443" s="4" t="str">
        <f t="shared" si="13"/>
        <v>Silver</v>
      </c>
    </row>
    <row r="444" spans="1:10" ht="15.75" x14ac:dyDescent="0.25">
      <c r="A444" s="4" t="s">
        <v>1380</v>
      </c>
      <c r="B444" s="4" t="s">
        <v>1381</v>
      </c>
      <c r="C444" s="4" t="str">
        <f t="shared" si="12"/>
        <v>Kelli Smith</v>
      </c>
      <c r="D444" s="4">
        <v>42</v>
      </c>
      <c r="E444" s="4" t="s">
        <v>16</v>
      </c>
      <c r="F444" s="4" t="s">
        <v>1382</v>
      </c>
      <c r="G444" s="4" t="s">
        <v>37</v>
      </c>
      <c r="H444" s="4" t="s">
        <v>13</v>
      </c>
      <c r="I444" s="4" t="s">
        <v>28</v>
      </c>
      <c r="J444" s="4" t="str">
        <f t="shared" si="13"/>
        <v>Bronze</v>
      </c>
    </row>
    <row r="445" spans="1:10" ht="15.75" x14ac:dyDescent="0.25">
      <c r="A445" s="4" t="s">
        <v>1383</v>
      </c>
      <c r="B445" s="4" t="s">
        <v>1384</v>
      </c>
      <c r="C445" s="4" t="str">
        <f t="shared" si="12"/>
        <v>Adam Castro</v>
      </c>
      <c r="D445" s="4">
        <v>51</v>
      </c>
      <c r="E445" s="4" t="s">
        <v>10</v>
      </c>
      <c r="F445" s="4" t="s">
        <v>1385</v>
      </c>
      <c r="G445" s="4" t="s">
        <v>363</v>
      </c>
      <c r="H445" s="4" t="s">
        <v>13</v>
      </c>
      <c r="I445" s="4" t="s">
        <v>33</v>
      </c>
      <c r="J445" s="4" t="str">
        <f t="shared" si="13"/>
        <v>Silver</v>
      </c>
    </row>
    <row r="446" spans="1:10" ht="15.75" x14ac:dyDescent="0.25">
      <c r="A446" s="4" t="s">
        <v>1386</v>
      </c>
      <c r="B446" s="4" t="s">
        <v>1387</v>
      </c>
      <c r="C446" s="4" t="str">
        <f t="shared" si="12"/>
        <v>Cheryl Carr</v>
      </c>
      <c r="D446" s="4">
        <v>19</v>
      </c>
      <c r="E446" s="4" t="s">
        <v>10</v>
      </c>
      <c r="F446" s="4" t="s">
        <v>1388</v>
      </c>
      <c r="G446" s="4" t="s">
        <v>856</v>
      </c>
      <c r="H446" s="4" t="s">
        <v>13</v>
      </c>
      <c r="I446" s="4" t="s">
        <v>50</v>
      </c>
      <c r="J446" s="4" t="str">
        <f t="shared" si="13"/>
        <v>Gold</v>
      </c>
    </row>
    <row r="447" spans="1:10" ht="15.75" x14ac:dyDescent="0.25">
      <c r="A447" s="4" t="s">
        <v>1389</v>
      </c>
      <c r="B447" s="4" t="s">
        <v>1390</v>
      </c>
      <c r="C447" s="4" t="str">
        <f t="shared" si="12"/>
        <v>Gene Lee</v>
      </c>
      <c r="D447" s="4">
        <v>41</v>
      </c>
      <c r="E447" s="4" t="s">
        <v>16</v>
      </c>
      <c r="F447" s="4" t="s">
        <v>1391</v>
      </c>
      <c r="G447" s="4" t="s">
        <v>291</v>
      </c>
      <c r="H447" s="4" t="s">
        <v>13</v>
      </c>
      <c r="I447" s="4" t="s">
        <v>19</v>
      </c>
      <c r="J447" s="4" t="str">
        <f t="shared" si="13"/>
        <v>Platinum</v>
      </c>
    </row>
    <row r="448" spans="1:10" ht="15.75" x14ac:dyDescent="0.25">
      <c r="A448" s="4" t="s">
        <v>1392</v>
      </c>
      <c r="B448" s="4" t="s">
        <v>1393</v>
      </c>
      <c r="C448" s="4" t="str">
        <f t="shared" si="12"/>
        <v>Shannon Turner</v>
      </c>
      <c r="D448" s="4">
        <v>35</v>
      </c>
      <c r="E448" s="4" t="s">
        <v>10</v>
      </c>
      <c r="F448" s="4" t="s">
        <v>1394</v>
      </c>
      <c r="G448" s="4" t="s">
        <v>99</v>
      </c>
      <c r="H448" s="4" t="s">
        <v>13</v>
      </c>
      <c r="I448" s="4" t="s">
        <v>33</v>
      </c>
      <c r="J448" s="4" t="str">
        <f t="shared" si="13"/>
        <v>Silver</v>
      </c>
    </row>
    <row r="449" spans="1:10" ht="15.75" x14ac:dyDescent="0.25">
      <c r="A449" s="4" t="s">
        <v>1395</v>
      </c>
      <c r="B449" s="4" t="s">
        <v>1396</v>
      </c>
      <c r="C449" s="4" t="str">
        <f t="shared" si="12"/>
        <v>Monica Wright</v>
      </c>
      <c r="D449" s="4">
        <v>45</v>
      </c>
      <c r="E449" s="4" t="s">
        <v>10</v>
      </c>
      <c r="F449" s="4" t="s">
        <v>1397</v>
      </c>
      <c r="G449" s="4" t="s">
        <v>12</v>
      </c>
      <c r="H449" s="4" t="s">
        <v>13</v>
      </c>
      <c r="I449" s="4" t="s">
        <v>50</v>
      </c>
      <c r="J449" s="4" t="str">
        <f t="shared" si="13"/>
        <v>Gold</v>
      </c>
    </row>
    <row r="450" spans="1:10" ht="15.75" x14ac:dyDescent="0.25">
      <c r="A450" s="4" t="s">
        <v>1398</v>
      </c>
      <c r="B450" s="4" t="s">
        <v>1399</v>
      </c>
      <c r="C450" s="4" t="str">
        <f t="shared" ref="C450:C501" si="14">PROPER($B$2:$B$501)</f>
        <v>Eric Holmes</v>
      </c>
      <c r="D450" s="4">
        <v>64</v>
      </c>
      <c r="E450" s="4" t="s">
        <v>16</v>
      </c>
      <c r="F450" s="4" t="s">
        <v>1400</v>
      </c>
      <c r="G450" s="4" t="s">
        <v>856</v>
      </c>
      <c r="H450" s="4" t="s">
        <v>13</v>
      </c>
      <c r="I450" s="4" t="s">
        <v>28</v>
      </c>
      <c r="J450" s="4" t="str">
        <f t="shared" ref="J450:J501" si="15">IF(I450="","Platinum",I450)</f>
        <v>Bronze</v>
      </c>
    </row>
    <row r="451" spans="1:10" ht="15.75" x14ac:dyDescent="0.25">
      <c r="A451" s="4" t="s">
        <v>1401</v>
      </c>
      <c r="B451" s="4" t="s">
        <v>1402</v>
      </c>
      <c r="C451" s="4" t="str">
        <f t="shared" si="14"/>
        <v>William Cortez</v>
      </c>
      <c r="D451" s="4">
        <v>29</v>
      </c>
      <c r="E451" s="4" t="s">
        <v>10</v>
      </c>
      <c r="F451" s="4" t="s">
        <v>1403</v>
      </c>
      <c r="G451" s="4" t="s">
        <v>27</v>
      </c>
      <c r="H451" s="4" t="s">
        <v>13</v>
      </c>
      <c r="I451" s="4" t="s">
        <v>28</v>
      </c>
      <c r="J451" s="4" t="str">
        <f t="shared" si="15"/>
        <v>Bronze</v>
      </c>
    </row>
    <row r="452" spans="1:10" ht="15.75" x14ac:dyDescent="0.25">
      <c r="A452" s="4" t="s">
        <v>1404</v>
      </c>
      <c r="B452" s="4" t="s">
        <v>1405</v>
      </c>
      <c r="C452" s="4" t="str">
        <f t="shared" si="14"/>
        <v>Shane Mills</v>
      </c>
      <c r="D452" s="4">
        <v>59</v>
      </c>
      <c r="E452" s="4" t="s">
        <v>10</v>
      </c>
      <c r="F452" s="4" t="s">
        <v>1406</v>
      </c>
      <c r="G452" s="4" t="s">
        <v>73</v>
      </c>
      <c r="H452" s="4" t="s">
        <v>13</v>
      </c>
      <c r="I452" s="4" t="s">
        <v>28</v>
      </c>
      <c r="J452" s="4" t="str">
        <f t="shared" si="15"/>
        <v>Bronze</v>
      </c>
    </row>
    <row r="453" spans="1:10" ht="15.75" x14ac:dyDescent="0.25">
      <c r="A453" s="4" t="s">
        <v>1407</v>
      </c>
      <c r="B453" s="4" t="s">
        <v>1408</v>
      </c>
      <c r="C453" s="4" t="str">
        <f t="shared" si="14"/>
        <v>Ashley Roberts</v>
      </c>
      <c r="D453" s="4">
        <v>46</v>
      </c>
      <c r="E453" s="4" t="s">
        <v>10</v>
      </c>
      <c r="F453" s="4" t="s">
        <v>571</v>
      </c>
      <c r="G453" s="4" t="s">
        <v>237</v>
      </c>
      <c r="H453" s="4" t="s">
        <v>13</v>
      </c>
      <c r="I453" s="4" t="s">
        <v>50</v>
      </c>
      <c r="J453" s="4" t="str">
        <f t="shared" si="15"/>
        <v>Gold</v>
      </c>
    </row>
    <row r="454" spans="1:10" ht="15.75" x14ac:dyDescent="0.25">
      <c r="A454" s="4" t="s">
        <v>1409</v>
      </c>
      <c r="B454" s="4" t="s">
        <v>1410</v>
      </c>
      <c r="C454" s="4" t="str">
        <f t="shared" si="14"/>
        <v>Jeffery Wolf</v>
      </c>
      <c r="D454" s="4">
        <v>60</v>
      </c>
      <c r="E454" s="4" t="s">
        <v>16</v>
      </c>
      <c r="F454" s="4" t="s">
        <v>1411</v>
      </c>
      <c r="G454" s="4" t="s">
        <v>317</v>
      </c>
      <c r="H454" s="4" t="s">
        <v>13</v>
      </c>
      <c r="I454" s="4" t="s">
        <v>28</v>
      </c>
      <c r="J454" s="4" t="str">
        <f t="shared" si="15"/>
        <v>Bronze</v>
      </c>
    </row>
    <row r="455" spans="1:10" ht="15.75" x14ac:dyDescent="0.25">
      <c r="A455" s="4" t="s">
        <v>1412</v>
      </c>
      <c r="B455" s="4" t="s">
        <v>1413</v>
      </c>
      <c r="C455" s="4" t="str">
        <f t="shared" si="14"/>
        <v>April Phillips</v>
      </c>
      <c r="D455" s="4">
        <v>62</v>
      </c>
      <c r="E455" s="4" t="s">
        <v>16</v>
      </c>
      <c r="F455" s="4" t="s">
        <v>1414</v>
      </c>
      <c r="G455" s="4" t="s">
        <v>103</v>
      </c>
      <c r="H455" s="4" t="s">
        <v>13</v>
      </c>
      <c r="I455" s="4" t="s">
        <v>19</v>
      </c>
      <c r="J455" s="4" t="str">
        <f t="shared" si="15"/>
        <v>Platinum</v>
      </c>
    </row>
    <row r="456" spans="1:10" ht="15.75" x14ac:dyDescent="0.25">
      <c r="A456" s="4" t="s">
        <v>1415</v>
      </c>
      <c r="B456" s="4" t="s">
        <v>1416</v>
      </c>
      <c r="C456" s="4" t="str">
        <f t="shared" si="14"/>
        <v>John Berg</v>
      </c>
      <c r="D456" s="4">
        <v>60</v>
      </c>
      <c r="E456" s="4" t="s">
        <v>10</v>
      </c>
      <c r="F456" s="4" t="s">
        <v>133</v>
      </c>
      <c r="G456" s="4" t="s">
        <v>99</v>
      </c>
      <c r="H456" s="4" t="s">
        <v>13</v>
      </c>
      <c r="I456" s="4" t="s">
        <v>50</v>
      </c>
      <c r="J456" s="4" t="str">
        <f t="shared" si="15"/>
        <v>Gold</v>
      </c>
    </row>
    <row r="457" spans="1:10" ht="15.75" x14ac:dyDescent="0.25">
      <c r="A457" s="4" t="s">
        <v>1417</v>
      </c>
      <c r="B457" s="4" t="s">
        <v>1418</v>
      </c>
      <c r="C457" s="4" t="str">
        <f t="shared" si="14"/>
        <v>Tyler Weber</v>
      </c>
      <c r="D457" s="4">
        <v>54</v>
      </c>
      <c r="E457" s="4" t="s">
        <v>10</v>
      </c>
      <c r="F457" s="4" t="s">
        <v>1419</v>
      </c>
      <c r="G457" s="4" t="s">
        <v>198</v>
      </c>
      <c r="H457" s="4" t="s">
        <v>13</v>
      </c>
      <c r="I457" s="4" t="s">
        <v>50</v>
      </c>
      <c r="J457" s="4" t="str">
        <f t="shared" si="15"/>
        <v>Gold</v>
      </c>
    </row>
    <row r="458" spans="1:10" ht="15.75" x14ac:dyDescent="0.25">
      <c r="A458" s="4" t="s">
        <v>1420</v>
      </c>
      <c r="B458" s="4" t="s">
        <v>1421</v>
      </c>
      <c r="C458" s="4" t="str">
        <f t="shared" si="14"/>
        <v>Julie Powell</v>
      </c>
      <c r="D458" s="4">
        <v>59</v>
      </c>
      <c r="E458" s="4" t="s">
        <v>16</v>
      </c>
      <c r="F458" s="4" t="s">
        <v>1422</v>
      </c>
      <c r="G458" s="4" t="s">
        <v>295</v>
      </c>
      <c r="H458" s="4" t="s">
        <v>13</v>
      </c>
      <c r="I458" s="4" t="s">
        <v>50</v>
      </c>
      <c r="J458" s="4" t="str">
        <f t="shared" si="15"/>
        <v>Gold</v>
      </c>
    </row>
    <row r="459" spans="1:10" ht="15.75" x14ac:dyDescent="0.25">
      <c r="A459" s="4" t="s">
        <v>1423</v>
      </c>
      <c r="B459" s="4" t="s">
        <v>1424</v>
      </c>
      <c r="C459" s="4" t="str">
        <f t="shared" si="14"/>
        <v>Christina Robertson</v>
      </c>
      <c r="D459" s="4">
        <v>59</v>
      </c>
      <c r="E459" s="4" t="s">
        <v>10</v>
      </c>
      <c r="F459" s="4" t="s">
        <v>1425</v>
      </c>
      <c r="G459" s="4" t="s">
        <v>596</v>
      </c>
      <c r="H459" s="4" t="s">
        <v>13</v>
      </c>
      <c r="I459" s="4" t="s">
        <v>19</v>
      </c>
      <c r="J459" s="4" t="str">
        <f t="shared" si="15"/>
        <v>Platinum</v>
      </c>
    </row>
    <row r="460" spans="1:10" ht="15.75" x14ac:dyDescent="0.25">
      <c r="A460" s="4" t="s">
        <v>1426</v>
      </c>
      <c r="B460" s="4" t="s">
        <v>1427</v>
      </c>
      <c r="C460" s="4" t="str">
        <f t="shared" si="14"/>
        <v>Kelly Garrett</v>
      </c>
      <c r="D460" s="4">
        <v>62</v>
      </c>
      <c r="E460" s="4" t="s">
        <v>16</v>
      </c>
      <c r="F460" s="4" t="s">
        <v>1428</v>
      </c>
      <c r="G460" s="4" t="s">
        <v>54</v>
      </c>
      <c r="H460" s="4" t="s">
        <v>13</v>
      </c>
      <c r="I460" s="4" t="s">
        <v>33</v>
      </c>
      <c r="J460" s="4" t="str">
        <f t="shared" si="15"/>
        <v>Silver</v>
      </c>
    </row>
    <row r="461" spans="1:10" ht="15.75" x14ac:dyDescent="0.25">
      <c r="A461" s="4" t="s">
        <v>1429</v>
      </c>
      <c r="B461" s="4" t="s">
        <v>687</v>
      </c>
      <c r="C461" s="4" t="str">
        <f t="shared" si="14"/>
        <v>John Perez</v>
      </c>
      <c r="D461" s="4">
        <v>29</v>
      </c>
      <c r="E461" s="4" t="s">
        <v>16</v>
      </c>
      <c r="F461" s="4" t="s">
        <v>1430</v>
      </c>
      <c r="G461" s="4" t="s">
        <v>321</v>
      </c>
      <c r="H461" s="4" t="s">
        <v>13</v>
      </c>
      <c r="I461" s="4" t="s">
        <v>50</v>
      </c>
      <c r="J461" s="4" t="str">
        <f t="shared" si="15"/>
        <v>Gold</v>
      </c>
    </row>
    <row r="462" spans="1:10" ht="15.75" x14ac:dyDescent="0.25">
      <c r="A462" s="4" t="s">
        <v>1431</v>
      </c>
      <c r="B462" s="4" t="s">
        <v>1432</v>
      </c>
      <c r="C462" s="4" t="str">
        <f t="shared" si="14"/>
        <v>Justin Johnson</v>
      </c>
      <c r="D462" s="4">
        <v>35</v>
      </c>
      <c r="E462" s="4" t="s">
        <v>10</v>
      </c>
      <c r="F462" s="4" t="s">
        <v>1433</v>
      </c>
      <c r="G462" s="4" t="s">
        <v>271</v>
      </c>
      <c r="H462" s="4" t="s">
        <v>13</v>
      </c>
      <c r="I462" s="4" t="s">
        <v>50</v>
      </c>
      <c r="J462" s="4" t="str">
        <f t="shared" si="15"/>
        <v>Gold</v>
      </c>
    </row>
    <row r="463" spans="1:10" ht="15.75" x14ac:dyDescent="0.25">
      <c r="A463" s="4" t="s">
        <v>1434</v>
      </c>
      <c r="B463" s="4" t="s">
        <v>1435</v>
      </c>
      <c r="C463" s="4" t="str">
        <f t="shared" si="14"/>
        <v>Paul Cox</v>
      </c>
      <c r="D463" s="4">
        <v>60</v>
      </c>
      <c r="E463" s="4" t="s">
        <v>16</v>
      </c>
      <c r="F463" s="4" t="s">
        <v>1436</v>
      </c>
      <c r="G463" s="4" t="s">
        <v>65</v>
      </c>
      <c r="H463" s="4" t="s">
        <v>13</v>
      </c>
      <c r="I463" s="4" t="s">
        <v>33</v>
      </c>
      <c r="J463" s="4" t="str">
        <f t="shared" si="15"/>
        <v>Silver</v>
      </c>
    </row>
    <row r="464" spans="1:10" ht="15.75" x14ac:dyDescent="0.25">
      <c r="A464" s="4" t="s">
        <v>1437</v>
      </c>
      <c r="B464" s="4" t="s">
        <v>1438</v>
      </c>
      <c r="C464" s="4" t="str">
        <f t="shared" si="14"/>
        <v>Beth Martin</v>
      </c>
      <c r="D464" s="4">
        <v>34</v>
      </c>
      <c r="E464" s="4" t="s">
        <v>16</v>
      </c>
      <c r="F464" s="4" t="s">
        <v>1439</v>
      </c>
      <c r="G464" s="4" t="s">
        <v>45</v>
      </c>
      <c r="H464" s="4" t="s">
        <v>13</v>
      </c>
      <c r="I464" s="4" t="s">
        <v>33</v>
      </c>
      <c r="J464" s="4" t="str">
        <f t="shared" si="15"/>
        <v>Silver</v>
      </c>
    </row>
    <row r="465" spans="1:10" ht="15.75" x14ac:dyDescent="0.25">
      <c r="A465" s="4" t="s">
        <v>1440</v>
      </c>
      <c r="B465" s="4" t="s">
        <v>1441</v>
      </c>
      <c r="C465" s="4" t="str">
        <f t="shared" si="14"/>
        <v>Samantha Lee</v>
      </c>
      <c r="D465" s="4">
        <v>36</v>
      </c>
      <c r="E465" s="4" t="s">
        <v>16</v>
      </c>
      <c r="F465" s="4" t="s">
        <v>1442</v>
      </c>
      <c r="G465" s="4" t="s">
        <v>171</v>
      </c>
      <c r="H465" s="4" t="s">
        <v>13</v>
      </c>
      <c r="I465" s="4" t="s">
        <v>28</v>
      </c>
      <c r="J465" s="4" t="str">
        <f t="shared" si="15"/>
        <v>Bronze</v>
      </c>
    </row>
    <row r="466" spans="1:10" ht="15.75" x14ac:dyDescent="0.25">
      <c r="A466" s="4" t="s">
        <v>1971</v>
      </c>
      <c r="B466" s="4" t="s">
        <v>1444</v>
      </c>
      <c r="C466" s="4" t="str">
        <f t="shared" si="14"/>
        <v>David Pierce</v>
      </c>
      <c r="D466" s="4">
        <v>45</v>
      </c>
      <c r="E466" s="4" t="s">
        <v>16</v>
      </c>
      <c r="F466" s="4" t="s">
        <v>1445</v>
      </c>
      <c r="G466" s="4" t="s">
        <v>77</v>
      </c>
      <c r="H466" s="4" t="s">
        <v>13</v>
      </c>
      <c r="I466" s="4" t="s">
        <v>19</v>
      </c>
      <c r="J466" s="4" t="str">
        <f t="shared" si="15"/>
        <v>Platinum</v>
      </c>
    </row>
    <row r="467" spans="1:10" ht="15.75" x14ac:dyDescent="0.25">
      <c r="A467" s="4" t="s">
        <v>1446</v>
      </c>
      <c r="B467" s="4" t="s">
        <v>1447</v>
      </c>
      <c r="C467" s="4" t="str">
        <f t="shared" si="14"/>
        <v>Ronald Ross</v>
      </c>
      <c r="D467" s="4">
        <v>28</v>
      </c>
      <c r="E467" s="4" t="s">
        <v>16</v>
      </c>
      <c r="F467" s="4" t="s">
        <v>1448</v>
      </c>
      <c r="G467" s="4" t="s">
        <v>12</v>
      </c>
      <c r="H467" s="4" t="s">
        <v>13</v>
      </c>
      <c r="I467" s="4" t="s">
        <v>33</v>
      </c>
      <c r="J467" s="4" t="str">
        <f t="shared" si="15"/>
        <v>Silver</v>
      </c>
    </row>
    <row r="468" spans="1:10" ht="15.75" x14ac:dyDescent="0.25">
      <c r="A468" s="4" t="s">
        <v>1449</v>
      </c>
      <c r="B468" s="4" t="s">
        <v>1450</v>
      </c>
      <c r="C468" s="4" t="str">
        <f t="shared" si="14"/>
        <v>Cynthia Parrish</v>
      </c>
      <c r="D468" s="4">
        <v>18</v>
      </c>
      <c r="E468" s="4" t="s">
        <v>10</v>
      </c>
      <c r="F468" s="4" t="s">
        <v>1451</v>
      </c>
      <c r="G468" s="4" t="s">
        <v>205</v>
      </c>
      <c r="H468" s="4" t="s">
        <v>13</v>
      </c>
      <c r="I468" s="4" t="s">
        <v>33</v>
      </c>
      <c r="J468" s="4" t="str">
        <f t="shared" si="15"/>
        <v>Silver</v>
      </c>
    </row>
    <row r="469" spans="1:10" ht="15.75" x14ac:dyDescent="0.25">
      <c r="A469" s="4" t="s">
        <v>1452</v>
      </c>
      <c r="B469" s="4" t="s">
        <v>1453</v>
      </c>
      <c r="C469" s="4" t="str">
        <f t="shared" si="14"/>
        <v>Michael Foley</v>
      </c>
      <c r="D469" s="4">
        <v>63</v>
      </c>
      <c r="E469" s="4" t="s">
        <v>16</v>
      </c>
      <c r="F469" s="4" t="s">
        <v>1454</v>
      </c>
      <c r="G469" s="4" t="s">
        <v>175</v>
      </c>
      <c r="H469" s="4" t="s">
        <v>13</v>
      </c>
      <c r="I469" s="4" t="s">
        <v>50</v>
      </c>
      <c r="J469" s="4" t="str">
        <f t="shared" si="15"/>
        <v>Gold</v>
      </c>
    </row>
    <row r="470" spans="1:10" ht="15.75" x14ac:dyDescent="0.25">
      <c r="A470" s="4" t="s">
        <v>1455</v>
      </c>
      <c r="B470" s="4" t="s">
        <v>1456</v>
      </c>
      <c r="C470" s="4" t="str">
        <f t="shared" si="14"/>
        <v>Gregory Curtis</v>
      </c>
      <c r="D470" s="4">
        <v>45</v>
      </c>
      <c r="E470" s="4" t="s">
        <v>10</v>
      </c>
      <c r="F470" s="4" t="s">
        <v>1457</v>
      </c>
      <c r="G470" s="4" t="s">
        <v>175</v>
      </c>
      <c r="H470" s="4" t="s">
        <v>13</v>
      </c>
      <c r="I470" s="4" t="s">
        <v>28</v>
      </c>
      <c r="J470" s="4" t="str">
        <f t="shared" si="15"/>
        <v>Bronze</v>
      </c>
    </row>
    <row r="471" spans="1:10" ht="15.75" x14ac:dyDescent="0.25">
      <c r="A471" s="4" t="s">
        <v>1458</v>
      </c>
      <c r="B471" s="4" t="s">
        <v>1459</v>
      </c>
      <c r="C471" s="4" t="str">
        <f t="shared" si="14"/>
        <v>James Foster</v>
      </c>
      <c r="D471" s="4">
        <v>19</v>
      </c>
      <c r="E471" s="4" t="s">
        <v>10</v>
      </c>
      <c r="F471" s="4" t="s">
        <v>1460</v>
      </c>
      <c r="G471" s="4" t="s">
        <v>121</v>
      </c>
      <c r="H471" s="4" t="s">
        <v>13</v>
      </c>
      <c r="I471" s="4" t="s">
        <v>50</v>
      </c>
      <c r="J471" s="4" t="str">
        <f t="shared" si="15"/>
        <v>Gold</v>
      </c>
    </row>
    <row r="472" spans="1:10" ht="15.75" x14ac:dyDescent="0.25">
      <c r="A472" s="4" t="s">
        <v>1461</v>
      </c>
      <c r="B472" s="4" t="s">
        <v>1462</v>
      </c>
      <c r="C472" s="4" t="str">
        <f t="shared" si="14"/>
        <v>Manuel Fisher</v>
      </c>
      <c r="D472" s="4">
        <v>21</v>
      </c>
      <c r="E472" s="4" t="s">
        <v>16</v>
      </c>
      <c r="F472" s="4" t="s">
        <v>1463</v>
      </c>
      <c r="G472" s="4" t="s">
        <v>49</v>
      </c>
      <c r="H472" s="4" t="s">
        <v>13</v>
      </c>
      <c r="I472" s="4" t="s">
        <v>50</v>
      </c>
      <c r="J472" s="4" t="str">
        <f t="shared" si="15"/>
        <v>Gold</v>
      </c>
    </row>
    <row r="473" spans="1:10" ht="15.75" x14ac:dyDescent="0.25">
      <c r="A473" s="4" t="s">
        <v>1464</v>
      </c>
      <c r="B473" s="4" t="s">
        <v>1465</v>
      </c>
      <c r="C473" s="4" t="str">
        <f t="shared" si="14"/>
        <v>Debra Mccullough</v>
      </c>
      <c r="D473" s="4">
        <v>42</v>
      </c>
      <c r="E473" s="4" t="s">
        <v>10</v>
      </c>
      <c r="F473" s="4" t="s">
        <v>1466</v>
      </c>
      <c r="G473" s="4" t="s">
        <v>69</v>
      </c>
      <c r="H473" s="4" t="s">
        <v>13</v>
      </c>
      <c r="I473" s="4" t="s">
        <v>19</v>
      </c>
      <c r="J473" s="4" t="str">
        <f t="shared" si="15"/>
        <v>Platinum</v>
      </c>
    </row>
    <row r="474" spans="1:10" ht="15.75" x14ac:dyDescent="0.25">
      <c r="A474" s="4" t="s">
        <v>1467</v>
      </c>
      <c r="B474" s="4" t="s">
        <v>1468</v>
      </c>
      <c r="C474" s="4" t="str">
        <f t="shared" si="14"/>
        <v>Philip Mendoza</v>
      </c>
      <c r="D474" s="4">
        <v>42</v>
      </c>
      <c r="E474" s="4" t="s">
        <v>10</v>
      </c>
      <c r="F474" s="4" t="s">
        <v>1469</v>
      </c>
      <c r="G474" s="4" t="s">
        <v>725</v>
      </c>
      <c r="H474" s="4" t="s">
        <v>13</v>
      </c>
      <c r="I474" s="4" t="s">
        <v>33</v>
      </c>
      <c r="J474" s="4" t="str">
        <f t="shared" si="15"/>
        <v>Silver</v>
      </c>
    </row>
    <row r="475" spans="1:10" ht="15.75" x14ac:dyDescent="0.25">
      <c r="A475" s="4" t="s">
        <v>1470</v>
      </c>
      <c r="B475" s="4" t="s">
        <v>1471</v>
      </c>
      <c r="C475" s="4" t="str">
        <f t="shared" si="14"/>
        <v>Laura Mathews</v>
      </c>
      <c r="D475" s="4">
        <v>53</v>
      </c>
      <c r="E475" s="4" t="s">
        <v>10</v>
      </c>
      <c r="F475" s="4" t="s">
        <v>1472</v>
      </c>
      <c r="G475" s="4" t="s">
        <v>328</v>
      </c>
      <c r="H475" s="4" t="s">
        <v>13</v>
      </c>
      <c r="I475" s="4" t="s">
        <v>28</v>
      </c>
      <c r="J475" s="4" t="str">
        <f t="shared" si="15"/>
        <v>Bronze</v>
      </c>
    </row>
    <row r="476" spans="1:10" ht="15.75" x14ac:dyDescent="0.25">
      <c r="A476" s="4" t="s">
        <v>1473</v>
      </c>
      <c r="B476" s="4" t="s">
        <v>1474</v>
      </c>
      <c r="C476" s="4" t="str">
        <f t="shared" si="14"/>
        <v>Joshua Howard</v>
      </c>
      <c r="D476" s="4">
        <v>32</v>
      </c>
      <c r="E476" s="4" t="s">
        <v>16</v>
      </c>
      <c r="F476" s="4" t="s">
        <v>1475</v>
      </c>
      <c r="G476" s="4" t="s">
        <v>41</v>
      </c>
      <c r="H476" s="4" t="s">
        <v>13</v>
      </c>
      <c r="I476" s="4" t="s">
        <v>19</v>
      </c>
      <c r="J476" s="4" t="str">
        <f t="shared" si="15"/>
        <v>Platinum</v>
      </c>
    </row>
    <row r="477" spans="1:10" ht="15.75" x14ac:dyDescent="0.25">
      <c r="A477" s="4" t="s">
        <v>1476</v>
      </c>
      <c r="B477" s="4" t="s">
        <v>1477</v>
      </c>
      <c r="C477" s="4" t="str">
        <f t="shared" si="14"/>
        <v>Barbara Berry</v>
      </c>
      <c r="D477" s="4">
        <v>18</v>
      </c>
      <c r="E477" s="4" t="s">
        <v>16</v>
      </c>
      <c r="F477" s="4" t="s">
        <v>399</v>
      </c>
      <c r="G477" s="4" t="s">
        <v>175</v>
      </c>
      <c r="H477" s="4" t="s">
        <v>13</v>
      </c>
      <c r="I477" s="4" t="s">
        <v>19</v>
      </c>
      <c r="J477" s="4" t="str">
        <f t="shared" si="15"/>
        <v>Platinum</v>
      </c>
    </row>
    <row r="478" spans="1:10" ht="15.75" x14ac:dyDescent="0.25">
      <c r="A478" s="4" t="s">
        <v>1478</v>
      </c>
      <c r="B478" s="4" t="s">
        <v>1479</v>
      </c>
      <c r="C478" s="4" t="str">
        <f t="shared" si="14"/>
        <v>Elizabeth Foster</v>
      </c>
      <c r="D478" s="4">
        <v>33</v>
      </c>
      <c r="E478" s="4" t="s">
        <v>16</v>
      </c>
      <c r="F478" s="4" t="s">
        <v>1480</v>
      </c>
      <c r="G478" s="4" t="s">
        <v>99</v>
      </c>
      <c r="H478" s="4" t="s">
        <v>13</v>
      </c>
      <c r="I478" s="4" t="s">
        <v>50</v>
      </c>
      <c r="J478" s="4" t="str">
        <f t="shared" si="15"/>
        <v>Gold</v>
      </c>
    </row>
    <row r="479" spans="1:10" ht="15.75" x14ac:dyDescent="0.25">
      <c r="A479" s="4" t="s">
        <v>1481</v>
      </c>
      <c r="B479" s="4" t="s">
        <v>1482</v>
      </c>
      <c r="C479" s="4" t="str">
        <f t="shared" si="14"/>
        <v>Andrea Harris</v>
      </c>
      <c r="D479" s="4">
        <v>41</v>
      </c>
      <c r="E479" s="4" t="s">
        <v>16</v>
      </c>
      <c r="F479" s="4" t="s">
        <v>1483</v>
      </c>
      <c r="G479" s="4" t="s">
        <v>65</v>
      </c>
      <c r="H479" s="4" t="s">
        <v>13</v>
      </c>
      <c r="I479" s="4" t="s">
        <v>19</v>
      </c>
      <c r="J479" s="4" t="str">
        <f t="shared" si="15"/>
        <v>Platinum</v>
      </c>
    </row>
    <row r="480" spans="1:10" ht="15.75" x14ac:dyDescent="0.25">
      <c r="A480" s="4" t="s">
        <v>1484</v>
      </c>
      <c r="B480" s="4" t="s">
        <v>1485</v>
      </c>
      <c r="C480" s="4" t="str">
        <f t="shared" si="14"/>
        <v>Earl Smith Dds</v>
      </c>
      <c r="D480" s="4">
        <v>59</v>
      </c>
      <c r="E480" s="4" t="s">
        <v>10</v>
      </c>
      <c r="F480" s="4" t="s">
        <v>1486</v>
      </c>
      <c r="G480" s="4" t="s">
        <v>41</v>
      </c>
      <c r="H480" s="4" t="s">
        <v>13</v>
      </c>
      <c r="I480" s="4" t="s">
        <v>50</v>
      </c>
      <c r="J480" s="4" t="str">
        <f t="shared" si="15"/>
        <v>Gold</v>
      </c>
    </row>
    <row r="481" spans="1:10" ht="15.75" x14ac:dyDescent="0.25">
      <c r="A481" s="4" t="s">
        <v>1487</v>
      </c>
      <c r="B481" s="4" t="s">
        <v>1488</v>
      </c>
      <c r="C481" s="4" t="str">
        <f t="shared" si="14"/>
        <v>Dylan Gutierrez</v>
      </c>
      <c r="D481" s="4">
        <v>40</v>
      </c>
      <c r="E481" s="4" t="s">
        <v>10</v>
      </c>
      <c r="F481" s="4" t="s">
        <v>1489</v>
      </c>
      <c r="G481" s="4" t="s">
        <v>45</v>
      </c>
      <c r="H481" s="4" t="s">
        <v>13</v>
      </c>
      <c r="I481" s="4" t="s">
        <v>28</v>
      </c>
      <c r="J481" s="4" t="str">
        <f t="shared" si="15"/>
        <v>Bronze</v>
      </c>
    </row>
    <row r="482" spans="1:10" ht="15.75" x14ac:dyDescent="0.25">
      <c r="A482" s="4" t="s">
        <v>1490</v>
      </c>
      <c r="B482" s="4" t="s">
        <v>1491</v>
      </c>
      <c r="C482" s="4" t="str">
        <f t="shared" si="14"/>
        <v>Jordan Medina</v>
      </c>
      <c r="D482" s="4">
        <v>33</v>
      </c>
      <c r="E482" s="4" t="s">
        <v>10</v>
      </c>
      <c r="F482" s="4" t="s">
        <v>1492</v>
      </c>
      <c r="G482" s="4" t="s">
        <v>254</v>
      </c>
      <c r="H482" s="4" t="s">
        <v>13</v>
      </c>
      <c r="I482" s="4" t="s">
        <v>28</v>
      </c>
      <c r="J482" s="4" t="str">
        <f t="shared" si="15"/>
        <v>Bronze</v>
      </c>
    </row>
    <row r="483" spans="1:10" ht="15.75" x14ac:dyDescent="0.25">
      <c r="A483" s="4" t="s">
        <v>1493</v>
      </c>
      <c r="B483" s="4" t="s">
        <v>1494</v>
      </c>
      <c r="C483" s="4" t="str">
        <f t="shared" si="14"/>
        <v>Bryan Tran</v>
      </c>
      <c r="D483" s="4">
        <v>21</v>
      </c>
      <c r="E483" s="4" t="s">
        <v>10</v>
      </c>
      <c r="F483" s="4" t="s">
        <v>1495</v>
      </c>
      <c r="G483" s="4" t="s">
        <v>84</v>
      </c>
      <c r="H483" s="4" t="s">
        <v>13</v>
      </c>
      <c r="I483" s="4" t="s">
        <v>50</v>
      </c>
      <c r="J483" s="4" t="str">
        <f t="shared" si="15"/>
        <v>Gold</v>
      </c>
    </row>
    <row r="484" spans="1:10" ht="15.75" x14ac:dyDescent="0.25">
      <c r="A484" s="4" t="s">
        <v>1496</v>
      </c>
      <c r="B484" s="4" t="s">
        <v>1497</v>
      </c>
      <c r="C484" s="4" t="str">
        <f t="shared" si="14"/>
        <v>Sheri Joyce</v>
      </c>
      <c r="D484" s="4">
        <v>26</v>
      </c>
      <c r="E484" s="4" t="s">
        <v>10</v>
      </c>
      <c r="F484" s="4" t="s">
        <v>1498</v>
      </c>
      <c r="G484" s="4" t="s">
        <v>596</v>
      </c>
      <c r="H484" s="4" t="s">
        <v>13</v>
      </c>
      <c r="I484" s="4" t="s">
        <v>19</v>
      </c>
      <c r="J484" s="4" t="str">
        <f t="shared" si="15"/>
        <v>Platinum</v>
      </c>
    </row>
    <row r="485" spans="1:10" ht="15.75" x14ac:dyDescent="0.25">
      <c r="A485" s="4" t="s">
        <v>1499</v>
      </c>
      <c r="B485" s="4" t="s">
        <v>1285</v>
      </c>
      <c r="C485" s="4" t="str">
        <f t="shared" si="14"/>
        <v>Sarah Smith</v>
      </c>
      <c r="D485" s="4">
        <v>48</v>
      </c>
      <c r="E485" s="4" t="s">
        <v>10</v>
      </c>
      <c r="F485" s="4" t="s">
        <v>1500</v>
      </c>
      <c r="G485" s="4" t="s">
        <v>188</v>
      </c>
      <c r="H485" s="4" t="s">
        <v>13</v>
      </c>
      <c r="I485" s="4" t="s">
        <v>50</v>
      </c>
      <c r="J485" s="4" t="str">
        <f t="shared" si="15"/>
        <v>Gold</v>
      </c>
    </row>
    <row r="486" spans="1:10" ht="15.75" x14ac:dyDescent="0.25">
      <c r="A486" s="4" t="s">
        <v>1501</v>
      </c>
      <c r="B486" s="4" t="s">
        <v>1502</v>
      </c>
      <c r="C486" s="4" t="str">
        <f t="shared" si="14"/>
        <v>Jessica Castro</v>
      </c>
      <c r="D486" s="4">
        <v>32</v>
      </c>
      <c r="E486" s="4" t="s">
        <v>10</v>
      </c>
      <c r="F486" s="4" t="s">
        <v>1503</v>
      </c>
      <c r="G486" s="4" t="s">
        <v>725</v>
      </c>
      <c r="H486" s="4" t="s">
        <v>13</v>
      </c>
      <c r="I486" s="4" t="s">
        <v>28</v>
      </c>
      <c r="J486" s="4" t="str">
        <f t="shared" si="15"/>
        <v>Bronze</v>
      </c>
    </row>
    <row r="487" spans="1:10" ht="15.75" x14ac:dyDescent="0.25">
      <c r="A487" s="4" t="s">
        <v>1504</v>
      </c>
      <c r="B487" s="4" t="s">
        <v>1505</v>
      </c>
      <c r="C487" s="4" t="str">
        <f t="shared" si="14"/>
        <v>Sara Ingram</v>
      </c>
      <c r="D487" s="4">
        <v>46</v>
      </c>
      <c r="E487" s="4" t="s">
        <v>16</v>
      </c>
      <c r="F487" s="4" t="s">
        <v>1506</v>
      </c>
      <c r="G487" s="4" t="s">
        <v>291</v>
      </c>
      <c r="H487" s="4" t="s">
        <v>13</v>
      </c>
      <c r="I487" s="4" t="s">
        <v>28</v>
      </c>
      <c r="J487" s="4" t="str">
        <f t="shared" si="15"/>
        <v>Bronze</v>
      </c>
    </row>
    <row r="488" spans="1:10" ht="15.75" x14ac:dyDescent="0.25">
      <c r="A488" s="4" t="s">
        <v>2639</v>
      </c>
      <c r="B488" s="4" t="s">
        <v>1508</v>
      </c>
      <c r="C488" s="4" t="str">
        <f t="shared" si="14"/>
        <v>Eric Lee</v>
      </c>
      <c r="D488" s="4">
        <v>22</v>
      </c>
      <c r="E488" s="4" t="s">
        <v>16</v>
      </c>
      <c r="F488" s="4" t="s">
        <v>1509</v>
      </c>
      <c r="G488" s="4" t="s">
        <v>175</v>
      </c>
      <c r="H488" s="4" t="s">
        <v>13</v>
      </c>
      <c r="I488" s="4" t="s">
        <v>28</v>
      </c>
      <c r="J488" s="4" t="str">
        <f t="shared" si="15"/>
        <v>Bronze</v>
      </c>
    </row>
    <row r="489" spans="1:10" ht="15.75" x14ac:dyDescent="0.25">
      <c r="A489" s="4" t="s">
        <v>1510</v>
      </c>
      <c r="B489" s="4" t="s">
        <v>1511</v>
      </c>
      <c r="C489" s="4" t="str">
        <f t="shared" si="14"/>
        <v>Amanda Medina</v>
      </c>
      <c r="D489" s="4">
        <v>36</v>
      </c>
      <c r="E489" s="4" t="s">
        <v>16</v>
      </c>
      <c r="F489" s="4" t="s">
        <v>1512</v>
      </c>
      <c r="G489" s="4" t="s">
        <v>121</v>
      </c>
      <c r="H489" s="4" t="s">
        <v>13</v>
      </c>
      <c r="I489" s="4" t="s">
        <v>19</v>
      </c>
      <c r="J489" s="4" t="str">
        <f t="shared" si="15"/>
        <v>Platinum</v>
      </c>
    </row>
    <row r="490" spans="1:10" ht="15.75" x14ac:dyDescent="0.25">
      <c r="A490" s="4" t="s">
        <v>1513</v>
      </c>
      <c r="B490" s="4" t="s">
        <v>1514</v>
      </c>
      <c r="C490" s="4" t="str">
        <f t="shared" si="14"/>
        <v>Zachary Andrade</v>
      </c>
      <c r="D490" s="4">
        <v>23</v>
      </c>
      <c r="E490" s="4" t="s">
        <v>16</v>
      </c>
      <c r="F490" s="4" t="s">
        <v>1515</v>
      </c>
      <c r="G490" s="4" t="s">
        <v>32</v>
      </c>
      <c r="H490" s="4" t="s">
        <v>13</v>
      </c>
      <c r="I490" s="4" t="s">
        <v>19</v>
      </c>
      <c r="J490" s="4" t="str">
        <f t="shared" si="15"/>
        <v>Platinum</v>
      </c>
    </row>
    <row r="491" spans="1:10" ht="15.75" x14ac:dyDescent="0.25">
      <c r="A491" s="4" t="s">
        <v>1516</v>
      </c>
      <c r="B491" s="4" t="s">
        <v>1517</v>
      </c>
      <c r="C491" s="4" t="str">
        <f t="shared" si="14"/>
        <v>Melinda Thomas</v>
      </c>
      <c r="D491" s="4">
        <v>42</v>
      </c>
      <c r="E491" s="4" t="s">
        <v>16</v>
      </c>
      <c r="F491" s="4" t="s">
        <v>1518</v>
      </c>
      <c r="G491" s="4" t="s">
        <v>258</v>
      </c>
      <c r="H491" s="4" t="s">
        <v>13</v>
      </c>
      <c r="I491" s="4" t="s">
        <v>33</v>
      </c>
      <c r="J491" s="4" t="str">
        <f t="shared" si="15"/>
        <v>Silver</v>
      </c>
    </row>
    <row r="492" spans="1:10" ht="15.75" x14ac:dyDescent="0.25">
      <c r="A492" s="4" t="s">
        <v>1519</v>
      </c>
      <c r="B492" s="4" t="s">
        <v>1520</v>
      </c>
      <c r="C492" s="4" t="str">
        <f t="shared" si="14"/>
        <v>Scott Harris</v>
      </c>
      <c r="D492" s="4">
        <v>23</v>
      </c>
      <c r="E492" s="4" t="s">
        <v>10</v>
      </c>
      <c r="F492" s="4" t="s">
        <v>1521</v>
      </c>
      <c r="G492" s="4" t="s">
        <v>144</v>
      </c>
      <c r="H492" s="4" t="s">
        <v>13</v>
      </c>
      <c r="I492" s="4" t="s">
        <v>19</v>
      </c>
      <c r="J492" s="4" t="str">
        <f t="shared" si="15"/>
        <v>Platinum</v>
      </c>
    </row>
    <row r="493" spans="1:10" ht="15.75" x14ac:dyDescent="0.25">
      <c r="A493" s="4" t="s">
        <v>2580</v>
      </c>
      <c r="B493" s="4" t="s">
        <v>1523</v>
      </c>
      <c r="C493" s="4" t="str">
        <f t="shared" si="14"/>
        <v>Kaitlin Brown</v>
      </c>
      <c r="D493" s="4">
        <v>52</v>
      </c>
      <c r="E493" s="4" t="s">
        <v>16</v>
      </c>
      <c r="F493" s="4" t="s">
        <v>1524</v>
      </c>
      <c r="G493" s="4" t="s">
        <v>41</v>
      </c>
      <c r="H493" s="4" t="s">
        <v>13</v>
      </c>
      <c r="I493" s="4" t="s">
        <v>50</v>
      </c>
      <c r="J493" s="4" t="str">
        <f t="shared" si="15"/>
        <v>Gold</v>
      </c>
    </row>
    <row r="494" spans="1:10" ht="15.75" x14ac:dyDescent="0.25">
      <c r="A494" s="4" t="s">
        <v>1525</v>
      </c>
      <c r="B494" s="4" t="s">
        <v>1526</v>
      </c>
      <c r="C494" s="4" t="str">
        <f t="shared" si="14"/>
        <v>Darrell Miller</v>
      </c>
      <c r="D494" s="4">
        <v>59</v>
      </c>
      <c r="E494" s="4" t="s">
        <v>16</v>
      </c>
      <c r="F494" s="4" t="s">
        <v>1527</v>
      </c>
      <c r="G494" s="4" t="s">
        <v>254</v>
      </c>
      <c r="H494" s="4" t="s">
        <v>13</v>
      </c>
      <c r="I494" s="4" t="s">
        <v>19</v>
      </c>
      <c r="J494" s="4" t="str">
        <f t="shared" si="15"/>
        <v>Platinum</v>
      </c>
    </row>
    <row r="495" spans="1:10" ht="15.75" x14ac:dyDescent="0.25">
      <c r="A495" s="4" t="s">
        <v>1528</v>
      </c>
      <c r="B495" s="4" t="s">
        <v>1529</v>
      </c>
      <c r="C495" s="4" t="str">
        <f t="shared" si="14"/>
        <v>Amanda Powell</v>
      </c>
      <c r="D495" s="4">
        <v>28</v>
      </c>
      <c r="E495" s="4" t="s">
        <v>10</v>
      </c>
      <c r="F495" s="4" t="s">
        <v>87</v>
      </c>
      <c r="G495" s="4" t="s">
        <v>23</v>
      </c>
      <c r="H495" s="4" t="s">
        <v>13</v>
      </c>
      <c r="I495" s="4" t="s">
        <v>33</v>
      </c>
      <c r="J495" s="4" t="str">
        <f t="shared" si="15"/>
        <v>Silver</v>
      </c>
    </row>
    <row r="496" spans="1:10" ht="15.75" x14ac:dyDescent="0.25">
      <c r="A496" s="4" t="s">
        <v>1530</v>
      </c>
      <c r="B496" s="4" t="s">
        <v>1531</v>
      </c>
      <c r="C496" s="4" t="str">
        <f t="shared" si="14"/>
        <v>Justin Lopez</v>
      </c>
      <c r="D496" s="4">
        <v>21</v>
      </c>
      <c r="E496" s="4" t="s">
        <v>10</v>
      </c>
      <c r="F496" s="4" t="s">
        <v>1532</v>
      </c>
      <c r="G496" s="4" t="s">
        <v>363</v>
      </c>
      <c r="H496" s="4" t="s">
        <v>13</v>
      </c>
      <c r="I496" s="4" t="s">
        <v>50</v>
      </c>
      <c r="J496" s="4" t="str">
        <f t="shared" si="15"/>
        <v>Gold</v>
      </c>
    </row>
    <row r="497" spans="1:10" ht="15.75" x14ac:dyDescent="0.25">
      <c r="A497" s="4" t="s">
        <v>1533</v>
      </c>
      <c r="B497" s="4" t="s">
        <v>1534</v>
      </c>
      <c r="C497" s="4" t="str">
        <f t="shared" si="14"/>
        <v>James Berger</v>
      </c>
      <c r="D497" s="4">
        <v>23</v>
      </c>
      <c r="E497" s="4" t="s">
        <v>16</v>
      </c>
      <c r="F497" s="4" t="s">
        <v>1535</v>
      </c>
      <c r="G497" s="4" t="s">
        <v>95</v>
      </c>
      <c r="H497" s="4" t="s">
        <v>13</v>
      </c>
      <c r="I497" s="4" t="s">
        <v>28</v>
      </c>
      <c r="J497" s="4" t="str">
        <f t="shared" si="15"/>
        <v>Bronze</v>
      </c>
    </row>
    <row r="498" spans="1:10" ht="15.75" x14ac:dyDescent="0.25">
      <c r="A498" s="4" t="s">
        <v>1536</v>
      </c>
      <c r="B498" s="4" t="s">
        <v>1537</v>
      </c>
      <c r="C498" s="4" t="str">
        <f t="shared" si="14"/>
        <v>Christopher Ford</v>
      </c>
      <c r="D498" s="4">
        <v>56</v>
      </c>
      <c r="E498" s="4" t="s">
        <v>10</v>
      </c>
      <c r="F498" s="4" t="s">
        <v>1538</v>
      </c>
      <c r="G498" s="4" t="s">
        <v>27</v>
      </c>
      <c r="H498" s="4" t="s">
        <v>13</v>
      </c>
      <c r="I498" s="4" t="s">
        <v>28</v>
      </c>
      <c r="J498" s="4" t="str">
        <f t="shared" si="15"/>
        <v>Bronze</v>
      </c>
    </row>
    <row r="499" spans="1:10" ht="15.75" x14ac:dyDescent="0.25">
      <c r="A499" s="4" t="s">
        <v>1539</v>
      </c>
      <c r="B499" s="4" t="s">
        <v>1540</v>
      </c>
      <c r="C499" s="4" t="str">
        <f t="shared" si="14"/>
        <v>Sarah Marsh</v>
      </c>
      <c r="D499" s="4">
        <v>47</v>
      </c>
      <c r="E499" s="4" t="s">
        <v>16</v>
      </c>
      <c r="F499" s="4" t="s">
        <v>1541</v>
      </c>
      <c r="G499" s="4" t="s">
        <v>61</v>
      </c>
      <c r="H499" s="4" t="s">
        <v>13</v>
      </c>
      <c r="I499" s="4" t="s">
        <v>50</v>
      </c>
      <c r="J499" s="4" t="str">
        <f t="shared" si="15"/>
        <v>Gold</v>
      </c>
    </row>
    <row r="500" spans="1:10" ht="15.75" x14ac:dyDescent="0.25">
      <c r="A500" s="4" t="s">
        <v>1542</v>
      </c>
      <c r="B500" s="4" t="s">
        <v>1543</v>
      </c>
      <c r="C500" s="4" t="str">
        <f t="shared" si="14"/>
        <v>Traci Gonzalez</v>
      </c>
      <c r="D500" s="4">
        <v>35</v>
      </c>
      <c r="E500" s="4" t="s">
        <v>10</v>
      </c>
      <c r="F500" s="4" t="s">
        <v>1544</v>
      </c>
      <c r="G500" s="4" t="s">
        <v>237</v>
      </c>
      <c r="H500" s="4" t="s">
        <v>13</v>
      </c>
      <c r="I500" s="4" t="s">
        <v>33</v>
      </c>
      <c r="J500" s="4" t="str">
        <f t="shared" si="15"/>
        <v>Silver</v>
      </c>
    </row>
    <row r="501" spans="1:10" ht="15.75" x14ac:dyDescent="0.25">
      <c r="A501" s="4" t="s">
        <v>2142</v>
      </c>
      <c r="B501" s="4" t="s">
        <v>1546</v>
      </c>
      <c r="C501" s="4" t="str">
        <f t="shared" si="14"/>
        <v>Philip Pennington</v>
      </c>
      <c r="D501" s="4">
        <v>27</v>
      </c>
      <c r="E501" s="4" t="s">
        <v>16</v>
      </c>
      <c r="F501" s="4" t="s">
        <v>1547</v>
      </c>
      <c r="G501" s="4" t="s">
        <v>37</v>
      </c>
      <c r="H501" s="4" t="s">
        <v>13</v>
      </c>
      <c r="I501" s="4" t="s">
        <v>19</v>
      </c>
      <c r="J501" s="4" t="str">
        <f t="shared" si="15"/>
        <v>Platinum</v>
      </c>
    </row>
    <row r="502" spans="1:10" ht="15.75" x14ac:dyDescent="0.25">
      <c r="A502" s="4"/>
      <c r="B502" s="4"/>
      <c r="C502" s="6"/>
      <c r="D502" s="4"/>
      <c r="E502" s="4"/>
      <c r="F502" s="4"/>
      <c r="G502" s="4"/>
      <c r="H502" s="4"/>
      <c r="I502" s="4">
        <f>COUNTA($I$2:$I$501)</f>
        <v>496</v>
      </c>
      <c r="J502" s="4"/>
    </row>
    <row r="503" spans="1:10" x14ac:dyDescent="0.25">
      <c r="I503">
        <f>COUNTIF($I$2:$I$501,"Platinum")</f>
        <v>145</v>
      </c>
    </row>
    <row r="504" spans="1:10" x14ac:dyDescent="0.25">
      <c r="I504">
        <f>COUNTIF(I2:I501,"Gold")</f>
        <v>122</v>
      </c>
    </row>
    <row r="505" spans="1:10" x14ac:dyDescent="0.25">
      <c r="I505">
        <f>COUNTIF(I2:I501,"Silver")</f>
        <v>104</v>
      </c>
    </row>
    <row r="506" spans="1:10" x14ac:dyDescent="0.25">
      <c r="I506">
        <f>COUNTIF(I2:I501,"Bronze")</f>
        <v>125</v>
      </c>
    </row>
  </sheetData>
  <pageMargins left="0.7" right="0.7" top="0.75" bottom="0.75" header="0.3" footer="0.3"/>
  <pageSetup paperSize="9" orientation="portrait" r:id="rId5"/>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sqref="A1:G101"/>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1548</v>
      </c>
      <c r="B1" s="1" t="s">
        <v>1549</v>
      </c>
      <c r="C1" s="1" t="s">
        <v>1550</v>
      </c>
      <c r="D1" s="1" t="s">
        <v>1551</v>
      </c>
      <c r="E1" s="1" t="s">
        <v>1552</v>
      </c>
      <c r="F1" s="1" t="s">
        <v>1553</v>
      </c>
      <c r="G1" s="1" t="s">
        <v>1554</v>
      </c>
    </row>
    <row r="2" spans="1:7" x14ac:dyDescent="0.25">
      <c r="A2" t="s">
        <v>1555</v>
      </c>
      <c r="B2" t="s">
        <v>1556</v>
      </c>
      <c r="C2" t="s">
        <v>1557</v>
      </c>
      <c r="D2" t="s">
        <v>1558</v>
      </c>
      <c r="E2" t="s">
        <v>1559</v>
      </c>
      <c r="F2">
        <v>112.42</v>
      </c>
      <c r="G2">
        <v>416</v>
      </c>
    </row>
    <row r="3" spans="1:7" x14ac:dyDescent="0.25">
      <c r="A3" t="s">
        <v>1560</v>
      </c>
      <c r="B3" t="s">
        <v>1561</v>
      </c>
      <c r="C3" t="s">
        <v>1562</v>
      </c>
      <c r="D3" t="s">
        <v>1563</v>
      </c>
      <c r="E3" t="s">
        <v>1564</v>
      </c>
      <c r="F3">
        <v>342.56</v>
      </c>
      <c r="G3">
        <v>181</v>
      </c>
    </row>
    <row r="4" spans="1:7" x14ac:dyDescent="0.25">
      <c r="A4" t="s">
        <v>1565</v>
      </c>
      <c r="B4" t="s">
        <v>1566</v>
      </c>
      <c r="C4" t="s">
        <v>1562</v>
      </c>
      <c r="D4" t="s">
        <v>1567</v>
      </c>
      <c r="E4" t="s">
        <v>1568</v>
      </c>
      <c r="G4">
        <v>352</v>
      </c>
    </row>
    <row r="5" spans="1:7" x14ac:dyDescent="0.25">
      <c r="A5" t="s">
        <v>1569</v>
      </c>
      <c r="B5" t="s">
        <v>1570</v>
      </c>
      <c r="C5" t="s">
        <v>1562</v>
      </c>
      <c r="D5" t="s">
        <v>1567</v>
      </c>
      <c r="E5" t="s">
        <v>1571</v>
      </c>
      <c r="F5">
        <v>364.67</v>
      </c>
      <c r="G5">
        <v>452</v>
      </c>
    </row>
    <row r="6" spans="1:7" x14ac:dyDescent="0.25">
      <c r="A6" t="s">
        <v>1572</v>
      </c>
      <c r="B6" t="s">
        <v>1573</v>
      </c>
      <c r="C6" t="s">
        <v>1562</v>
      </c>
      <c r="D6" t="s">
        <v>1574</v>
      </c>
      <c r="E6" t="s">
        <v>1575</v>
      </c>
      <c r="F6">
        <v>306.45999999999998</v>
      </c>
      <c r="G6">
        <v>487</v>
      </c>
    </row>
    <row r="7" spans="1:7" x14ac:dyDescent="0.25">
      <c r="A7" t="s">
        <v>1576</v>
      </c>
      <c r="B7" t="s">
        <v>1577</v>
      </c>
      <c r="C7" t="s">
        <v>1562</v>
      </c>
      <c r="D7" t="s">
        <v>1578</v>
      </c>
      <c r="E7" t="s">
        <v>1579</v>
      </c>
      <c r="F7">
        <v>261</v>
      </c>
      <c r="G7">
        <v>59</v>
      </c>
    </row>
    <row r="8" spans="1:7" x14ac:dyDescent="0.25">
      <c r="A8" t="s">
        <v>1580</v>
      </c>
      <c r="B8" t="s">
        <v>1581</v>
      </c>
      <c r="C8" t="s">
        <v>1582</v>
      </c>
      <c r="D8" t="s">
        <v>1583</v>
      </c>
      <c r="E8" t="s">
        <v>1584</v>
      </c>
      <c r="F8">
        <v>312.8</v>
      </c>
      <c r="G8">
        <v>350</v>
      </c>
    </row>
    <row r="9" spans="1:7" x14ac:dyDescent="0.25">
      <c r="A9" t="s">
        <v>1585</v>
      </c>
      <c r="B9" t="s">
        <v>1586</v>
      </c>
      <c r="C9" t="s">
        <v>1587</v>
      </c>
      <c r="D9" t="s">
        <v>1588</v>
      </c>
      <c r="E9" t="s">
        <v>1589</v>
      </c>
      <c r="F9">
        <v>218.86</v>
      </c>
      <c r="G9">
        <v>170</v>
      </c>
    </row>
    <row r="10" spans="1:7" x14ac:dyDescent="0.25">
      <c r="A10" t="s">
        <v>1590</v>
      </c>
      <c r="B10" t="s">
        <v>1591</v>
      </c>
      <c r="C10" t="s">
        <v>1557</v>
      </c>
      <c r="D10" t="s">
        <v>1592</v>
      </c>
      <c r="E10" t="s">
        <v>1593</v>
      </c>
      <c r="F10">
        <v>439.07</v>
      </c>
      <c r="G10">
        <v>142</v>
      </c>
    </row>
    <row r="11" spans="1:7" x14ac:dyDescent="0.25">
      <c r="A11" t="s">
        <v>1594</v>
      </c>
      <c r="B11" t="s">
        <v>1595</v>
      </c>
      <c r="C11" t="s">
        <v>1596</v>
      </c>
      <c r="D11" t="s">
        <v>1597</v>
      </c>
      <c r="E11" t="s">
        <v>1598</v>
      </c>
      <c r="F11">
        <v>495.72</v>
      </c>
      <c r="G11">
        <v>323</v>
      </c>
    </row>
    <row r="12" spans="1:7" x14ac:dyDescent="0.25">
      <c r="A12" t="s">
        <v>1599</v>
      </c>
      <c r="B12" t="s">
        <v>1600</v>
      </c>
      <c r="C12" t="s">
        <v>1587</v>
      </c>
      <c r="D12" t="s">
        <v>1601</v>
      </c>
      <c r="E12" t="s">
        <v>1602</v>
      </c>
      <c r="F12">
        <v>298.86</v>
      </c>
      <c r="G12">
        <v>308</v>
      </c>
    </row>
    <row r="13" spans="1:7" x14ac:dyDescent="0.25">
      <c r="A13" t="s">
        <v>1603</v>
      </c>
      <c r="B13" t="s">
        <v>1604</v>
      </c>
      <c r="C13" t="s">
        <v>1557</v>
      </c>
      <c r="D13" t="s">
        <v>1578</v>
      </c>
      <c r="E13" t="s">
        <v>1605</v>
      </c>
      <c r="F13">
        <v>449.4</v>
      </c>
    </row>
    <row r="14" spans="1:7" x14ac:dyDescent="0.25">
      <c r="A14" t="s">
        <v>1606</v>
      </c>
      <c r="B14" t="s">
        <v>1607</v>
      </c>
      <c r="C14" t="s">
        <v>1582</v>
      </c>
      <c r="D14" t="s">
        <v>1608</v>
      </c>
      <c r="E14" t="s">
        <v>1609</v>
      </c>
      <c r="F14">
        <v>115.82</v>
      </c>
      <c r="G14">
        <v>460</v>
      </c>
    </row>
    <row r="15" spans="1:7" x14ac:dyDescent="0.25">
      <c r="A15" t="s">
        <v>1610</v>
      </c>
      <c r="B15" t="s">
        <v>1611</v>
      </c>
      <c r="C15" t="s">
        <v>1557</v>
      </c>
      <c r="D15" t="s">
        <v>1578</v>
      </c>
      <c r="E15" t="s">
        <v>1612</v>
      </c>
      <c r="F15">
        <v>242.23</v>
      </c>
      <c r="G15">
        <v>453</v>
      </c>
    </row>
    <row r="16" spans="1:7" x14ac:dyDescent="0.25">
      <c r="A16" t="s">
        <v>1613</v>
      </c>
      <c r="B16" t="s">
        <v>1614</v>
      </c>
      <c r="C16" t="s">
        <v>1587</v>
      </c>
      <c r="D16" t="s">
        <v>1615</v>
      </c>
      <c r="E16" t="s">
        <v>1616</v>
      </c>
      <c r="F16">
        <v>48.01</v>
      </c>
      <c r="G16">
        <v>439</v>
      </c>
    </row>
    <row r="17" spans="1:7" x14ac:dyDescent="0.25">
      <c r="A17" t="s">
        <v>1617</v>
      </c>
      <c r="B17" t="s">
        <v>1618</v>
      </c>
      <c r="C17" t="s">
        <v>1557</v>
      </c>
      <c r="D17" t="s">
        <v>1619</v>
      </c>
      <c r="E17" t="s">
        <v>1620</v>
      </c>
      <c r="F17">
        <v>465.34</v>
      </c>
      <c r="G17">
        <v>301</v>
      </c>
    </row>
    <row r="18" spans="1:7" x14ac:dyDescent="0.25">
      <c r="A18" t="s">
        <v>1621</v>
      </c>
      <c r="B18" t="s">
        <v>1622</v>
      </c>
      <c r="C18" t="s">
        <v>1582</v>
      </c>
      <c r="D18" t="s">
        <v>1623</v>
      </c>
      <c r="E18" t="s">
        <v>1624</v>
      </c>
      <c r="F18">
        <v>337.42</v>
      </c>
      <c r="G18">
        <v>256</v>
      </c>
    </row>
    <row r="19" spans="1:7" x14ac:dyDescent="0.25">
      <c r="A19" t="s">
        <v>1625</v>
      </c>
      <c r="B19" t="s">
        <v>1626</v>
      </c>
      <c r="C19" t="s">
        <v>1596</v>
      </c>
      <c r="D19" t="s">
        <v>1578</v>
      </c>
      <c r="E19" t="s">
        <v>1627</v>
      </c>
      <c r="F19">
        <v>144.53</v>
      </c>
      <c r="G19">
        <v>367</v>
      </c>
    </row>
    <row r="20" spans="1:7" x14ac:dyDescent="0.25">
      <c r="A20" t="s">
        <v>1628</v>
      </c>
      <c r="B20" t="s">
        <v>1629</v>
      </c>
      <c r="C20" t="s">
        <v>1562</v>
      </c>
      <c r="D20" t="s">
        <v>1574</v>
      </c>
      <c r="E20" t="s">
        <v>1630</v>
      </c>
      <c r="G20">
        <v>343</v>
      </c>
    </row>
    <row r="21" spans="1:7" x14ac:dyDescent="0.25">
      <c r="A21" t="s">
        <v>1631</v>
      </c>
      <c r="B21" t="s">
        <v>1632</v>
      </c>
      <c r="C21" t="s">
        <v>1596</v>
      </c>
      <c r="D21" t="s">
        <v>1633</v>
      </c>
      <c r="E21" t="s">
        <v>1634</v>
      </c>
      <c r="F21">
        <v>21.34</v>
      </c>
      <c r="G21">
        <v>65</v>
      </c>
    </row>
    <row r="22" spans="1:7" x14ac:dyDescent="0.25">
      <c r="A22" t="s">
        <v>1635</v>
      </c>
      <c r="B22" t="s">
        <v>1636</v>
      </c>
      <c r="C22" t="s">
        <v>1596</v>
      </c>
      <c r="D22" t="s">
        <v>1578</v>
      </c>
      <c r="E22" t="s">
        <v>1637</v>
      </c>
      <c r="F22">
        <v>131.51</v>
      </c>
    </row>
    <row r="23" spans="1:7" x14ac:dyDescent="0.25">
      <c r="A23" t="s">
        <v>1638</v>
      </c>
      <c r="B23" t="s">
        <v>1639</v>
      </c>
      <c r="C23" t="s">
        <v>1587</v>
      </c>
      <c r="D23" t="s">
        <v>1640</v>
      </c>
      <c r="E23" t="s">
        <v>1641</v>
      </c>
      <c r="F23">
        <v>123.46</v>
      </c>
      <c r="G23">
        <v>76</v>
      </c>
    </row>
    <row r="24" spans="1:7" x14ac:dyDescent="0.25">
      <c r="A24" t="s">
        <v>1642</v>
      </c>
      <c r="B24" t="s">
        <v>1643</v>
      </c>
      <c r="C24" t="s">
        <v>1596</v>
      </c>
      <c r="D24" t="s">
        <v>1633</v>
      </c>
      <c r="E24" t="s">
        <v>1644</v>
      </c>
      <c r="F24">
        <v>484.62</v>
      </c>
      <c r="G24">
        <v>432</v>
      </c>
    </row>
    <row r="25" spans="1:7" x14ac:dyDescent="0.25">
      <c r="A25" t="s">
        <v>1645</v>
      </c>
      <c r="B25" t="s">
        <v>1646</v>
      </c>
      <c r="C25" t="s">
        <v>1562</v>
      </c>
      <c r="D25" t="s">
        <v>1563</v>
      </c>
      <c r="E25" t="s">
        <v>1647</v>
      </c>
      <c r="G25">
        <v>360</v>
      </c>
    </row>
    <row r="26" spans="1:7" x14ac:dyDescent="0.25">
      <c r="A26" t="s">
        <v>1648</v>
      </c>
      <c r="B26" t="s">
        <v>1649</v>
      </c>
      <c r="C26" t="s">
        <v>1596</v>
      </c>
      <c r="D26" t="s">
        <v>1650</v>
      </c>
      <c r="E26" t="s">
        <v>1651</v>
      </c>
      <c r="F26">
        <v>166.06</v>
      </c>
      <c r="G26">
        <v>340</v>
      </c>
    </row>
    <row r="27" spans="1:7" x14ac:dyDescent="0.25">
      <c r="A27" t="s">
        <v>1652</v>
      </c>
      <c r="B27" t="s">
        <v>1653</v>
      </c>
      <c r="C27" t="s">
        <v>1562</v>
      </c>
      <c r="D27" t="s">
        <v>1578</v>
      </c>
      <c r="E27" t="s">
        <v>1654</v>
      </c>
      <c r="F27">
        <v>174.02</v>
      </c>
      <c r="G27">
        <v>268</v>
      </c>
    </row>
    <row r="28" spans="1:7" x14ac:dyDescent="0.25">
      <c r="A28" t="s">
        <v>1655</v>
      </c>
      <c r="B28" t="s">
        <v>1656</v>
      </c>
      <c r="C28" t="s">
        <v>1557</v>
      </c>
      <c r="D28" t="s">
        <v>1592</v>
      </c>
      <c r="E28" t="s">
        <v>1657</v>
      </c>
      <c r="F28">
        <v>322.41000000000003</v>
      </c>
      <c r="G28">
        <v>213</v>
      </c>
    </row>
    <row r="29" spans="1:7" x14ac:dyDescent="0.25">
      <c r="A29" t="s">
        <v>1658</v>
      </c>
      <c r="B29" t="s">
        <v>1659</v>
      </c>
      <c r="C29" t="s">
        <v>1587</v>
      </c>
      <c r="D29" t="s">
        <v>1615</v>
      </c>
      <c r="E29" t="s">
        <v>1660</v>
      </c>
      <c r="G29">
        <v>378</v>
      </c>
    </row>
    <row r="30" spans="1:7" x14ac:dyDescent="0.25">
      <c r="A30" t="s">
        <v>1661</v>
      </c>
      <c r="B30" t="s">
        <v>1662</v>
      </c>
      <c r="C30" t="s">
        <v>1596</v>
      </c>
      <c r="D30" t="s">
        <v>1578</v>
      </c>
      <c r="E30" t="s">
        <v>1663</v>
      </c>
      <c r="F30">
        <v>38.76</v>
      </c>
      <c r="G30">
        <v>137</v>
      </c>
    </row>
    <row r="31" spans="1:7" x14ac:dyDescent="0.25">
      <c r="A31" t="s">
        <v>1664</v>
      </c>
      <c r="B31" t="s">
        <v>1665</v>
      </c>
      <c r="C31" t="s">
        <v>1587</v>
      </c>
      <c r="D31" t="s">
        <v>1615</v>
      </c>
      <c r="E31" t="s">
        <v>1666</v>
      </c>
      <c r="F31">
        <v>218.48</v>
      </c>
      <c r="G31">
        <v>276</v>
      </c>
    </row>
    <row r="32" spans="1:7" x14ac:dyDescent="0.25">
      <c r="A32" t="s">
        <v>1667</v>
      </c>
      <c r="B32" t="s">
        <v>1668</v>
      </c>
      <c r="C32" t="s">
        <v>1587</v>
      </c>
      <c r="D32" t="s">
        <v>1601</v>
      </c>
      <c r="E32" t="s">
        <v>1669</v>
      </c>
      <c r="F32">
        <v>19.52</v>
      </c>
      <c r="G32">
        <v>57</v>
      </c>
    </row>
    <row r="33" spans="1:7" x14ac:dyDescent="0.25">
      <c r="A33" t="s">
        <v>1670</v>
      </c>
      <c r="B33" t="s">
        <v>1671</v>
      </c>
      <c r="C33" t="s">
        <v>1596</v>
      </c>
      <c r="D33" t="s">
        <v>1672</v>
      </c>
      <c r="E33" t="s">
        <v>1673</v>
      </c>
      <c r="F33">
        <v>204.39</v>
      </c>
      <c r="G33">
        <v>281</v>
      </c>
    </row>
    <row r="34" spans="1:7" x14ac:dyDescent="0.25">
      <c r="A34" t="s">
        <v>1674</v>
      </c>
      <c r="B34" t="s">
        <v>1675</v>
      </c>
      <c r="C34" t="s">
        <v>1582</v>
      </c>
      <c r="D34" t="s">
        <v>1583</v>
      </c>
      <c r="E34" t="s">
        <v>1676</v>
      </c>
      <c r="F34">
        <v>283.83</v>
      </c>
      <c r="G34">
        <v>244</v>
      </c>
    </row>
    <row r="35" spans="1:7" x14ac:dyDescent="0.25">
      <c r="A35" t="s">
        <v>1677</v>
      </c>
      <c r="B35" t="s">
        <v>1678</v>
      </c>
      <c r="C35" t="s">
        <v>1587</v>
      </c>
      <c r="D35" t="s">
        <v>1615</v>
      </c>
      <c r="E35" t="s">
        <v>1679</v>
      </c>
      <c r="F35">
        <v>179.77</v>
      </c>
      <c r="G35">
        <v>305</v>
      </c>
    </row>
    <row r="36" spans="1:7" x14ac:dyDescent="0.25">
      <c r="A36" t="s">
        <v>1680</v>
      </c>
      <c r="B36" t="s">
        <v>1681</v>
      </c>
      <c r="C36" t="s">
        <v>1557</v>
      </c>
      <c r="D36" t="s">
        <v>1558</v>
      </c>
      <c r="E36" t="s">
        <v>1682</v>
      </c>
      <c r="F36">
        <v>419.28</v>
      </c>
      <c r="G36">
        <v>86</v>
      </c>
    </row>
    <row r="37" spans="1:7" x14ac:dyDescent="0.25">
      <c r="A37" t="s">
        <v>1683</v>
      </c>
      <c r="B37" t="s">
        <v>1684</v>
      </c>
      <c r="C37" t="s">
        <v>1587</v>
      </c>
      <c r="D37" t="s">
        <v>1588</v>
      </c>
      <c r="E37" t="s">
        <v>1685</v>
      </c>
      <c r="F37">
        <v>382.22</v>
      </c>
      <c r="G37">
        <v>329</v>
      </c>
    </row>
    <row r="38" spans="1:7" x14ac:dyDescent="0.25">
      <c r="A38" t="s">
        <v>1686</v>
      </c>
      <c r="B38" t="s">
        <v>1687</v>
      </c>
      <c r="C38" t="s">
        <v>1562</v>
      </c>
      <c r="D38" t="s">
        <v>1563</v>
      </c>
      <c r="E38" t="s">
        <v>1688</v>
      </c>
      <c r="F38">
        <v>223.43</v>
      </c>
      <c r="G38">
        <v>154</v>
      </c>
    </row>
    <row r="39" spans="1:7" x14ac:dyDescent="0.25">
      <c r="A39" t="s">
        <v>1689</v>
      </c>
      <c r="B39" t="s">
        <v>1690</v>
      </c>
      <c r="C39" t="s">
        <v>1562</v>
      </c>
      <c r="D39" t="s">
        <v>1691</v>
      </c>
      <c r="E39" t="s">
        <v>1692</v>
      </c>
      <c r="F39">
        <v>353.47</v>
      </c>
      <c r="G39">
        <v>214</v>
      </c>
    </row>
    <row r="40" spans="1:7" x14ac:dyDescent="0.25">
      <c r="A40" t="s">
        <v>1693</v>
      </c>
      <c r="B40" t="s">
        <v>1694</v>
      </c>
      <c r="C40" t="s">
        <v>1596</v>
      </c>
      <c r="D40" t="s">
        <v>1650</v>
      </c>
      <c r="E40" t="s">
        <v>1695</v>
      </c>
      <c r="F40">
        <v>135.61000000000001</v>
      </c>
      <c r="G40">
        <v>394</v>
      </c>
    </row>
    <row r="41" spans="1:7" x14ac:dyDescent="0.25">
      <c r="A41" t="s">
        <v>1696</v>
      </c>
      <c r="B41" t="s">
        <v>1697</v>
      </c>
      <c r="C41" t="s">
        <v>1557</v>
      </c>
      <c r="D41" t="s">
        <v>1698</v>
      </c>
      <c r="E41" t="s">
        <v>1699</v>
      </c>
      <c r="F41">
        <v>326.06</v>
      </c>
      <c r="G41">
        <v>301</v>
      </c>
    </row>
    <row r="42" spans="1:7" x14ac:dyDescent="0.25">
      <c r="A42" t="s">
        <v>1700</v>
      </c>
      <c r="B42" t="s">
        <v>1701</v>
      </c>
      <c r="C42" t="s">
        <v>1557</v>
      </c>
      <c r="D42" t="s">
        <v>1592</v>
      </c>
      <c r="E42" t="s">
        <v>1702</v>
      </c>
      <c r="F42">
        <v>38.520000000000003</v>
      </c>
      <c r="G42">
        <v>378</v>
      </c>
    </row>
    <row r="43" spans="1:7" x14ac:dyDescent="0.25">
      <c r="A43" t="s">
        <v>1703</v>
      </c>
      <c r="B43" t="s">
        <v>1704</v>
      </c>
      <c r="C43" t="s">
        <v>1596</v>
      </c>
      <c r="D43" t="s">
        <v>1597</v>
      </c>
      <c r="E43" t="s">
        <v>1705</v>
      </c>
      <c r="F43">
        <v>313.26</v>
      </c>
      <c r="G43">
        <v>369</v>
      </c>
    </row>
    <row r="44" spans="1:7" x14ac:dyDescent="0.25">
      <c r="A44" t="s">
        <v>1706</v>
      </c>
      <c r="B44" t="s">
        <v>1707</v>
      </c>
      <c r="C44" t="s">
        <v>1557</v>
      </c>
      <c r="D44" t="s">
        <v>1578</v>
      </c>
      <c r="E44" t="s">
        <v>1708</v>
      </c>
      <c r="F44">
        <v>450.71</v>
      </c>
      <c r="G44">
        <v>389</v>
      </c>
    </row>
    <row r="45" spans="1:7" x14ac:dyDescent="0.25">
      <c r="A45" t="s">
        <v>1709</v>
      </c>
      <c r="B45" t="s">
        <v>1710</v>
      </c>
      <c r="C45" t="s">
        <v>1557</v>
      </c>
      <c r="D45" t="s">
        <v>1558</v>
      </c>
      <c r="E45" t="s">
        <v>1711</v>
      </c>
      <c r="F45">
        <v>253.33</v>
      </c>
      <c r="G45">
        <v>266</v>
      </c>
    </row>
    <row r="46" spans="1:7" x14ac:dyDescent="0.25">
      <c r="A46" t="s">
        <v>1712</v>
      </c>
      <c r="B46" t="s">
        <v>1713</v>
      </c>
      <c r="C46" t="s">
        <v>1596</v>
      </c>
      <c r="D46" t="s">
        <v>1597</v>
      </c>
      <c r="E46" t="s">
        <v>1714</v>
      </c>
      <c r="F46">
        <v>167.12</v>
      </c>
      <c r="G46">
        <v>316</v>
      </c>
    </row>
    <row r="47" spans="1:7" x14ac:dyDescent="0.25">
      <c r="A47" t="s">
        <v>1715</v>
      </c>
      <c r="B47" t="s">
        <v>1716</v>
      </c>
      <c r="C47" t="s">
        <v>1596</v>
      </c>
      <c r="D47" t="s">
        <v>1672</v>
      </c>
      <c r="E47" t="s">
        <v>1717</v>
      </c>
      <c r="F47">
        <v>318.91000000000003</v>
      </c>
      <c r="G47">
        <v>114</v>
      </c>
    </row>
    <row r="48" spans="1:7" x14ac:dyDescent="0.25">
      <c r="A48" t="s">
        <v>1718</v>
      </c>
      <c r="B48" t="s">
        <v>1719</v>
      </c>
      <c r="C48" t="s">
        <v>1562</v>
      </c>
      <c r="D48" t="s">
        <v>1567</v>
      </c>
      <c r="E48" t="s">
        <v>1720</v>
      </c>
      <c r="F48">
        <v>167.34</v>
      </c>
      <c r="G48">
        <v>296</v>
      </c>
    </row>
    <row r="49" spans="1:7" x14ac:dyDescent="0.25">
      <c r="A49" t="s">
        <v>1721</v>
      </c>
      <c r="B49" t="s">
        <v>1722</v>
      </c>
      <c r="C49" t="s">
        <v>1582</v>
      </c>
      <c r="D49" t="s">
        <v>1723</v>
      </c>
      <c r="E49" t="s">
        <v>1724</v>
      </c>
      <c r="G49">
        <v>431</v>
      </c>
    </row>
    <row r="50" spans="1:7" x14ac:dyDescent="0.25">
      <c r="A50" t="s">
        <v>1725</v>
      </c>
      <c r="B50" t="s">
        <v>1726</v>
      </c>
      <c r="C50" t="s">
        <v>1557</v>
      </c>
      <c r="D50" t="s">
        <v>1578</v>
      </c>
      <c r="E50" t="s">
        <v>1727</v>
      </c>
      <c r="F50">
        <v>177.98</v>
      </c>
      <c r="G50">
        <v>103</v>
      </c>
    </row>
    <row r="51" spans="1:7" x14ac:dyDescent="0.25">
      <c r="A51" t="s">
        <v>1728</v>
      </c>
      <c r="B51" t="s">
        <v>1729</v>
      </c>
      <c r="C51" t="s">
        <v>1582</v>
      </c>
      <c r="D51" t="s">
        <v>1730</v>
      </c>
      <c r="E51" t="s">
        <v>1731</v>
      </c>
      <c r="F51">
        <v>43.29</v>
      </c>
      <c r="G51">
        <v>267</v>
      </c>
    </row>
    <row r="52" spans="1:7" x14ac:dyDescent="0.25">
      <c r="A52" t="s">
        <v>1732</v>
      </c>
      <c r="B52" t="s">
        <v>1733</v>
      </c>
      <c r="C52" t="s">
        <v>1596</v>
      </c>
      <c r="D52" t="s">
        <v>1597</v>
      </c>
      <c r="E52" t="s">
        <v>1734</v>
      </c>
      <c r="F52">
        <v>190.29</v>
      </c>
      <c r="G52">
        <v>260</v>
      </c>
    </row>
    <row r="53" spans="1:7" x14ac:dyDescent="0.25">
      <c r="A53" t="s">
        <v>1735</v>
      </c>
      <c r="B53" t="s">
        <v>1736</v>
      </c>
      <c r="C53" t="s">
        <v>1557</v>
      </c>
      <c r="D53" t="s">
        <v>1578</v>
      </c>
      <c r="E53" t="s">
        <v>1737</v>
      </c>
      <c r="F53">
        <v>88.49</v>
      </c>
      <c r="G53">
        <v>246</v>
      </c>
    </row>
    <row r="54" spans="1:7" x14ac:dyDescent="0.25">
      <c r="A54" t="s">
        <v>1738</v>
      </c>
      <c r="B54" t="s">
        <v>1739</v>
      </c>
      <c r="C54" t="s">
        <v>1596</v>
      </c>
      <c r="D54" t="s">
        <v>1672</v>
      </c>
      <c r="E54" t="s">
        <v>1740</v>
      </c>
      <c r="F54">
        <v>212.26</v>
      </c>
      <c r="G54">
        <v>82</v>
      </c>
    </row>
    <row r="55" spans="1:7" x14ac:dyDescent="0.25">
      <c r="A55" t="s">
        <v>1741</v>
      </c>
      <c r="B55" t="s">
        <v>1742</v>
      </c>
      <c r="C55" t="s">
        <v>1562</v>
      </c>
      <c r="D55" t="s">
        <v>1574</v>
      </c>
      <c r="E55" t="s">
        <v>1743</v>
      </c>
      <c r="F55">
        <v>386.56</v>
      </c>
      <c r="G55">
        <v>125</v>
      </c>
    </row>
    <row r="56" spans="1:7" x14ac:dyDescent="0.25">
      <c r="A56" t="s">
        <v>1744</v>
      </c>
      <c r="B56" t="s">
        <v>1745</v>
      </c>
      <c r="C56" t="s">
        <v>1596</v>
      </c>
      <c r="D56" t="s">
        <v>1578</v>
      </c>
      <c r="E56" t="s">
        <v>1746</v>
      </c>
      <c r="F56">
        <v>434.84</v>
      </c>
      <c r="G56">
        <v>185</v>
      </c>
    </row>
    <row r="57" spans="1:7" x14ac:dyDescent="0.25">
      <c r="A57" t="s">
        <v>1747</v>
      </c>
      <c r="B57" t="s">
        <v>1748</v>
      </c>
      <c r="C57" t="s">
        <v>1587</v>
      </c>
      <c r="D57" t="s">
        <v>1615</v>
      </c>
      <c r="E57" t="s">
        <v>1749</v>
      </c>
      <c r="F57">
        <v>81.75</v>
      </c>
    </row>
    <row r="58" spans="1:7" x14ac:dyDescent="0.25">
      <c r="A58" t="s">
        <v>1750</v>
      </c>
      <c r="B58" t="s">
        <v>1751</v>
      </c>
      <c r="C58" t="s">
        <v>1587</v>
      </c>
      <c r="D58" t="s">
        <v>1615</v>
      </c>
      <c r="E58" t="s">
        <v>1752</v>
      </c>
      <c r="F58">
        <v>461.47</v>
      </c>
      <c r="G58">
        <v>190</v>
      </c>
    </row>
    <row r="59" spans="1:7" x14ac:dyDescent="0.25">
      <c r="A59" t="s">
        <v>1753</v>
      </c>
      <c r="B59" t="s">
        <v>1754</v>
      </c>
      <c r="C59" t="s">
        <v>1596</v>
      </c>
      <c r="D59" t="s">
        <v>1597</v>
      </c>
      <c r="E59" t="s">
        <v>1755</v>
      </c>
      <c r="F59">
        <v>30.62</v>
      </c>
      <c r="G59">
        <v>138</v>
      </c>
    </row>
    <row r="60" spans="1:7" x14ac:dyDescent="0.25">
      <c r="A60" t="s">
        <v>1756</v>
      </c>
      <c r="B60" t="s">
        <v>1757</v>
      </c>
      <c r="C60" t="s">
        <v>1562</v>
      </c>
      <c r="D60" t="s">
        <v>1578</v>
      </c>
      <c r="E60" t="s">
        <v>1758</v>
      </c>
      <c r="F60">
        <v>113.83</v>
      </c>
      <c r="G60">
        <v>485</v>
      </c>
    </row>
    <row r="61" spans="1:7" x14ac:dyDescent="0.25">
      <c r="A61" t="s">
        <v>1759</v>
      </c>
      <c r="B61" t="s">
        <v>1760</v>
      </c>
      <c r="C61" t="s">
        <v>1582</v>
      </c>
      <c r="D61" t="s">
        <v>1608</v>
      </c>
      <c r="E61" t="s">
        <v>1761</v>
      </c>
      <c r="F61">
        <v>17.309999999999999</v>
      </c>
      <c r="G61">
        <v>399</v>
      </c>
    </row>
    <row r="62" spans="1:7" x14ac:dyDescent="0.25">
      <c r="A62" t="s">
        <v>1762</v>
      </c>
      <c r="B62" t="s">
        <v>1763</v>
      </c>
      <c r="C62" t="s">
        <v>1582</v>
      </c>
      <c r="D62" t="s">
        <v>1730</v>
      </c>
      <c r="E62" t="s">
        <v>1764</v>
      </c>
      <c r="F62">
        <v>482.75</v>
      </c>
      <c r="G62">
        <v>444</v>
      </c>
    </row>
    <row r="63" spans="1:7" x14ac:dyDescent="0.25">
      <c r="A63" t="s">
        <v>1765</v>
      </c>
      <c r="B63" t="s">
        <v>1766</v>
      </c>
      <c r="C63" t="s">
        <v>1596</v>
      </c>
      <c r="D63" t="s">
        <v>1633</v>
      </c>
      <c r="E63" t="s">
        <v>1767</v>
      </c>
      <c r="F63">
        <v>103.45</v>
      </c>
      <c r="G63">
        <v>465</v>
      </c>
    </row>
    <row r="64" spans="1:7" x14ac:dyDescent="0.25">
      <c r="A64" t="s">
        <v>1768</v>
      </c>
      <c r="B64" t="s">
        <v>1769</v>
      </c>
      <c r="C64" t="s">
        <v>1557</v>
      </c>
      <c r="D64" t="s">
        <v>1558</v>
      </c>
      <c r="E64" t="s">
        <v>1770</v>
      </c>
      <c r="F64">
        <v>86.42</v>
      </c>
      <c r="G64">
        <v>222</v>
      </c>
    </row>
    <row r="65" spans="1:7" x14ac:dyDescent="0.25">
      <c r="A65" t="s">
        <v>1771</v>
      </c>
      <c r="B65" t="s">
        <v>1772</v>
      </c>
      <c r="C65" t="s">
        <v>1582</v>
      </c>
      <c r="D65" t="s">
        <v>1583</v>
      </c>
      <c r="E65" t="s">
        <v>1773</v>
      </c>
      <c r="F65">
        <v>266.86</v>
      </c>
      <c r="G65">
        <v>458</v>
      </c>
    </row>
    <row r="66" spans="1:7" x14ac:dyDescent="0.25">
      <c r="A66" t="s">
        <v>1774</v>
      </c>
      <c r="B66" t="s">
        <v>1775</v>
      </c>
      <c r="C66" t="s">
        <v>1582</v>
      </c>
      <c r="D66" t="s">
        <v>1723</v>
      </c>
      <c r="E66" t="s">
        <v>1776</v>
      </c>
      <c r="F66">
        <v>299.11</v>
      </c>
      <c r="G66">
        <v>118</v>
      </c>
    </row>
    <row r="67" spans="1:7" x14ac:dyDescent="0.25">
      <c r="A67" t="s">
        <v>1777</v>
      </c>
      <c r="B67" t="s">
        <v>1778</v>
      </c>
      <c r="C67" t="s">
        <v>1596</v>
      </c>
      <c r="D67" t="s">
        <v>1597</v>
      </c>
      <c r="E67" t="s">
        <v>1779</v>
      </c>
      <c r="F67">
        <v>240.63</v>
      </c>
      <c r="G67">
        <v>423</v>
      </c>
    </row>
    <row r="68" spans="1:7" x14ac:dyDescent="0.25">
      <c r="A68" t="s">
        <v>1780</v>
      </c>
      <c r="B68" t="s">
        <v>1781</v>
      </c>
      <c r="C68" t="s">
        <v>1582</v>
      </c>
      <c r="D68" t="s">
        <v>1608</v>
      </c>
      <c r="E68" t="s">
        <v>1782</v>
      </c>
      <c r="F68">
        <v>340.39</v>
      </c>
      <c r="G68">
        <v>177</v>
      </c>
    </row>
    <row r="69" spans="1:7" x14ac:dyDescent="0.25">
      <c r="A69" t="s">
        <v>1783</v>
      </c>
      <c r="B69" t="s">
        <v>1784</v>
      </c>
      <c r="C69" t="s">
        <v>1557</v>
      </c>
      <c r="D69" t="s">
        <v>1578</v>
      </c>
      <c r="E69" t="s">
        <v>1785</v>
      </c>
      <c r="F69">
        <v>349.17</v>
      </c>
      <c r="G69">
        <v>476</v>
      </c>
    </row>
    <row r="70" spans="1:7" x14ac:dyDescent="0.25">
      <c r="A70" t="s">
        <v>1786</v>
      </c>
      <c r="B70" t="s">
        <v>1787</v>
      </c>
      <c r="C70" t="s">
        <v>1587</v>
      </c>
      <c r="D70" t="s">
        <v>1788</v>
      </c>
      <c r="E70" t="s">
        <v>1789</v>
      </c>
      <c r="F70">
        <v>243.7</v>
      </c>
      <c r="G70">
        <v>130</v>
      </c>
    </row>
    <row r="71" spans="1:7" x14ac:dyDescent="0.25">
      <c r="A71" t="s">
        <v>1790</v>
      </c>
      <c r="B71" t="s">
        <v>1791</v>
      </c>
      <c r="C71" t="s">
        <v>1562</v>
      </c>
      <c r="D71" t="s">
        <v>1574</v>
      </c>
      <c r="E71" t="s">
        <v>1792</v>
      </c>
      <c r="F71">
        <v>218.22</v>
      </c>
      <c r="G71">
        <v>224</v>
      </c>
    </row>
    <row r="72" spans="1:7" x14ac:dyDescent="0.25">
      <c r="A72" t="s">
        <v>1793</v>
      </c>
      <c r="B72" t="s">
        <v>1794</v>
      </c>
      <c r="C72" t="s">
        <v>1587</v>
      </c>
      <c r="D72" t="s">
        <v>1640</v>
      </c>
      <c r="E72" t="s">
        <v>1795</v>
      </c>
      <c r="F72">
        <v>138.05000000000001</v>
      </c>
      <c r="G72">
        <v>89</v>
      </c>
    </row>
    <row r="73" spans="1:7" x14ac:dyDescent="0.25">
      <c r="A73" t="s">
        <v>1796</v>
      </c>
      <c r="B73" t="s">
        <v>1797</v>
      </c>
      <c r="C73" t="s">
        <v>1582</v>
      </c>
      <c r="D73" t="s">
        <v>1608</v>
      </c>
      <c r="E73" t="s">
        <v>1798</v>
      </c>
      <c r="F73">
        <v>214.32</v>
      </c>
      <c r="G73">
        <v>383</v>
      </c>
    </row>
    <row r="74" spans="1:7" x14ac:dyDescent="0.25">
      <c r="A74" t="s">
        <v>1799</v>
      </c>
      <c r="B74" t="s">
        <v>1800</v>
      </c>
      <c r="C74" t="s">
        <v>1596</v>
      </c>
      <c r="D74" t="s">
        <v>1597</v>
      </c>
      <c r="E74" t="s">
        <v>1801</v>
      </c>
      <c r="F74">
        <v>477.61</v>
      </c>
      <c r="G74">
        <v>300</v>
      </c>
    </row>
    <row r="75" spans="1:7" x14ac:dyDescent="0.25">
      <c r="A75" t="s">
        <v>1802</v>
      </c>
      <c r="B75" t="s">
        <v>1803</v>
      </c>
      <c r="C75" t="s">
        <v>1596</v>
      </c>
      <c r="D75" t="s">
        <v>1672</v>
      </c>
      <c r="E75" t="s">
        <v>1804</v>
      </c>
      <c r="F75">
        <v>107.06</v>
      </c>
      <c r="G75">
        <v>359</v>
      </c>
    </row>
    <row r="76" spans="1:7" x14ac:dyDescent="0.25">
      <c r="A76" t="s">
        <v>1805</v>
      </c>
      <c r="B76" t="s">
        <v>1806</v>
      </c>
      <c r="C76" t="s">
        <v>1557</v>
      </c>
      <c r="D76" t="s">
        <v>1592</v>
      </c>
      <c r="E76" t="s">
        <v>1807</v>
      </c>
      <c r="F76">
        <v>403.71</v>
      </c>
      <c r="G76">
        <v>159</v>
      </c>
    </row>
    <row r="77" spans="1:7" x14ac:dyDescent="0.25">
      <c r="A77" t="s">
        <v>1808</v>
      </c>
      <c r="B77" t="s">
        <v>1809</v>
      </c>
      <c r="C77" t="s">
        <v>1562</v>
      </c>
      <c r="D77" t="s">
        <v>1691</v>
      </c>
      <c r="E77" t="s">
        <v>1810</v>
      </c>
      <c r="F77">
        <v>158.13999999999999</v>
      </c>
      <c r="G77">
        <v>82</v>
      </c>
    </row>
    <row r="78" spans="1:7" x14ac:dyDescent="0.25">
      <c r="A78" t="s">
        <v>1811</v>
      </c>
      <c r="B78" t="s">
        <v>1812</v>
      </c>
      <c r="C78" t="s">
        <v>1557</v>
      </c>
      <c r="D78" t="s">
        <v>1558</v>
      </c>
      <c r="E78" t="s">
        <v>1813</v>
      </c>
      <c r="F78">
        <v>392.89</v>
      </c>
      <c r="G78">
        <v>320</v>
      </c>
    </row>
    <row r="79" spans="1:7" x14ac:dyDescent="0.25">
      <c r="A79" t="s">
        <v>1814</v>
      </c>
      <c r="B79" t="s">
        <v>1815</v>
      </c>
      <c r="C79" t="s">
        <v>1557</v>
      </c>
      <c r="D79" t="s">
        <v>1619</v>
      </c>
      <c r="E79" t="s">
        <v>1816</v>
      </c>
      <c r="F79">
        <v>480.9</v>
      </c>
      <c r="G79">
        <v>104</v>
      </c>
    </row>
    <row r="80" spans="1:7" x14ac:dyDescent="0.25">
      <c r="A80" t="s">
        <v>1817</v>
      </c>
      <c r="B80" t="s">
        <v>1818</v>
      </c>
      <c r="C80" t="s">
        <v>1587</v>
      </c>
      <c r="D80" t="s">
        <v>1615</v>
      </c>
      <c r="E80" t="s">
        <v>1819</v>
      </c>
      <c r="F80">
        <v>325.26</v>
      </c>
      <c r="G80">
        <v>400</v>
      </c>
    </row>
    <row r="81" spans="1:7" x14ac:dyDescent="0.25">
      <c r="A81" t="s">
        <v>1820</v>
      </c>
      <c r="B81" t="s">
        <v>1821</v>
      </c>
      <c r="C81" t="s">
        <v>1587</v>
      </c>
      <c r="D81" t="s">
        <v>1588</v>
      </c>
      <c r="E81" t="s">
        <v>1822</v>
      </c>
      <c r="F81">
        <v>228.53</v>
      </c>
      <c r="G81">
        <v>469</v>
      </c>
    </row>
    <row r="82" spans="1:7" x14ac:dyDescent="0.25">
      <c r="A82" t="s">
        <v>1823</v>
      </c>
      <c r="B82" t="s">
        <v>1824</v>
      </c>
      <c r="C82" t="s">
        <v>1587</v>
      </c>
      <c r="D82" t="s">
        <v>1601</v>
      </c>
      <c r="E82" t="s">
        <v>1825</v>
      </c>
      <c r="F82">
        <v>143.43</v>
      </c>
      <c r="G82">
        <v>58</v>
      </c>
    </row>
    <row r="83" spans="1:7" x14ac:dyDescent="0.25">
      <c r="A83" t="s">
        <v>1826</v>
      </c>
      <c r="B83" t="s">
        <v>1827</v>
      </c>
      <c r="C83" t="s">
        <v>1596</v>
      </c>
      <c r="D83" t="s">
        <v>1633</v>
      </c>
      <c r="E83" t="s">
        <v>1828</v>
      </c>
      <c r="F83">
        <v>285.54000000000002</v>
      </c>
      <c r="G83">
        <v>358</v>
      </c>
    </row>
    <row r="84" spans="1:7" x14ac:dyDescent="0.25">
      <c r="A84" t="s">
        <v>1829</v>
      </c>
      <c r="B84" t="s">
        <v>1830</v>
      </c>
      <c r="C84" t="s">
        <v>1596</v>
      </c>
      <c r="D84" t="s">
        <v>1597</v>
      </c>
      <c r="E84" t="s">
        <v>1831</v>
      </c>
      <c r="F84">
        <v>152.91999999999999</v>
      </c>
      <c r="G84">
        <v>281</v>
      </c>
    </row>
    <row r="85" spans="1:7" x14ac:dyDescent="0.25">
      <c r="A85" t="s">
        <v>1832</v>
      </c>
      <c r="B85" t="s">
        <v>1833</v>
      </c>
      <c r="C85" t="s">
        <v>1582</v>
      </c>
      <c r="D85" t="s">
        <v>1583</v>
      </c>
      <c r="E85" t="s">
        <v>1834</v>
      </c>
      <c r="G85">
        <v>159</v>
      </c>
    </row>
    <row r="86" spans="1:7" x14ac:dyDescent="0.25">
      <c r="A86" t="s">
        <v>1835</v>
      </c>
      <c r="B86" t="s">
        <v>1836</v>
      </c>
      <c r="C86" t="s">
        <v>1587</v>
      </c>
      <c r="D86" t="s">
        <v>1788</v>
      </c>
      <c r="E86" t="s">
        <v>1837</v>
      </c>
      <c r="F86">
        <v>388.46</v>
      </c>
      <c r="G86">
        <v>208</v>
      </c>
    </row>
    <row r="87" spans="1:7" x14ac:dyDescent="0.25">
      <c r="A87" t="s">
        <v>1838</v>
      </c>
      <c r="B87" t="s">
        <v>1839</v>
      </c>
      <c r="C87" t="s">
        <v>1562</v>
      </c>
      <c r="D87" t="s">
        <v>1578</v>
      </c>
      <c r="E87" t="s">
        <v>1840</v>
      </c>
      <c r="F87">
        <v>119.57</v>
      </c>
      <c r="G87">
        <v>210</v>
      </c>
    </row>
    <row r="88" spans="1:7" x14ac:dyDescent="0.25">
      <c r="A88" t="s">
        <v>1841</v>
      </c>
      <c r="B88" t="s">
        <v>1842</v>
      </c>
      <c r="C88" t="s">
        <v>1587</v>
      </c>
      <c r="D88" t="s">
        <v>1601</v>
      </c>
      <c r="E88" t="s">
        <v>1843</v>
      </c>
      <c r="F88">
        <v>176.07</v>
      </c>
      <c r="G88">
        <v>82</v>
      </c>
    </row>
    <row r="89" spans="1:7" x14ac:dyDescent="0.25">
      <c r="A89" t="s">
        <v>1844</v>
      </c>
      <c r="B89" t="s">
        <v>1845</v>
      </c>
      <c r="C89" t="s">
        <v>1587</v>
      </c>
      <c r="D89" t="s">
        <v>1588</v>
      </c>
      <c r="E89" t="s">
        <v>1846</v>
      </c>
      <c r="F89">
        <v>371.38</v>
      </c>
      <c r="G89">
        <v>220</v>
      </c>
    </row>
    <row r="90" spans="1:7" x14ac:dyDescent="0.25">
      <c r="A90" t="s">
        <v>1847</v>
      </c>
      <c r="B90" t="s">
        <v>1848</v>
      </c>
      <c r="C90" t="s">
        <v>1596</v>
      </c>
      <c r="D90" t="s">
        <v>1578</v>
      </c>
      <c r="E90" t="s">
        <v>1849</v>
      </c>
      <c r="F90">
        <v>131.24</v>
      </c>
      <c r="G90">
        <v>232</v>
      </c>
    </row>
    <row r="91" spans="1:7" x14ac:dyDescent="0.25">
      <c r="A91" t="s">
        <v>1850</v>
      </c>
      <c r="B91" t="s">
        <v>1851</v>
      </c>
      <c r="C91" t="s">
        <v>1582</v>
      </c>
      <c r="D91" t="s">
        <v>1723</v>
      </c>
      <c r="E91" t="s">
        <v>1852</v>
      </c>
      <c r="F91">
        <v>183.04</v>
      </c>
      <c r="G91">
        <v>457</v>
      </c>
    </row>
    <row r="92" spans="1:7" x14ac:dyDescent="0.25">
      <c r="A92" t="s">
        <v>1853</v>
      </c>
      <c r="B92" t="s">
        <v>1854</v>
      </c>
      <c r="C92" t="s">
        <v>1557</v>
      </c>
      <c r="D92" t="s">
        <v>1578</v>
      </c>
      <c r="E92" t="s">
        <v>1855</v>
      </c>
      <c r="F92">
        <v>340.14</v>
      </c>
      <c r="G92">
        <v>361</v>
      </c>
    </row>
    <row r="93" spans="1:7" x14ac:dyDescent="0.25">
      <c r="A93" t="s">
        <v>1856</v>
      </c>
      <c r="B93" t="s">
        <v>1857</v>
      </c>
      <c r="C93" t="s">
        <v>1562</v>
      </c>
      <c r="D93" t="s">
        <v>1691</v>
      </c>
      <c r="E93" t="s">
        <v>1858</v>
      </c>
      <c r="F93">
        <v>438.25</v>
      </c>
      <c r="G93">
        <v>496</v>
      </c>
    </row>
    <row r="94" spans="1:7" x14ac:dyDescent="0.25">
      <c r="A94" t="s">
        <v>1859</v>
      </c>
      <c r="B94" t="s">
        <v>1860</v>
      </c>
      <c r="C94" t="s">
        <v>1587</v>
      </c>
      <c r="D94" t="s">
        <v>1619</v>
      </c>
      <c r="E94" t="s">
        <v>1861</v>
      </c>
      <c r="F94">
        <v>447.43</v>
      </c>
      <c r="G94">
        <v>191</v>
      </c>
    </row>
    <row r="95" spans="1:7" x14ac:dyDescent="0.25">
      <c r="A95" t="s">
        <v>1862</v>
      </c>
      <c r="B95" t="s">
        <v>1863</v>
      </c>
      <c r="C95" t="s">
        <v>1557</v>
      </c>
      <c r="D95" t="s">
        <v>1558</v>
      </c>
      <c r="E95" t="s">
        <v>1864</v>
      </c>
      <c r="F95">
        <v>377.52</v>
      </c>
      <c r="G95">
        <v>485</v>
      </c>
    </row>
    <row r="96" spans="1:7" x14ac:dyDescent="0.25">
      <c r="A96" t="s">
        <v>1865</v>
      </c>
      <c r="B96" t="s">
        <v>1866</v>
      </c>
      <c r="C96" t="s">
        <v>1582</v>
      </c>
      <c r="D96" t="s">
        <v>1583</v>
      </c>
      <c r="E96" t="s">
        <v>1867</v>
      </c>
      <c r="F96">
        <v>358.47</v>
      </c>
      <c r="G96">
        <v>213</v>
      </c>
    </row>
    <row r="97" spans="1:7" x14ac:dyDescent="0.25">
      <c r="A97" t="s">
        <v>1868</v>
      </c>
      <c r="B97" t="s">
        <v>1869</v>
      </c>
      <c r="C97" t="s">
        <v>1596</v>
      </c>
      <c r="D97" t="s">
        <v>1578</v>
      </c>
      <c r="E97" t="s">
        <v>1870</v>
      </c>
      <c r="F97">
        <v>60.65</v>
      </c>
      <c r="G97">
        <v>75</v>
      </c>
    </row>
    <row r="98" spans="1:7" x14ac:dyDescent="0.25">
      <c r="A98" t="s">
        <v>1871</v>
      </c>
      <c r="B98" t="s">
        <v>1872</v>
      </c>
      <c r="C98" t="s">
        <v>1562</v>
      </c>
      <c r="D98" t="s">
        <v>1567</v>
      </c>
      <c r="E98" t="s">
        <v>1873</v>
      </c>
      <c r="F98">
        <v>358.47</v>
      </c>
      <c r="G98">
        <v>143</v>
      </c>
    </row>
    <row r="99" spans="1:7" x14ac:dyDescent="0.25">
      <c r="A99" t="s">
        <v>1874</v>
      </c>
      <c r="B99" t="s">
        <v>1875</v>
      </c>
      <c r="C99" t="s">
        <v>1596</v>
      </c>
      <c r="D99" t="s">
        <v>1672</v>
      </c>
      <c r="E99" t="s">
        <v>1876</v>
      </c>
      <c r="F99">
        <v>245.98</v>
      </c>
      <c r="G99">
        <v>471</v>
      </c>
    </row>
    <row r="100" spans="1:7" x14ac:dyDescent="0.25">
      <c r="A100" t="s">
        <v>1877</v>
      </c>
      <c r="B100" t="s">
        <v>1878</v>
      </c>
      <c r="C100" t="s">
        <v>1557</v>
      </c>
      <c r="D100" t="s">
        <v>1592</v>
      </c>
      <c r="E100" t="s">
        <v>1879</v>
      </c>
      <c r="F100">
        <v>431.67</v>
      </c>
      <c r="G100">
        <v>73</v>
      </c>
    </row>
    <row r="101" spans="1:7" x14ac:dyDescent="0.25">
      <c r="A101" t="s">
        <v>1880</v>
      </c>
      <c r="B101" t="s">
        <v>1881</v>
      </c>
      <c r="C101" t="s">
        <v>1587</v>
      </c>
      <c r="D101" t="s">
        <v>1601</v>
      </c>
      <c r="E101" t="s">
        <v>1882</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10BB-DC6C-4022-A713-4AFF41184E5B}">
  <dimension ref="A1:HE103"/>
  <sheetViews>
    <sheetView workbookViewId="0">
      <pane ySplit="1" topLeftCell="A2" activePane="bottomLeft" state="frozen"/>
      <selection pane="bottomLeft" activeCell="G19" sqref="G19"/>
    </sheetView>
  </sheetViews>
  <sheetFormatPr defaultRowHeight="15" x14ac:dyDescent="0.25"/>
  <cols>
    <col min="1" max="1" width="12.85546875" customWidth="1"/>
    <col min="2" max="2" width="27.5703125" bestFit="1" customWidth="1"/>
    <col min="3" max="3" width="11" customWidth="1"/>
    <col min="4" max="4" width="30" bestFit="1" customWidth="1"/>
    <col min="5" max="5" width="10.7109375" customWidth="1"/>
    <col min="6" max="6" width="11.42578125" customWidth="1"/>
    <col min="7" max="7" width="15" style="9" customWidth="1"/>
    <col min="8" max="8" width="14.85546875" customWidth="1"/>
    <col min="11" max="11" width="15.42578125" bestFit="1" customWidth="1"/>
    <col min="12" max="13" width="17" bestFit="1" customWidth="1"/>
    <col min="14" max="14" width="23.42578125" bestFit="1" customWidth="1"/>
    <col min="15" max="15" width="16.140625" bestFit="1" customWidth="1"/>
    <col min="16" max="16" width="25.5703125" bestFit="1" customWidth="1"/>
    <col min="17" max="17" width="16.140625" bestFit="1" customWidth="1"/>
    <col min="18" max="18" width="21" bestFit="1" customWidth="1"/>
    <col min="19" max="19" width="16.140625" bestFit="1" customWidth="1"/>
    <col min="20" max="20" width="20.5703125" bestFit="1" customWidth="1"/>
    <col min="21" max="21" width="16.140625" bestFit="1" customWidth="1"/>
    <col min="22" max="22" width="17" bestFit="1" customWidth="1"/>
    <col min="23" max="23" width="16.140625" bestFit="1" customWidth="1"/>
    <col min="24" max="24" width="18.5703125" bestFit="1" customWidth="1"/>
    <col min="25" max="25" width="16.140625" bestFit="1" customWidth="1"/>
    <col min="26" max="26" width="19.85546875" bestFit="1" customWidth="1"/>
    <col min="27" max="27" width="16.140625" bestFit="1" customWidth="1"/>
    <col min="28" max="28" width="26.28515625" bestFit="1" customWidth="1"/>
    <col min="29" max="29" width="16.140625" bestFit="1" customWidth="1"/>
    <col min="30" max="30" width="18.42578125" bestFit="1" customWidth="1"/>
    <col min="31" max="31" width="16.140625" bestFit="1" customWidth="1"/>
    <col min="32" max="32" width="19.5703125" bestFit="1" customWidth="1"/>
    <col min="33" max="33" width="16.140625" bestFit="1" customWidth="1"/>
    <col min="34" max="34" width="26.85546875" bestFit="1" customWidth="1"/>
    <col min="35" max="35" width="16.140625" bestFit="1" customWidth="1"/>
    <col min="36" max="36" width="25.28515625" bestFit="1" customWidth="1"/>
    <col min="37" max="37" width="16.140625" bestFit="1" customWidth="1"/>
    <col min="38" max="38" width="23.85546875" bestFit="1" customWidth="1"/>
    <col min="39" max="39" width="16.140625" bestFit="1" customWidth="1"/>
    <col min="40" max="40" width="17" bestFit="1" customWidth="1"/>
    <col min="41" max="41" width="16.140625" bestFit="1" customWidth="1"/>
    <col min="42" max="42" width="17" bestFit="1" customWidth="1"/>
    <col min="43" max="43" width="16.140625" bestFit="1" customWidth="1"/>
    <col min="44" max="44" width="20.5703125" bestFit="1" customWidth="1"/>
    <col min="45" max="45" width="16.140625" bestFit="1" customWidth="1"/>
    <col min="46" max="46" width="22" bestFit="1" customWidth="1"/>
    <col min="47" max="47" width="16.140625" bestFit="1" customWidth="1"/>
    <col min="48" max="48" width="21.7109375" bestFit="1" customWidth="1"/>
    <col min="49" max="49" width="16.140625" bestFit="1" customWidth="1"/>
    <col min="50" max="50" width="19.7109375" bestFit="1" customWidth="1"/>
    <col min="51" max="51" width="16.140625" bestFit="1" customWidth="1"/>
    <col min="52" max="52" width="24.140625" bestFit="1" customWidth="1"/>
    <col min="53" max="53" width="16.140625" bestFit="1" customWidth="1"/>
    <col min="54" max="54" width="18.7109375" bestFit="1" customWidth="1"/>
    <col min="55" max="55" width="16.140625" bestFit="1" customWidth="1"/>
    <col min="56" max="56" width="23.28515625" bestFit="1" customWidth="1"/>
    <col min="57" max="57" width="16.140625" bestFit="1" customWidth="1"/>
    <col min="58" max="58" width="17" bestFit="1" customWidth="1"/>
    <col min="59" max="59" width="16.140625" bestFit="1" customWidth="1"/>
    <col min="60" max="60" width="22.28515625" bestFit="1" customWidth="1"/>
    <col min="61" max="61" width="16.140625" bestFit="1" customWidth="1"/>
    <col min="62" max="62" width="27.85546875" bestFit="1" customWidth="1"/>
    <col min="63" max="63" width="16.140625" bestFit="1" customWidth="1"/>
    <col min="64" max="64" width="20.85546875" bestFit="1" customWidth="1"/>
    <col min="65" max="65" width="16.140625" bestFit="1" customWidth="1"/>
    <col min="66" max="66" width="23.85546875" bestFit="1" customWidth="1"/>
    <col min="67" max="67" width="16.140625" bestFit="1" customWidth="1"/>
    <col min="68" max="68" width="26.85546875" bestFit="1" customWidth="1"/>
    <col min="69" max="69" width="16.140625" bestFit="1" customWidth="1"/>
    <col min="70" max="70" width="17" bestFit="1" customWidth="1"/>
    <col min="71" max="71" width="16.140625" bestFit="1" customWidth="1"/>
    <col min="72" max="72" width="17" bestFit="1" customWidth="1"/>
    <col min="73" max="73" width="16.140625" bestFit="1" customWidth="1"/>
    <col min="74" max="74" width="22.42578125" bestFit="1" customWidth="1"/>
    <col min="75" max="75" width="16.140625" bestFit="1" customWidth="1"/>
    <col min="76" max="76" width="17.5703125" bestFit="1" customWidth="1"/>
    <col min="77" max="77" width="16.140625" bestFit="1" customWidth="1"/>
    <col min="78" max="78" width="22.5703125" bestFit="1" customWidth="1"/>
    <col min="79" max="79" width="16.140625" bestFit="1" customWidth="1"/>
    <col min="80" max="80" width="20.42578125" bestFit="1" customWidth="1"/>
    <col min="81" max="81" width="16.140625" bestFit="1" customWidth="1"/>
    <col min="82" max="82" width="19.5703125" bestFit="1" customWidth="1"/>
    <col min="83" max="83" width="16.140625" bestFit="1" customWidth="1"/>
    <col min="84" max="84" width="18.5703125" bestFit="1" customWidth="1"/>
    <col min="85" max="85" width="16.140625" bestFit="1" customWidth="1"/>
    <col min="86" max="86" width="18.140625" bestFit="1" customWidth="1"/>
    <col min="87" max="87" width="16.140625" bestFit="1" customWidth="1"/>
    <col min="88" max="88" width="17" bestFit="1" customWidth="1"/>
    <col min="89" max="89" width="16.140625" bestFit="1" customWidth="1"/>
    <col min="90" max="90" width="17" bestFit="1" customWidth="1"/>
    <col min="91" max="91" width="16.140625" bestFit="1" customWidth="1"/>
    <col min="92" max="92" width="20.5703125" bestFit="1" customWidth="1"/>
    <col min="93" max="93" width="16.140625" bestFit="1" customWidth="1"/>
    <col min="94" max="94" width="17.28515625" bestFit="1" customWidth="1"/>
    <col min="95" max="95" width="16.140625" bestFit="1" customWidth="1"/>
    <col min="96" max="96" width="17" bestFit="1" customWidth="1"/>
    <col min="97" max="97" width="16.140625" bestFit="1" customWidth="1"/>
    <col min="98" max="98" width="21.5703125" bestFit="1" customWidth="1"/>
    <col min="99" max="99" width="16.140625" bestFit="1" customWidth="1"/>
    <col min="100" max="100" width="18" bestFit="1" customWidth="1"/>
    <col min="101" max="101" width="16.140625" bestFit="1" customWidth="1"/>
    <col min="102" max="102" width="20.42578125" bestFit="1" customWidth="1"/>
    <col min="103" max="103" width="16.140625" bestFit="1" customWidth="1"/>
    <col min="104" max="104" width="20.85546875" bestFit="1" customWidth="1"/>
    <col min="105" max="105" width="16.140625" bestFit="1" customWidth="1"/>
    <col min="106" max="106" width="18" bestFit="1" customWidth="1"/>
    <col min="107" max="107" width="16.140625" bestFit="1" customWidth="1"/>
    <col min="108" max="108" width="22.28515625" bestFit="1" customWidth="1"/>
    <col min="109" max="109" width="16.140625" bestFit="1" customWidth="1"/>
    <col min="110" max="110" width="20.42578125" bestFit="1" customWidth="1"/>
    <col min="111" max="111" width="16.140625" bestFit="1" customWidth="1"/>
    <col min="112" max="112" width="18.85546875" bestFit="1" customWidth="1"/>
    <col min="113" max="113" width="16.140625" bestFit="1" customWidth="1"/>
    <col min="114" max="114" width="17" bestFit="1" customWidth="1"/>
    <col min="115" max="115" width="16.140625" bestFit="1" customWidth="1"/>
    <col min="116" max="116" width="19.42578125" bestFit="1" customWidth="1"/>
    <col min="117" max="117" width="16.140625" bestFit="1" customWidth="1"/>
    <col min="118" max="118" width="17" bestFit="1" customWidth="1"/>
    <col min="119" max="119" width="16.140625" bestFit="1" customWidth="1"/>
    <col min="120" max="120" width="18.140625" bestFit="1" customWidth="1"/>
    <col min="121" max="121" width="16.140625" bestFit="1" customWidth="1"/>
    <col min="122" max="122" width="25.140625" bestFit="1" customWidth="1"/>
    <col min="123" max="123" width="16.140625" bestFit="1" customWidth="1"/>
    <col min="124" max="124" width="27.5703125" bestFit="1" customWidth="1"/>
    <col min="125" max="125" width="16.140625" bestFit="1" customWidth="1"/>
    <col min="126" max="126" width="23.7109375" bestFit="1" customWidth="1"/>
    <col min="127" max="127" width="16.140625" bestFit="1" customWidth="1"/>
    <col min="128" max="128" width="26.85546875" bestFit="1" customWidth="1"/>
    <col min="129" max="129" width="16.140625" bestFit="1" customWidth="1"/>
    <col min="130" max="130" width="26" bestFit="1" customWidth="1"/>
    <col min="131" max="131" width="16.140625" bestFit="1" customWidth="1"/>
    <col min="132" max="132" width="19.7109375" bestFit="1" customWidth="1"/>
    <col min="133" max="133" width="16.140625" bestFit="1" customWidth="1"/>
    <col min="134" max="134" width="22.7109375" bestFit="1" customWidth="1"/>
    <col min="135" max="135" width="16.140625" bestFit="1" customWidth="1"/>
    <col min="136" max="136" width="22.5703125" bestFit="1" customWidth="1"/>
    <col min="137" max="137" width="16.140625" bestFit="1" customWidth="1"/>
    <col min="138" max="138" width="17" bestFit="1" customWidth="1"/>
    <col min="139" max="139" width="16.140625" bestFit="1" customWidth="1"/>
    <col min="140" max="140" width="18.5703125" bestFit="1" customWidth="1"/>
    <col min="141" max="141" width="16.140625" bestFit="1" customWidth="1"/>
    <col min="142" max="142" width="24" bestFit="1" customWidth="1"/>
    <col min="143" max="143" width="16.140625" bestFit="1" customWidth="1"/>
    <col min="144" max="144" width="19.28515625" bestFit="1" customWidth="1"/>
    <col min="145" max="145" width="16.140625" bestFit="1" customWidth="1"/>
    <col min="146" max="146" width="23" bestFit="1" customWidth="1"/>
    <col min="147" max="147" width="16.140625" bestFit="1" customWidth="1"/>
    <col min="148" max="148" width="21.5703125" bestFit="1" customWidth="1"/>
    <col min="149" max="149" width="16.140625" bestFit="1" customWidth="1"/>
    <col min="150" max="150" width="20" bestFit="1" customWidth="1"/>
    <col min="151" max="151" width="16.140625" bestFit="1" customWidth="1"/>
    <col min="152" max="152" width="22.28515625" bestFit="1" customWidth="1"/>
    <col min="153" max="153" width="16.140625" bestFit="1" customWidth="1"/>
    <col min="154" max="154" width="26.7109375" bestFit="1" customWidth="1"/>
    <col min="155" max="155" width="16.140625" bestFit="1" customWidth="1"/>
    <col min="156" max="156" width="23.42578125" bestFit="1" customWidth="1"/>
    <col min="157" max="157" width="16.140625" bestFit="1" customWidth="1"/>
    <col min="158" max="158" width="27" bestFit="1" customWidth="1"/>
    <col min="159" max="159" width="16.140625" bestFit="1" customWidth="1"/>
    <col min="160" max="160" width="24.42578125" bestFit="1" customWidth="1"/>
    <col min="161" max="161" width="16.140625" bestFit="1" customWidth="1"/>
    <col min="162" max="162" width="17" bestFit="1" customWidth="1"/>
    <col min="163" max="163" width="16.140625" bestFit="1" customWidth="1"/>
    <col min="164" max="164" width="22.42578125" bestFit="1" customWidth="1"/>
    <col min="165" max="165" width="16.140625" bestFit="1" customWidth="1"/>
    <col min="166" max="166" width="18" bestFit="1" customWidth="1"/>
    <col min="167" max="167" width="16.140625" bestFit="1" customWidth="1"/>
    <col min="168" max="168" width="20.42578125" bestFit="1" customWidth="1"/>
    <col min="169" max="169" width="16.140625" bestFit="1" customWidth="1"/>
    <col min="170" max="170" width="20.42578125" bestFit="1" customWidth="1"/>
    <col min="171" max="171" width="16.140625" bestFit="1" customWidth="1"/>
    <col min="172" max="172" width="20.5703125" bestFit="1" customWidth="1"/>
    <col min="173" max="173" width="16.140625" bestFit="1" customWidth="1"/>
    <col min="174" max="174" width="24.140625" bestFit="1" customWidth="1"/>
    <col min="175" max="175" width="16.140625" bestFit="1" customWidth="1"/>
    <col min="176" max="176" width="17.28515625" bestFit="1" customWidth="1"/>
    <col min="177" max="177" width="16.140625" bestFit="1" customWidth="1"/>
    <col min="178" max="178" width="26.140625" bestFit="1" customWidth="1"/>
    <col min="179" max="179" width="16.140625" bestFit="1" customWidth="1"/>
    <col min="180" max="180" width="26.28515625" bestFit="1" customWidth="1"/>
    <col min="181" max="181" width="16.140625" bestFit="1" customWidth="1"/>
    <col min="182" max="182" width="17" bestFit="1" customWidth="1"/>
    <col min="183" max="183" width="16.140625" bestFit="1" customWidth="1"/>
    <col min="184" max="184" width="20.85546875" bestFit="1" customWidth="1"/>
    <col min="185" max="185" width="16.140625" bestFit="1" customWidth="1"/>
    <col min="186" max="186" width="19.85546875" bestFit="1" customWidth="1"/>
    <col min="187" max="187" width="16.140625" bestFit="1" customWidth="1"/>
    <col min="188" max="188" width="23" bestFit="1" customWidth="1"/>
    <col min="189" max="189" width="16.140625" bestFit="1" customWidth="1"/>
    <col min="190" max="190" width="20.42578125" bestFit="1" customWidth="1"/>
    <col min="191" max="191" width="16.140625" bestFit="1" customWidth="1"/>
    <col min="192" max="192" width="21.5703125" bestFit="1" customWidth="1"/>
    <col min="193" max="193" width="16.140625" bestFit="1" customWidth="1"/>
    <col min="194" max="194" width="22.42578125" bestFit="1" customWidth="1"/>
    <col min="195" max="195" width="16.140625" bestFit="1" customWidth="1"/>
    <col min="196" max="196" width="24.7109375" bestFit="1" customWidth="1"/>
    <col min="197" max="197" width="16.140625" bestFit="1" customWidth="1"/>
    <col min="198" max="198" width="19.7109375" bestFit="1" customWidth="1"/>
    <col min="199" max="199" width="16.140625" bestFit="1" customWidth="1"/>
    <col min="200" max="200" width="17.85546875" bestFit="1" customWidth="1"/>
    <col min="201" max="201" width="16.140625" bestFit="1" customWidth="1"/>
    <col min="202" max="202" width="23.140625" bestFit="1" customWidth="1"/>
    <col min="203" max="203" width="16.140625" bestFit="1" customWidth="1"/>
    <col min="204" max="204" width="19.85546875" bestFit="1" customWidth="1"/>
    <col min="205" max="205" width="16.140625" bestFit="1" customWidth="1"/>
    <col min="206" max="206" width="18.28515625" bestFit="1" customWidth="1"/>
    <col min="207" max="207" width="16.140625" bestFit="1" customWidth="1"/>
    <col min="208" max="208" width="19.140625" bestFit="1" customWidth="1"/>
    <col min="209" max="209" width="16.140625" bestFit="1" customWidth="1"/>
    <col min="210" max="210" width="17.28515625" bestFit="1" customWidth="1"/>
    <col min="211" max="211" width="16.140625" bestFit="1" customWidth="1"/>
    <col min="212" max="212" width="22.140625" bestFit="1" customWidth="1"/>
    <col min="213" max="213" width="21.140625" bestFit="1" customWidth="1"/>
  </cols>
  <sheetData>
    <row r="1" spans="1:14" ht="16.5" thickBot="1" x14ac:dyDescent="0.3">
      <c r="A1" s="3" t="s">
        <v>1548</v>
      </c>
      <c r="B1" s="3" t="s">
        <v>1549</v>
      </c>
      <c r="C1" s="3" t="s">
        <v>1550</v>
      </c>
      <c r="D1" s="3" t="s">
        <v>1552</v>
      </c>
      <c r="E1" s="3" t="s">
        <v>1553</v>
      </c>
      <c r="F1" s="3" t="s">
        <v>1554</v>
      </c>
      <c r="G1" s="7" t="s">
        <v>3967</v>
      </c>
      <c r="H1" s="3" t="s">
        <v>3968</v>
      </c>
    </row>
    <row r="2" spans="1:14" ht="15.75" x14ac:dyDescent="0.25">
      <c r="A2" s="4" t="s">
        <v>1555</v>
      </c>
      <c r="B2" s="4" t="s">
        <v>1556</v>
      </c>
      <c r="C2" s="4" t="s">
        <v>1557</v>
      </c>
      <c r="D2" s="4" t="s">
        <v>1559</v>
      </c>
      <c r="E2" s="4">
        <v>112.42</v>
      </c>
      <c r="F2" s="4">
        <v>416</v>
      </c>
      <c r="G2" s="8">
        <f t="shared" ref="G2:G33" si="0">IF(E2="",AVERAGEIF(($C$2:$C$101),C2,($E$2:$E$101)),E2)</f>
        <v>112.42</v>
      </c>
      <c r="H2" s="4">
        <f t="shared" ref="H2:H33" si="1">IF(F2="",AVERAGEIF(($C$2:$C$101),C2,($F$2:$F$101)),F2)</f>
        <v>416</v>
      </c>
      <c r="K2" s="12" t="s">
        <v>3967</v>
      </c>
      <c r="L2" s="12"/>
      <c r="M2" s="12" t="s">
        <v>3968</v>
      </c>
      <c r="N2" s="12"/>
    </row>
    <row r="3" spans="1:14" ht="15.75" x14ac:dyDescent="0.25">
      <c r="A3" s="4" t="s">
        <v>1560</v>
      </c>
      <c r="B3" s="4" t="s">
        <v>1561</v>
      </c>
      <c r="C3" s="4" t="s">
        <v>1562</v>
      </c>
      <c r="D3" s="4" t="s">
        <v>1564</v>
      </c>
      <c r="E3" s="4">
        <v>342.56</v>
      </c>
      <c r="F3" s="4">
        <v>181</v>
      </c>
      <c r="G3" s="8">
        <f t="shared" si="0"/>
        <v>342.56</v>
      </c>
      <c r="H3" s="4">
        <f t="shared" si="1"/>
        <v>181</v>
      </c>
      <c r="K3" s="10"/>
      <c r="L3" s="10"/>
      <c r="M3" s="10"/>
      <c r="N3" s="10"/>
    </row>
    <row r="4" spans="1:14" ht="15.75" x14ac:dyDescent="0.25">
      <c r="A4" s="4" t="s">
        <v>1565</v>
      </c>
      <c r="B4" s="4" t="s">
        <v>1566</v>
      </c>
      <c r="C4" s="4" t="s">
        <v>1562</v>
      </c>
      <c r="D4" s="4" t="s">
        <v>1568</v>
      </c>
      <c r="E4" s="4"/>
      <c r="F4" s="4">
        <v>352</v>
      </c>
      <c r="G4" s="8">
        <f t="shared" si="0"/>
        <v>265.73266666666666</v>
      </c>
      <c r="H4" s="4">
        <f t="shared" si="1"/>
        <v>352</v>
      </c>
      <c r="K4" s="10" t="s">
        <v>3970</v>
      </c>
      <c r="L4" s="10">
        <v>254.12936307692311</v>
      </c>
      <c r="M4" s="10" t="s">
        <v>3970</v>
      </c>
      <c r="N4" s="10">
        <v>273.11708333333331</v>
      </c>
    </row>
    <row r="5" spans="1:14" ht="15.75" x14ac:dyDescent="0.25">
      <c r="A5" s="4" t="s">
        <v>2061</v>
      </c>
      <c r="B5" s="4" t="s">
        <v>1570</v>
      </c>
      <c r="C5" s="4" t="s">
        <v>1562</v>
      </c>
      <c r="D5" s="4" t="s">
        <v>1571</v>
      </c>
      <c r="E5" s="4">
        <v>364.67</v>
      </c>
      <c r="F5" s="4">
        <v>452</v>
      </c>
      <c r="G5" s="8">
        <f t="shared" si="0"/>
        <v>364.67</v>
      </c>
      <c r="H5" s="4">
        <f t="shared" si="1"/>
        <v>452</v>
      </c>
      <c r="K5" s="10" t="s">
        <v>3971</v>
      </c>
      <c r="L5" s="10">
        <v>13.085140600377352</v>
      </c>
      <c r="M5" s="10" t="s">
        <v>3971</v>
      </c>
      <c r="N5" s="10">
        <v>13.004016758567824</v>
      </c>
    </row>
    <row r="6" spans="1:14" ht="15.75" x14ac:dyDescent="0.25">
      <c r="A6" s="4" t="s">
        <v>1572</v>
      </c>
      <c r="B6" s="4" t="s">
        <v>1573</v>
      </c>
      <c r="C6" s="4" t="s">
        <v>1562</v>
      </c>
      <c r="D6" s="4" t="s">
        <v>1575</v>
      </c>
      <c r="E6" s="4">
        <v>306.45999999999998</v>
      </c>
      <c r="F6" s="4">
        <v>487</v>
      </c>
      <c r="G6" s="8">
        <f t="shared" si="0"/>
        <v>306.45999999999998</v>
      </c>
      <c r="H6" s="4">
        <f t="shared" si="1"/>
        <v>487</v>
      </c>
      <c r="K6" s="10" t="s">
        <v>3972</v>
      </c>
      <c r="L6" s="10">
        <v>248.19807692307691</v>
      </c>
      <c r="M6" s="10" t="s">
        <v>3972</v>
      </c>
      <c r="N6" s="10">
        <v>275.35000000000002</v>
      </c>
    </row>
    <row r="7" spans="1:14" ht="15.75" x14ac:dyDescent="0.25">
      <c r="A7" s="4" t="s">
        <v>1576</v>
      </c>
      <c r="B7" s="4" t="s">
        <v>1577</v>
      </c>
      <c r="C7" s="4" t="s">
        <v>1562</v>
      </c>
      <c r="D7" s="4" t="s">
        <v>1579</v>
      </c>
      <c r="E7" s="4">
        <v>261</v>
      </c>
      <c r="F7" s="4">
        <v>59</v>
      </c>
      <c r="G7" s="8">
        <f t="shared" si="0"/>
        <v>261</v>
      </c>
      <c r="H7" s="4">
        <f t="shared" si="1"/>
        <v>59</v>
      </c>
      <c r="K7" s="10" t="s">
        <v>3973</v>
      </c>
      <c r="L7" s="10">
        <v>265.73266666666666</v>
      </c>
      <c r="M7" s="10" t="s">
        <v>3973</v>
      </c>
      <c r="N7" s="10">
        <v>82</v>
      </c>
    </row>
    <row r="8" spans="1:14" ht="15.75" x14ac:dyDescent="0.25">
      <c r="A8" s="4" t="s">
        <v>1580</v>
      </c>
      <c r="B8" s="4" t="s">
        <v>1581</v>
      </c>
      <c r="C8" s="4" t="s">
        <v>1582</v>
      </c>
      <c r="D8" s="4" t="s">
        <v>1584</v>
      </c>
      <c r="E8" s="4">
        <v>312.8</v>
      </c>
      <c r="F8" s="4">
        <v>350</v>
      </c>
      <c r="G8" s="8">
        <f t="shared" si="0"/>
        <v>312.8</v>
      </c>
      <c r="H8" s="4">
        <f t="shared" si="1"/>
        <v>350</v>
      </c>
      <c r="K8" s="10" t="s">
        <v>3974</v>
      </c>
      <c r="L8" s="10">
        <v>130.85140600377352</v>
      </c>
      <c r="M8" s="10" t="s">
        <v>3974</v>
      </c>
      <c r="N8" s="10">
        <v>130.04016758567823</v>
      </c>
    </row>
    <row r="9" spans="1:14" ht="15.75" x14ac:dyDescent="0.25">
      <c r="A9" s="4" t="s">
        <v>1585</v>
      </c>
      <c r="B9" s="4" t="s">
        <v>1586</v>
      </c>
      <c r="C9" s="4" t="s">
        <v>1587</v>
      </c>
      <c r="D9" s="4" t="s">
        <v>1589</v>
      </c>
      <c r="E9" s="4">
        <v>218.86</v>
      </c>
      <c r="F9" s="4">
        <v>170</v>
      </c>
      <c r="G9" s="8">
        <f t="shared" si="0"/>
        <v>218.86</v>
      </c>
      <c r="H9" s="4">
        <f t="shared" si="1"/>
        <v>170</v>
      </c>
      <c r="K9" s="10" t="s">
        <v>3975</v>
      </c>
      <c r="L9" s="10">
        <v>17122.090453164379</v>
      </c>
      <c r="M9" s="10" t="s">
        <v>3975</v>
      </c>
      <c r="N9" s="10">
        <v>16910.445185711276</v>
      </c>
    </row>
    <row r="10" spans="1:14" ht="15.75" x14ac:dyDescent="0.25">
      <c r="A10" s="4" t="s">
        <v>1590</v>
      </c>
      <c r="B10" s="4" t="s">
        <v>1591</v>
      </c>
      <c r="C10" s="4" t="s">
        <v>1557</v>
      </c>
      <c r="D10" s="4" t="s">
        <v>1593</v>
      </c>
      <c r="E10" s="4">
        <v>439.07</v>
      </c>
      <c r="F10" s="4">
        <v>142</v>
      </c>
      <c r="G10" s="8">
        <f t="shared" si="0"/>
        <v>439.07</v>
      </c>
      <c r="H10" s="4">
        <f t="shared" si="1"/>
        <v>142</v>
      </c>
      <c r="K10" s="10" t="s">
        <v>3976</v>
      </c>
      <c r="L10" s="10">
        <v>-0.95127662392160461</v>
      </c>
      <c r="M10" s="10" t="s">
        <v>3976</v>
      </c>
      <c r="N10" s="10">
        <v>-1.158145992076612</v>
      </c>
    </row>
    <row r="11" spans="1:14" ht="15.75" x14ac:dyDescent="0.25">
      <c r="A11" s="4" t="s">
        <v>1594</v>
      </c>
      <c r="B11" s="4" t="s">
        <v>1595</v>
      </c>
      <c r="C11" s="4" t="s">
        <v>1596</v>
      </c>
      <c r="D11" s="4" t="s">
        <v>1598</v>
      </c>
      <c r="E11" s="4">
        <v>495.72</v>
      </c>
      <c r="F11" s="4">
        <v>323</v>
      </c>
      <c r="G11" s="8">
        <f t="shared" si="0"/>
        <v>495.72</v>
      </c>
      <c r="H11" s="4">
        <f t="shared" si="1"/>
        <v>323</v>
      </c>
      <c r="K11" s="10" t="s">
        <v>3977</v>
      </c>
      <c r="L11" s="10">
        <v>5.0263902159618144E-2</v>
      </c>
      <c r="M11" s="10" t="s">
        <v>3977</v>
      </c>
      <c r="N11" s="10">
        <v>7.1961406076693699E-4</v>
      </c>
    </row>
    <row r="12" spans="1:14" ht="15.75" x14ac:dyDescent="0.25">
      <c r="A12" s="4" t="s">
        <v>1599</v>
      </c>
      <c r="B12" s="4" t="s">
        <v>1600</v>
      </c>
      <c r="C12" s="4" t="s">
        <v>1587</v>
      </c>
      <c r="D12" s="4" t="s">
        <v>1602</v>
      </c>
      <c r="E12" s="4">
        <v>298.86</v>
      </c>
      <c r="F12" s="4">
        <v>308</v>
      </c>
      <c r="G12" s="8">
        <f t="shared" si="0"/>
        <v>298.86</v>
      </c>
      <c r="H12" s="4">
        <f t="shared" si="1"/>
        <v>308</v>
      </c>
      <c r="K12" s="10" t="s">
        <v>3978</v>
      </c>
      <c r="L12" s="10">
        <v>478.41</v>
      </c>
      <c r="M12" s="10" t="s">
        <v>3978</v>
      </c>
      <c r="N12" s="10">
        <v>439</v>
      </c>
    </row>
    <row r="13" spans="1:14" ht="15.75" x14ac:dyDescent="0.25">
      <c r="A13" s="4" t="s">
        <v>1603</v>
      </c>
      <c r="B13" s="4" t="s">
        <v>1604</v>
      </c>
      <c r="C13" s="4" t="s">
        <v>1557</v>
      </c>
      <c r="D13" s="4" t="s">
        <v>1605</v>
      </c>
      <c r="E13" s="4">
        <v>449.4</v>
      </c>
      <c r="F13" s="4"/>
      <c r="G13" s="8">
        <f t="shared" si="0"/>
        <v>449.4</v>
      </c>
      <c r="H13" s="4">
        <f t="shared" si="1"/>
        <v>274.7</v>
      </c>
      <c r="K13" s="10" t="s">
        <v>3979</v>
      </c>
      <c r="L13" s="10">
        <v>17.309999999999999</v>
      </c>
      <c r="M13" s="10" t="s">
        <v>3979</v>
      </c>
      <c r="N13" s="10">
        <v>57</v>
      </c>
    </row>
    <row r="14" spans="1:14" ht="15.75" x14ac:dyDescent="0.25">
      <c r="A14" s="4" t="s">
        <v>1606</v>
      </c>
      <c r="B14" s="4" t="s">
        <v>1607</v>
      </c>
      <c r="C14" s="4" t="s">
        <v>1582</v>
      </c>
      <c r="D14" s="4" t="s">
        <v>1609</v>
      </c>
      <c r="E14" s="4">
        <v>115.82</v>
      </c>
      <c r="F14" s="4">
        <v>460</v>
      </c>
      <c r="G14" s="8">
        <f t="shared" si="0"/>
        <v>115.82</v>
      </c>
      <c r="H14" s="4">
        <f t="shared" si="1"/>
        <v>460</v>
      </c>
      <c r="K14" s="10" t="s">
        <v>3980</v>
      </c>
      <c r="L14" s="10">
        <v>495.72</v>
      </c>
      <c r="M14" s="10" t="s">
        <v>3980</v>
      </c>
      <c r="N14" s="10">
        <v>496</v>
      </c>
    </row>
    <row r="15" spans="1:14" ht="15.75" x14ac:dyDescent="0.25">
      <c r="A15" s="4" t="s">
        <v>1610</v>
      </c>
      <c r="B15" s="4" t="s">
        <v>1611</v>
      </c>
      <c r="C15" s="4" t="s">
        <v>1557</v>
      </c>
      <c r="D15" s="4" t="s">
        <v>1612</v>
      </c>
      <c r="E15" s="4">
        <v>242.23</v>
      </c>
      <c r="F15" s="4">
        <v>453</v>
      </c>
      <c r="G15" s="8">
        <f t="shared" si="0"/>
        <v>242.23</v>
      </c>
      <c r="H15" s="4">
        <f t="shared" si="1"/>
        <v>453</v>
      </c>
      <c r="K15" s="10" t="s">
        <v>3969</v>
      </c>
      <c r="L15" s="10">
        <v>25412.936307692311</v>
      </c>
      <c r="M15" s="10" t="s">
        <v>3969</v>
      </c>
      <c r="N15" s="10">
        <v>27311.708333333332</v>
      </c>
    </row>
    <row r="16" spans="1:14" ht="16.5" thickBot="1" x14ac:dyDescent="0.3">
      <c r="A16" s="4" t="s">
        <v>1613</v>
      </c>
      <c r="B16" s="4" t="s">
        <v>1614</v>
      </c>
      <c r="C16" s="4" t="s">
        <v>1587</v>
      </c>
      <c r="D16" s="4" t="s">
        <v>1616</v>
      </c>
      <c r="E16" s="4">
        <v>48.01</v>
      </c>
      <c r="F16" s="4">
        <v>439</v>
      </c>
      <c r="G16" s="8">
        <f t="shared" si="0"/>
        <v>48.01</v>
      </c>
      <c r="H16" s="4">
        <f t="shared" si="1"/>
        <v>439</v>
      </c>
      <c r="K16" s="11" t="s">
        <v>3981</v>
      </c>
      <c r="L16" s="11">
        <v>100</v>
      </c>
      <c r="M16" s="11" t="s">
        <v>3981</v>
      </c>
      <c r="N16" s="11">
        <v>100</v>
      </c>
    </row>
    <row r="17" spans="1:213" ht="15.75" x14ac:dyDescent="0.25">
      <c r="A17" s="4" t="s">
        <v>1617</v>
      </c>
      <c r="B17" s="4" t="s">
        <v>1618</v>
      </c>
      <c r="C17" s="4" t="s">
        <v>1557</v>
      </c>
      <c r="D17" s="4" t="s">
        <v>1620</v>
      </c>
      <c r="E17" s="4">
        <v>465.34</v>
      </c>
      <c r="F17" s="4">
        <v>301</v>
      </c>
      <c r="G17" s="8">
        <f t="shared" si="0"/>
        <v>465.34</v>
      </c>
      <c r="H17" s="4">
        <f t="shared" si="1"/>
        <v>301</v>
      </c>
    </row>
    <row r="18" spans="1:213" ht="15.75" x14ac:dyDescent="0.25">
      <c r="A18" s="4" t="s">
        <v>1998</v>
      </c>
      <c r="B18" s="4" t="s">
        <v>1622</v>
      </c>
      <c r="C18" s="4" t="s">
        <v>1582</v>
      </c>
      <c r="D18" s="4" t="s">
        <v>1624</v>
      </c>
      <c r="E18" s="4">
        <v>337.42</v>
      </c>
      <c r="F18" s="4">
        <v>256</v>
      </c>
      <c r="G18" s="8">
        <f t="shared" si="0"/>
        <v>337.42</v>
      </c>
      <c r="H18" s="4">
        <f t="shared" si="1"/>
        <v>256</v>
      </c>
    </row>
    <row r="19" spans="1:213" ht="15.75" x14ac:dyDescent="0.25">
      <c r="A19" s="4" t="s">
        <v>1625</v>
      </c>
      <c r="B19" s="4" t="s">
        <v>1626</v>
      </c>
      <c r="C19" s="4" t="s">
        <v>1596</v>
      </c>
      <c r="D19" s="4" t="s">
        <v>1627</v>
      </c>
      <c r="E19" s="4">
        <v>144.53</v>
      </c>
      <c r="F19" s="4">
        <v>367</v>
      </c>
      <c r="G19" s="8">
        <f t="shared" si="0"/>
        <v>144.53</v>
      </c>
      <c r="H19" s="4">
        <f t="shared" si="1"/>
        <v>367</v>
      </c>
      <c r="K19" t="s">
        <v>1560</v>
      </c>
    </row>
    <row r="20" spans="1:213" ht="15.75" x14ac:dyDescent="0.25">
      <c r="A20" s="4" t="s">
        <v>1628</v>
      </c>
      <c r="B20" s="4" t="s">
        <v>1629</v>
      </c>
      <c r="C20" s="4" t="s">
        <v>1562</v>
      </c>
      <c r="D20" s="4" t="s">
        <v>1630</v>
      </c>
      <c r="E20" s="4"/>
      <c r="F20" s="4">
        <v>343</v>
      </c>
      <c r="G20" s="8">
        <f t="shared" si="0"/>
        <v>265.73266666666666</v>
      </c>
      <c r="H20" s="4">
        <f t="shared" si="1"/>
        <v>343</v>
      </c>
      <c r="J20" t="s">
        <v>3982</v>
      </c>
      <c r="K20" t="str">
        <f>VLOOKUP(K19,$A$2:$H$101,4,FALSE)</f>
        <v>Terry-Moore</v>
      </c>
    </row>
    <row r="21" spans="1:213" ht="15.75" x14ac:dyDescent="0.25">
      <c r="A21" s="4" t="s">
        <v>1631</v>
      </c>
      <c r="B21" s="4" t="s">
        <v>1632</v>
      </c>
      <c r="C21" s="4" t="s">
        <v>1596</v>
      </c>
      <c r="D21" s="4" t="s">
        <v>1634</v>
      </c>
      <c r="E21" s="4">
        <v>21.34</v>
      </c>
      <c r="F21" s="4">
        <v>65</v>
      </c>
      <c r="G21" s="8">
        <f t="shared" si="0"/>
        <v>21.34</v>
      </c>
      <c r="H21" s="4">
        <f t="shared" si="1"/>
        <v>65</v>
      </c>
    </row>
    <row r="22" spans="1:213" ht="15.75" x14ac:dyDescent="0.25">
      <c r="A22" s="4" t="s">
        <v>1635</v>
      </c>
      <c r="B22" s="4" t="s">
        <v>1636</v>
      </c>
      <c r="C22" s="4" t="s">
        <v>1596</v>
      </c>
      <c r="D22" s="4" t="s">
        <v>1637</v>
      </c>
      <c r="E22" s="4">
        <v>131.51</v>
      </c>
      <c r="F22" s="4"/>
      <c r="G22" s="8">
        <f t="shared" si="0"/>
        <v>131.51</v>
      </c>
      <c r="H22" s="4">
        <f t="shared" si="1"/>
        <v>281.95833333333331</v>
      </c>
      <c r="K22" s="16" t="s">
        <v>3983</v>
      </c>
      <c r="L22" s="17" t="s">
        <v>3985</v>
      </c>
      <c r="M22" s="17" t="s">
        <v>3986</v>
      </c>
    </row>
    <row r="23" spans="1:213" ht="15.75" x14ac:dyDescent="0.25">
      <c r="A23" s="4" t="s">
        <v>1638</v>
      </c>
      <c r="B23" s="4" t="s">
        <v>1639</v>
      </c>
      <c r="C23" s="4" t="s">
        <v>1587</v>
      </c>
      <c r="D23" s="4" t="s">
        <v>1641</v>
      </c>
      <c r="E23" s="4">
        <v>123.46</v>
      </c>
      <c r="F23" s="4">
        <v>76</v>
      </c>
      <c r="G23" s="8">
        <f t="shared" si="0"/>
        <v>123.46</v>
      </c>
      <c r="H23" s="4">
        <f t="shared" si="1"/>
        <v>76</v>
      </c>
      <c r="K23" s="16" t="s">
        <v>1582</v>
      </c>
      <c r="L23" s="18">
        <v>3756.2423076923078</v>
      </c>
      <c r="M23" s="18">
        <v>4816</v>
      </c>
    </row>
    <row r="24" spans="1:213" ht="15.75" x14ac:dyDescent="0.25">
      <c r="A24" s="4" t="s">
        <v>1642</v>
      </c>
      <c r="B24" s="4" t="s">
        <v>1643</v>
      </c>
      <c r="C24" s="4" t="s">
        <v>1596</v>
      </c>
      <c r="D24" s="4" t="s">
        <v>1644</v>
      </c>
      <c r="E24" s="4">
        <v>484.62</v>
      </c>
      <c r="F24" s="4">
        <v>432</v>
      </c>
      <c r="G24" s="8">
        <f t="shared" si="0"/>
        <v>484.62</v>
      </c>
      <c r="H24" s="4">
        <f t="shared" si="1"/>
        <v>432</v>
      </c>
      <c r="K24" s="16" t="s">
        <v>1562</v>
      </c>
      <c r="L24" s="18">
        <v>4783.1880000000001</v>
      </c>
      <c r="M24" s="18">
        <v>4931</v>
      </c>
    </row>
    <row r="25" spans="1:213" ht="15.75" x14ac:dyDescent="0.25">
      <c r="A25" s="4" t="s">
        <v>1645</v>
      </c>
      <c r="B25" s="4" t="s">
        <v>1646</v>
      </c>
      <c r="C25" s="4" t="s">
        <v>1562</v>
      </c>
      <c r="D25" s="4" t="s">
        <v>1647</v>
      </c>
      <c r="E25" s="4"/>
      <c r="F25" s="4">
        <v>360</v>
      </c>
      <c r="G25" s="8">
        <f t="shared" si="0"/>
        <v>265.73266666666666</v>
      </c>
      <c r="H25" s="4">
        <f t="shared" si="1"/>
        <v>360</v>
      </c>
      <c r="K25" s="16" t="s">
        <v>1557</v>
      </c>
      <c r="L25" s="18">
        <v>6647.66</v>
      </c>
      <c r="M25" s="18">
        <v>5768.7</v>
      </c>
    </row>
    <row r="26" spans="1:213" ht="15.75" x14ac:dyDescent="0.25">
      <c r="A26" s="4" t="s">
        <v>1648</v>
      </c>
      <c r="B26" s="4" t="s">
        <v>1649</v>
      </c>
      <c r="C26" s="4" t="s">
        <v>1596</v>
      </c>
      <c r="D26" s="4" t="s">
        <v>1651</v>
      </c>
      <c r="E26" s="4">
        <v>166.06</v>
      </c>
      <c r="F26" s="4">
        <v>340</v>
      </c>
      <c r="G26" s="8">
        <f t="shared" si="0"/>
        <v>166.06</v>
      </c>
      <c r="H26" s="4">
        <f t="shared" si="1"/>
        <v>340</v>
      </c>
      <c r="K26" s="16" t="s">
        <v>1587</v>
      </c>
      <c r="L26" s="18">
        <v>4930.9260000000004</v>
      </c>
      <c r="M26" s="18">
        <v>4747.05</v>
      </c>
    </row>
    <row r="27" spans="1:213" ht="15.75" x14ac:dyDescent="0.25">
      <c r="A27" s="4" t="s">
        <v>1652</v>
      </c>
      <c r="B27" s="4" t="s">
        <v>1653</v>
      </c>
      <c r="C27" s="4" t="s">
        <v>1562</v>
      </c>
      <c r="D27" s="4" t="s">
        <v>1654</v>
      </c>
      <c r="E27" s="4">
        <v>174.02</v>
      </c>
      <c r="F27" s="4">
        <v>268</v>
      </c>
      <c r="G27" s="8">
        <f t="shared" si="0"/>
        <v>174.02</v>
      </c>
      <c r="H27" s="4">
        <f t="shared" si="1"/>
        <v>268</v>
      </c>
      <c r="K27" s="16" t="s">
        <v>1596</v>
      </c>
      <c r="L27" s="18">
        <v>5294.9199999999992</v>
      </c>
      <c r="M27" s="18">
        <v>7048.958333333333</v>
      </c>
    </row>
    <row r="28" spans="1:213" ht="15.75" x14ac:dyDescent="0.25">
      <c r="A28" s="4" t="s">
        <v>1655</v>
      </c>
      <c r="B28" s="4" t="s">
        <v>1656</v>
      </c>
      <c r="C28" s="4" t="s">
        <v>1557</v>
      </c>
      <c r="D28" s="4" t="s">
        <v>1657</v>
      </c>
      <c r="E28" s="4">
        <v>322.41000000000003</v>
      </c>
      <c r="F28" s="4">
        <v>213</v>
      </c>
      <c r="G28" s="8">
        <f t="shared" si="0"/>
        <v>322.41000000000003</v>
      </c>
      <c r="H28" s="4">
        <f t="shared" si="1"/>
        <v>213</v>
      </c>
      <c r="K28" s="16" t="s">
        <v>3984</v>
      </c>
      <c r="L28" s="18">
        <v>25412.936307692311</v>
      </c>
      <c r="M28" s="18">
        <v>27311.708333333332</v>
      </c>
    </row>
    <row r="29" spans="1:213" ht="15.75" x14ac:dyDescent="0.25">
      <c r="A29" s="4" t="s">
        <v>1658</v>
      </c>
      <c r="B29" s="4" t="s">
        <v>1659</v>
      </c>
      <c r="C29" s="4" t="s">
        <v>1587</v>
      </c>
      <c r="D29" s="4" t="s">
        <v>1660</v>
      </c>
      <c r="E29" s="4"/>
      <c r="F29" s="4">
        <v>378</v>
      </c>
      <c r="G29" s="8">
        <f t="shared" si="0"/>
        <v>234.80599999999998</v>
      </c>
      <c r="H29" s="4">
        <f t="shared" si="1"/>
        <v>378</v>
      </c>
    </row>
    <row r="30" spans="1:213" ht="15.75" x14ac:dyDescent="0.25">
      <c r="A30" s="4" t="s">
        <v>1661</v>
      </c>
      <c r="B30" s="4" t="s">
        <v>1662</v>
      </c>
      <c r="C30" s="4" t="s">
        <v>1596</v>
      </c>
      <c r="D30" s="4" t="s">
        <v>1663</v>
      </c>
      <c r="E30" s="4">
        <v>38.76</v>
      </c>
      <c r="F30" s="4">
        <v>137</v>
      </c>
      <c r="G30" s="8">
        <f t="shared" si="0"/>
        <v>38.76</v>
      </c>
      <c r="H30" s="4">
        <f t="shared" si="1"/>
        <v>137</v>
      </c>
      <c r="K30" s="14" t="s">
        <v>3983</v>
      </c>
      <c r="L30" s="15" t="s">
        <v>3987</v>
      </c>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row>
    <row r="31" spans="1:213" ht="15.75" x14ac:dyDescent="0.25">
      <c r="A31" s="4" t="s">
        <v>1664</v>
      </c>
      <c r="B31" s="4" t="s">
        <v>1665</v>
      </c>
      <c r="C31" s="4" t="s">
        <v>1587</v>
      </c>
      <c r="D31" s="4" t="s">
        <v>1666</v>
      </c>
      <c r="E31" s="4">
        <v>218.48</v>
      </c>
      <c r="F31" s="4">
        <v>276</v>
      </c>
      <c r="G31" s="8">
        <f t="shared" si="0"/>
        <v>218.48</v>
      </c>
      <c r="H31" s="4">
        <f t="shared" si="1"/>
        <v>276</v>
      </c>
      <c r="K31" s="15" t="s">
        <v>1582</v>
      </c>
      <c r="L31" s="18">
        <v>250.41615384615386</v>
      </c>
    </row>
    <row r="32" spans="1:213" ht="15.75" x14ac:dyDescent="0.25">
      <c r="A32" s="4" t="s">
        <v>1667</v>
      </c>
      <c r="B32" s="4" t="s">
        <v>1668</v>
      </c>
      <c r="C32" s="4" t="s">
        <v>1587</v>
      </c>
      <c r="D32" s="4" t="s">
        <v>1669</v>
      </c>
      <c r="E32" s="4">
        <v>19.52</v>
      </c>
      <c r="F32" s="4">
        <v>57</v>
      </c>
      <c r="G32" s="8">
        <f t="shared" si="0"/>
        <v>19.52</v>
      </c>
      <c r="H32" s="4">
        <f t="shared" si="1"/>
        <v>57</v>
      </c>
      <c r="K32" s="15" t="s">
        <v>1562</v>
      </c>
      <c r="L32" s="18">
        <v>265.73266666666666</v>
      </c>
    </row>
    <row r="33" spans="1:23" ht="15.75" x14ac:dyDescent="0.25">
      <c r="A33" s="4" t="s">
        <v>1670</v>
      </c>
      <c r="B33" s="4" t="s">
        <v>1671</v>
      </c>
      <c r="C33" s="4" t="s">
        <v>1596</v>
      </c>
      <c r="D33" s="4" t="s">
        <v>1673</v>
      </c>
      <c r="E33" s="4">
        <v>204.39</v>
      </c>
      <c r="F33" s="4">
        <v>281</v>
      </c>
      <c r="G33" s="8">
        <f t="shared" si="0"/>
        <v>204.39</v>
      </c>
      <c r="H33" s="4">
        <f t="shared" si="1"/>
        <v>281</v>
      </c>
      <c r="K33" s="15" t="s">
        <v>1557</v>
      </c>
      <c r="L33" s="18">
        <v>316.55523809523811</v>
      </c>
    </row>
    <row r="34" spans="1:23" ht="15.75" x14ac:dyDescent="0.25">
      <c r="A34" s="4" t="s">
        <v>1674</v>
      </c>
      <c r="B34" s="4" t="s">
        <v>1675</v>
      </c>
      <c r="C34" s="4" t="s">
        <v>1582</v>
      </c>
      <c r="D34" s="4" t="s">
        <v>1676</v>
      </c>
      <c r="E34" s="4">
        <v>283.83</v>
      </c>
      <c r="F34" s="4">
        <v>244</v>
      </c>
      <c r="G34" s="8">
        <f t="shared" ref="G34:G65" si="2">IF(E34="",AVERAGEIF(($C$2:$C$101),C34,($E$2:$E$101)),E34)</f>
        <v>283.83</v>
      </c>
      <c r="H34" s="4">
        <f t="shared" ref="H34:H65" si="3">IF(F34="",AVERAGEIF(($C$2:$C$101),C34,($F$2:$F$101)),F34)</f>
        <v>244</v>
      </c>
      <c r="K34" s="15" t="s">
        <v>1587</v>
      </c>
      <c r="L34" s="18">
        <v>234.80600000000001</v>
      </c>
    </row>
    <row r="35" spans="1:23" ht="15.75" x14ac:dyDescent="0.25">
      <c r="A35" s="4" t="s">
        <v>1677</v>
      </c>
      <c r="B35" s="4" t="s">
        <v>1678</v>
      </c>
      <c r="C35" s="4" t="s">
        <v>1587</v>
      </c>
      <c r="D35" s="4" t="s">
        <v>1679</v>
      </c>
      <c r="E35" s="4">
        <v>179.77</v>
      </c>
      <c r="F35" s="4">
        <v>305</v>
      </c>
      <c r="G35" s="8">
        <f t="shared" si="2"/>
        <v>179.77</v>
      </c>
      <c r="H35" s="4">
        <f t="shared" si="3"/>
        <v>305</v>
      </c>
      <c r="K35" s="15" t="s">
        <v>1596</v>
      </c>
      <c r="L35" s="18">
        <v>211.79679999999996</v>
      </c>
    </row>
    <row r="36" spans="1:23" ht="15.75" x14ac:dyDescent="0.25">
      <c r="A36" s="4" t="s">
        <v>1680</v>
      </c>
      <c r="B36" s="4" t="s">
        <v>1681</v>
      </c>
      <c r="C36" s="4" t="s">
        <v>1557</v>
      </c>
      <c r="D36" s="4" t="s">
        <v>1682</v>
      </c>
      <c r="E36" s="4">
        <v>419.28</v>
      </c>
      <c r="F36" s="4">
        <v>86</v>
      </c>
      <c r="G36" s="8">
        <f t="shared" si="2"/>
        <v>419.28</v>
      </c>
      <c r="H36" s="4">
        <f t="shared" si="3"/>
        <v>86</v>
      </c>
    </row>
    <row r="37" spans="1:23" ht="15.75" x14ac:dyDescent="0.25">
      <c r="A37" s="4" t="s">
        <v>1683</v>
      </c>
      <c r="B37" s="4" t="s">
        <v>1684</v>
      </c>
      <c r="C37" s="4" t="s">
        <v>1587</v>
      </c>
      <c r="D37" s="4" t="s">
        <v>1685</v>
      </c>
      <c r="E37" s="4">
        <v>382.22</v>
      </c>
      <c r="F37" s="4">
        <v>329</v>
      </c>
      <c r="G37" s="8">
        <f t="shared" si="2"/>
        <v>382.22</v>
      </c>
      <c r="H37" s="4">
        <f t="shared" si="3"/>
        <v>329</v>
      </c>
    </row>
    <row r="38" spans="1:23" ht="15.75" x14ac:dyDescent="0.25">
      <c r="A38" s="4" t="s">
        <v>1686</v>
      </c>
      <c r="B38" s="4" t="s">
        <v>1687</v>
      </c>
      <c r="C38" s="4" t="s">
        <v>1562</v>
      </c>
      <c r="D38" s="4" t="s">
        <v>1688</v>
      </c>
      <c r="E38" s="4">
        <v>223.43</v>
      </c>
      <c r="F38" s="4">
        <v>154</v>
      </c>
      <c r="G38" s="8">
        <f t="shared" si="2"/>
        <v>223.43</v>
      </c>
      <c r="H38" s="4">
        <f t="shared" si="3"/>
        <v>154</v>
      </c>
      <c r="K38" s="14" t="s">
        <v>3983</v>
      </c>
      <c r="L38" s="15" t="s">
        <v>3988</v>
      </c>
      <c r="M38" s="13"/>
      <c r="N38" s="13"/>
      <c r="O38" s="13"/>
      <c r="P38" s="13"/>
      <c r="Q38" s="13"/>
      <c r="R38" s="13"/>
      <c r="S38" s="13"/>
      <c r="T38" s="13"/>
      <c r="U38" s="13"/>
      <c r="V38" s="13"/>
      <c r="W38" s="13"/>
    </row>
    <row r="39" spans="1:23" ht="15.75" x14ac:dyDescent="0.25">
      <c r="A39" s="4" t="s">
        <v>1689</v>
      </c>
      <c r="B39" s="4" t="s">
        <v>1690</v>
      </c>
      <c r="C39" s="4" t="s">
        <v>1562</v>
      </c>
      <c r="D39" s="4" t="s">
        <v>1692</v>
      </c>
      <c r="E39" s="4">
        <v>353.47</v>
      </c>
      <c r="F39" s="4">
        <v>214</v>
      </c>
      <c r="G39" s="8">
        <f t="shared" si="2"/>
        <v>353.47</v>
      </c>
      <c r="H39" s="4">
        <f t="shared" si="3"/>
        <v>214</v>
      </c>
      <c r="K39" s="15" t="s">
        <v>1582</v>
      </c>
      <c r="L39" s="18">
        <v>460</v>
      </c>
    </row>
    <row r="40" spans="1:23" ht="15.75" x14ac:dyDescent="0.25">
      <c r="A40" s="4" t="s">
        <v>1693</v>
      </c>
      <c r="B40" s="4" t="s">
        <v>1694</v>
      </c>
      <c r="C40" s="4" t="s">
        <v>1596</v>
      </c>
      <c r="D40" s="4" t="s">
        <v>1695</v>
      </c>
      <c r="E40" s="4">
        <v>135.61000000000001</v>
      </c>
      <c r="F40" s="4">
        <v>394</v>
      </c>
      <c r="G40" s="8">
        <f t="shared" si="2"/>
        <v>135.61000000000001</v>
      </c>
      <c r="H40" s="4">
        <f t="shared" si="3"/>
        <v>394</v>
      </c>
      <c r="K40" s="15" t="s">
        <v>1562</v>
      </c>
      <c r="L40" s="18">
        <v>496</v>
      </c>
    </row>
    <row r="41" spans="1:23" ht="15.75" x14ac:dyDescent="0.25">
      <c r="A41" s="4" t="s">
        <v>1696</v>
      </c>
      <c r="B41" s="4" t="s">
        <v>1697</v>
      </c>
      <c r="C41" s="4" t="s">
        <v>1557</v>
      </c>
      <c r="D41" s="4" t="s">
        <v>1699</v>
      </c>
      <c r="E41" s="4">
        <v>326.06</v>
      </c>
      <c r="F41" s="4">
        <v>301</v>
      </c>
      <c r="G41" s="8">
        <f t="shared" si="2"/>
        <v>326.06</v>
      </c>
      <c r="H41" s="4">
        <f t="shared" si="3"/>
        <v>301</v>
      </c>
      <c r="K41" s="15" t="s">
        <v>1557</v>
      </c>
      <c r="L41" s="18">
        <v>485</v>
      </c>
    </row>
    <row r="42" spans="1:23" ht="15.75" x14ac:dyDescent="0.25">
      <c r="A42" s="4" t="s">
        <v>1700</v>
      </c>
      <c r="B42" s="4" t="s">
        <v>1701</v>
      </c>
      <c r="C42" s="4" t="s">
        <v>1557</v>
      </c>
      <c r="D42" s="4" t="s">
        <v>1702</v>
      </c>
      <c r="E42" s="4">
        <v>38.520000000000003</v>
      </c>
      <c r="F42" s="4">
        <v>378</v>
      </c>
      <c r="G42" s="8">
        <f t="shared" si="2"/>
        <v>38.520000000000003</v>
      </c>
      <c r="H42" s="4">
        <f t="shared" si="3"/>
        <v>378</v>
      </c>
      <c r="K42" s="15" t="s">
        <v>1587</v>
      </c>
      <c r="L42" s="18">
        <v>469</v>
      </c>
    </row>
    <row r="43" spans="1:23" ht="15.75" x14ac:dyDescent="0.25">
      <c r="A43" s="4" t="s">
        <v>1703</v>
      </c>
      <c r="B43" s="4" t="s">
        <v>1704</v>
      </c>
      <c r="C43" s="4" t="s">
        <v>1596</v>
      </c>
      <c r="D43" s="4" t="s">
        <v>1705</v>
      </c>
      <c r="E43" s="4">
        <v>313.26</v>
      </c>
      <c r="F43" s="4">
        <v>369</v>
      </c>
      <c r="G43" s="8">
        <f t="shared" si="2"/>
        <v>313.26</v>
      </c>
      <c r="H43" s="4">
        <f t="shared" si="3"/>
        <v>369</v>
      </c>
      <c r="K43" s="15" t="s">
        <v>1596</v>
      </c>
      <c r="L43" s="18">
        <v>471</v>
      </c>
    </row>
    <row r="44" spans="1:23" ht="15.75" x14ac:dyDescent="0.25">
      <c r="A44" s="4" t="s">
        <v>1706</v>
      </c>
      <c r="B44" s="4" t="s">
        <v>1707</v>
      </c>
      <c r="C44" s="4" t="s">
        <v>1557</v>
      </c>
      <c r="D44" s="4" t="s">
        <v>1708</v>
      </c>
      <c r="E44" s="4">
        <v>450.71</v>
      </c>
      <c r="F44" s="4">
        <v>389</v>
      </c>
      <c r="G44" s="8">
        <f t="shared" si="2"/>
        <v>450.71</v>
      </c>
      <c r="H44" s="4">
        <f t="shared" si="3"/>
        <v>389</v>
      </c>
    </row>
    <row r="45" spans="1:23" ht="15.75" x14ac:dyDescent="0.25">
      <c r="A45" s="4" t="s">
        <v>1709</v>
      </c>
      <c r="B45" s="4" t="s">
        <v>1710</v>
      </c>
      <c r="C45" s="4" t="s">
        <v>1557</v>
      </c>
      <c r="D45" s="4" t="s">
        <v>1711</v>
      </c>
      <c r="E45" s="4">
        <v>253.33</v>
      </c>
      <c r="F45" s="4">
        <v>266</v>
      </c>
      <c r="G45" s="8">
        <f t="shared" si="2"/>
        <v>253.33</v>
      </c>
      <c r="H45" s="4">
        <f t="shared" si="3"/>
        <v>266</v>
      </c>
    </row>
    <row r="46" spans="1:23" ht="15.75" x14ac:dyDescent="0.25">
      <c r="A46" s="4" t="s">
        <v>1712</v>
      </c>
      <c r="B46" s="4" t="s">
        <v>1713</v>
      </c>
      <c r="C46" s="4" t="s">
        <v>1596</v>
      </c>
      <c r="D46" s="4" t="s">
        <v>1714</v>
      </c>
      <c r="E46" s="4">
        <v>167.12</v>
      </c>
      <c r="F46" s="4">
        <v>316</v>
      </c>
      <c r="G46" s="8">
        <f t="shared" si="2"/>
        <v>167.12</v>
      </c>
      <c r="H46" s="4">
        <f t="shared" si="3"/>
        <v>316</v>
      </c>
    </row>
    <row r="47" spans="1:23" ht="15.75" x14ac:dyDescent="0.25">
      <c r="A47" s="4" t="s">
        <v>1715</v>
      </c>
      <c r="B47" s="4" t="s">
        <v>1716</v>
      </c>
      <c r="C47" s="4" t="s">
        <v>1596</v>
      </c>
      <c r="D47" s="4" t="s">
        <v>1717</v>
      </c>
      <c r="E47" s="4">
        <v>318.91000000000003</v>
      </c>
      <c r="F47" s="4">
        <v>114</v>
      </c>
      <c r="G47" s="8">
        <f t="shared" si="2"/>
        <v>318.91000000000003</v>
      </c>
      <c r="H47" s="4">
        <f t="shared" si="3"/>
        <v>114</v>
      </c>
    </row>
    <row r="48" spans="1:23" ht="15.75" x14ac:dyDescent="0.25">
      <c r="A48" s="4" t="s">
        <v>1718</v>
      </c>
      <c r="B48" s="4" t="s">
        <v>1719</v>
      </c>
      <c r="C48" s="4" t="s">
        <v>1562</v>
      </c>
      <c r="D48" s="4" t="s">
        <v>1720</v>
      </c>
      <c r="E48" s="4">
        <v>167.34</v>
      </c>
      <c r="F48" s="4">
        <v>296</v>
      </c>
      <c r="G48" s="8">
        <f t="shared" si="2"/>
        <v>167.34</v>
      </c>
      <c r="H48" s="4">
        <f t="shared" si="3"/>
        <v>296</v>
      </c>
    </row>
    <row r="49" spans="1:8" ht="15.75" x14ac:dyDescent="0.25">
      <c r="A49" s="4" t="s">
        <v>1721</v>
      </c>
      <c r="B49" s="4" t="s">
        <v>1722</v>
      </c>
      <c r="C49" s="4" t="s">
        <v>1582</v>
      </c>
      <c r="D49" s="4" t="s">
        <v>1724</v>
      </c>
      <c r="E49" s="4"/>
      <c r="F49" s="4">
        <v>431</v>
      </c>
      <c r="G49" s="8">
        <f t="shared" si="2"/>
        <v>250.41615384615383</v>
      </c>
      <c r="H49" s="4">
        <f t="shared" si="3"/>
        <v>431</v>
      </c>
    </row>
    <row r="50" spans="1:8" ht="15.75" x14ac:dyDescent="0.25">
      <c r="A50" s="4" t="s">
        <v>1725</v>
      </c>
      <c r="B50" s="4" t="s">
        <v>1726</v>
      </c>
      <c r="C50" s="4" t="s">
        <v>1557</v>
      </c>
      <c r="D50" s="4" t="s">
        <v>1727</v>
      </c>
      <c r="E50" s="4">
        <v>177.98</v>
      </c>
      <c r="F50" s="4">
        <v>103</v>
      </c>
      <c r="G50" s="8">
        <f t="shared" si="2"/>
        <v>177.98</v>
      </c>
      <c r="H50" s="4">
        <f t="shared" si="3"/>
        <v>103</v>
      </c>
    </row>
    <row r="51" spans="1:8" ht="15.75" x14ac:dyDescent="0.25">
      <c r="A51" s="4" t="s">
        <v>1728</v>
      </c>
      <c r="B51" s="4" t="s">
        <v>1729</v>
      </c>
      <c r="C51" s="4" t="s">
        <v>1582</v>
      </c>
      <c r="D51" s="4" t="s">
        <v>1731</v>
      </c>
      <c r="E51" s="4">
        <v>43.29</v>
      </c>
      <c r="F51" s="4">
        <v>267</v>
      </c>
      <c r="G51" s="8">
        <f t="shared" si="2"/>
        <v>43.29</v>
      </c>
      <c r="H51" s="4">
        <f t="shared" si="3"/>
        <v>267</v>
      </c>
    </row>
    <row r="52" spans="1:8" ht="15.75" x14ac:dyDescent="0.25">
      <c r="A52" s="4" t="s">
        <v>1732</v>
      </c>
      <c r="B52" s="4" t="s">
        <v>1733</v>
      </c>
      <c r="C52" s="4" t="s">
        <v>1596</v>
      </c>
      <c r="D52" s="4" t="s">
        <v>1734</v>
      </c>
      <c r="E52" s="4">
        <v>190.29</v>
      </c>
      <c r="F52" s="4">
        <v>260</v>
      </c>
      <c r="G52" s="8">
        <f t="shared" si="2"/>
        <v>190.29</v>
      </c>
      <c r="H52" s="4">
        <f t="shared" si="3"/>
        <v>260</v>
      </c>
    </row>
    <row r="53" spans="1:8" ht="15.75" x14ac:dyDescent="0.25">
      <c r="A53" s="4" t="s">
        <v>1735</v>
      </c>
      <c r="B53" s="4" t="s">
        <v>1736</v>
      </c>
      <c r="C53" s="4" t="s">
        <v>1557</v>
      </c>
      <c r="D53" s="4" t="s">
        <v>1737</v>
      </c>
      <c r="E53" s="4">
        <v>88.49</v>
      </c>
      <c r="F53" s="4">
        <v>246</v>
      </c>
      <c r="G53" s="8">
        <f t="shared" si="2"/>
        <v>88.49</v>
      </c>
      <c r="H53" s="4">
        <f t="shared" si="3"/>
        <v>246</v>
      </c>
    </row>
    <row r="54" spans="1:8" ht="15.75" x14ac:dyDescent="0.25">
      <c r="A54" s="4" t="s">
        <v>1738</v>
      </c>
      <c r="B54" s="4" t="s">
        <v>1739</v>
      </c>
      <c r="C54" s="4" t="s">
        <v>1596</v>
      </c>
      <c r="D54" s="4" t="s">
        <v>1740</v>
      </c>
      <c r="E54" s="4">
        <v>212.26</v>
      </c>
      <c r="F54" s="4">
        <v>82</v>
      </c>
      <c r="G54" s="8">
        <f t="shared" si="2"/>
        <v>212.26</v>
      </c>
      <c r="H54" s="4">
        <f t="shared" si="3"/>
        <v>82</v>
      </c>
    </row>
    <row r="55" spans="1:8" ht="15.75" x14ac:dyDescent="0.25">
      <c r="A55" s="4" t="s">
        <v>1741</v>
      </c>
      <c r="B55" s="4" t="s">
        <v>1742</v>
      </c>
      <c r="C55" s="4" t="s">
        <v>1562</v>
      </c>
      <c r="D55" s="4" t="s">
        <v>1743</v>
      </c>
      <c r="E55" s="4">
        <v>386.56</v>
      </c>
      <c r="F55" s="4">
        <v>125</v>
      </c>
      <c r="G55" s="8">
        <f t="shared" si="2"/>
        <v>386.56</v>
      </c>
      <c r="H55" s="4">
        <f t="shared" si="3"/>
        <v>125</v>
      </c>
    </row>
    <row r="56" spans="1:8" ht="15.75" x14ac:dyDescent="0.25">
      <c r="A56" s="4" t="s">
        <v>1744</v>
      </c>
      <c r="B56" s="4" t="s">
        <v>1745</v>
      </c>
      <c r="C56" s="4" t="s">
        <v>1596</v>
      </c>
      <c r="D56" s="4" t="s">
        <v>1746</v>
      </c>
      <c r="E56" s="4">
        <v>434.84</v>
      </c>
      <c r="F56" s="4">
        <v>185</v>
      </c>
      <c r="G56" s="8">
        <f t="shared" si="2"/>
        <v>434.84</v>
      </c>
      <c r="H56" s="4">
        <f t="shared" si="3"/>
        <v>185</v>
      </c>
    </row>
    <row r="57" spans="1:8" ht="15.75" x14ac:dyDescent="0.25">
      <c r="A57" s="4" t="s">
        <v>1747</v>
      </c>
      <c r="B57" s="4" t="s">
        <v>1748</v>
      </c>
      <c r="C57" s="4" t="s">
        <v>1587</v>
      </c>
      <c r="D57" s="4" t="s">
        <v>1749</v>
      </c>
      <c r="E57" s="4">
        <v>81.75</v>
      </c>
      <c r="F57" s="4"/>
      <c r="G57" s="8">
        <f t="shared" si="2"/>
        <v>81.75</v>
      </c>
      <c r="H57" s="4">
        <f t="shared" si="3"/>
        <v>226.05</v>
      </c>
    </row>
    <row r="58" spans="1:8" ht="15.75" x14ac:dyDescent="0.25">
      <c r="A58" s="4" t="s">
        <v>1750</v>
      </c>
      <c r="B58" s="4" t="s">
        <v>1751</v>
      </c>
      <c r="C58" s="4" t="s">
        <v>1587</v>
      </c>
      <c r="D58" s="4" t="s">
        <v>1752</v>
      </c>
      <c r="E58" s="4">
        <v>461.47</v>
      </c>
      <c r="F58" s="4">
        <v>190</v>
      </c>
      <c r="G58" s="8">
        <f t="shared" si="2"/>
        <v>461.47</v>
      </c>
      <c r="H58" s="4">
        <f t="shared" si="3"/>
        <v>190</v>
      </c>
    </row>
    <row r="59" spans="1:8" ht="15.75" x14ac:dyDescent="0.25">
      <c r="A59" s="4" t="s">
        <v>1753</v>
      </c>
      <c r="B59" s="4" t="s">
        <v>1754</v>
      </c>
      <c r="C59" s="4" t="s">
        <v>1596</v>
      </c>
      <c r="D59" s="4" t="s">
        <v>1755</v>
      </c>
      <c r="E59" s="4">
        <v>30.62</v>
      </c>
      <c r="F59" s="4">
        <v>138</v>
      </c>
      <c r="G59" s="8">
        <f t="shared" si="2"/>
        <v>30.62</v>
      </c>
      <c r="H59" s="4">
        <f t="shared" si="3"/>
        <v>138</v>
      </c>
    </row>
    <row r="60" spans="1:8" ht="15.75" x14ac:dyDescent="0.25">
      <c r="A60" s="4" t="s">
        <v>1756</v>
      </c>
      <c r="B60" s="4" t="s">
        <v>1757</v>
      </c>
      <c r="C60" s="4" t="s">
        <v>1562</v>
      </c>
      <c r="D60" s="4" t="s">
        <v>1758</v>
      </c>
      <c r="E60" s="4">
        <v>113.83</v>
      </c>
      <c r="F60" s="4">
        <v>485</v>
      </c>
      <c r="G60" s="8">
        <f t="shared" si="2"/>
        <v>113.83</v>
      </c>
      <c r="H60" s="4">
        <f t="shared" si="3"/>
        <v>485</v>
      </c>
    </row>
    <row r="61" spans="1:8" ht="15.75" x14ac:dyDescent="0.25">
      <c r="A61" s="4" t="s">
        <v>1759</v>
      </c>
      <c r="B61" s="4" t="s">
        <v>1760</v>
      </c>
      <c r="C61" s="4" t="s">
        <v>1582</v>
      </c>
      <c r="D61" s="4" t="s">
        <v>1761</v>
      </c>
      <c r="E61" s="4">
        <v>17.309999999999999</v>
      </c>
      <c r="F61" s="4">
        <v>399</v>
      </c>
      <c r="G61" s="8">
        <f t="shared" si="2"/>
        <v>17.309999999999999</v>
      </c>
      <c r="H61" s="4">
        <f t="shared" si="3"/>
        <v>399</v>
      </c>
    </row>
    <row r="62" spans="1:8" ht="15.75" x14ac:dyDescent="0.25">
      <c r="A62" s="4" t="s">
        <v>1762</v>
      </c>
      <c r="B62" s="4" t="s">
        <v>1763</v>
      </c>
      <c r="C62" s="4" t="s">
        <v>1582</v>
      </c>
      <c r="D62" s="4" t="s">
        <v>1764</v>
      </c>
      <c r="E62" s="4">
        <v>482.75</v>
      </c>
      <c r="F62" s="4">
        <v>444</v>
      </c>
      <c r="G62" s="8">
        <f t="shared" si="2"/>
        <v>482.75</v>
      </c>
      <c r="H62" s="4">
        <f t="shared" si="3"/>
        <v>444</v>
      </c>
    </row>
    <row r="63" spans="1:8" ht="15.75" x14ac:dyDescent="0.25">
      <c r="A63" s="4" t="s">
        <v>1765</v>
      </c>
      <c r="B63" s="4" t="s">
        <v>1766</v>
      </c>
      <c r="C63" s="4" t="s">
        <v>1596</v>
      </c>
      <c r="D63" s="4" t="s">
        <v>1767</v>
      </c>
      <c r="E63" s="4">
        <v>103.45</v>
      </c>
      <c r="F63" s="4">
        <v>465</v>
      </c>
      <c r="G63" s="8">
        <f t="shared" si="2"/>
        <v>103.45</v>
      </c>
      <c r="H63" s="4">
        <f t="shared" si="3"/>
        <v>465</v>
      </c>
    </row>
    <row r="64" spans="1:8" ht="15.75" x14ac:dyDescent="0.25">
      <c r="A64" s="4" t="s">
        <v>1768</v>
      </c>
      <c r="B64" s="4" t="s">
        <v>1769</v>
      </c>
      <c r="C64" s="4" t="s">
        <v>1557</v>
      </c>
      <c r="D64" s="4" t="s">
        <v>1770</v>
      </c>
      <c r="E64" s="4">
        <v>86.42</v>
      </c>
      <c r="F64" s="4">
        <v>222</v>
      </c>
      <c r="G64" s="8">
        <f t="shared" si="2"/>
        <v>86.42</v>
      </c>
      <c r="H64" s="4">
        <f t="shared" si="3"/>
        <v>222</v>
      </c>
    </row>
    <row r="65" spans="1:8" ht="15.75" x14ac:dyDescent="0.25">
      <c r="A65" s="4" t="s">
        <v>1771</v>
      </c>
      <c r="B65" s="4" t="s">
        <v>1772</v>
      </c>
      <c r="C65" s="4" t="s">
        <v>1582</v>
      </c>
      <c r="D65" s="4" t="s">
        <v>1773</v>
      </c>
      <c r="E65" s="4">
        <v>266.86</v>
      </c>
      <c r="F65" s="4">
        <v>458</v>
      </c>
      <c r="G65" s="8">
        <f t="shared" si="2"/>
        <v>266.86</v>
      </c>
      <c r="H65" s="4">
        <f t="shared" si="3"/>
        <v>458</v>
      </c>
    </row>
    <row r="66" spans="1:8" ht="15.75" x14ac:dyDescent="0.25">
      <c r="A66" s="4" t="s">
        <v>1774</v>
      </c>
      <c r="B66" s="4" t="s">
        <v>1775</v>
      </c>
      <c r="C66" s="4" t="s">
        <v>1582</v>
      </c>
      <c r="D66" s="4" t="s">
        <v>1776</v>
      </c>
      <c r="E66" s="4">
        <v>299.11</v>
      </c>
      <c r="F66" s="4">
        <v>118</v>
      </c>
      <c r="G66" s="8">
        <f t="shared" ref="G66:G101" si="4">IF(E66="",AVERAGEIF(($C$2:$C$101),C66,($E$2:$E$101)),E66)</f>
        <v>299.11</v>
      </c>
      <c r="H66" s="4">
        <f t="shared" ref="H66:H101" si="5">IF(F66="",AVERAGEIF(($C$2:$C$101),C66,($F$2:$F$101)),F66)</f>
        <v>118</v>
      </c>
    </row>
    <row r="67" spans="1:8" ht="15.75" x14ac:dyDescent="0.25">
      <c r="A67" s="4" t="s">
        <v>1777</v>
      </c>
      <c r="B67" s="4" t="s">
        <v>1778</v>
      </c>
      <c r="C67" s="4" t="s">
        <v>1596</v>
      </c>
      <c r="D67" s="4" t="s">
        <v>1779</v>
      </c>
      <c r="E67" s="4">
        <v>240.63</v>
      </c>
      <c r="F67" s="4">
        <v>423</v>
      </c>
      <c r="G67" s="8">
        <f t="shared" si="4"/>
        <v>240.63</v>
      </c>
      <c r="H67" s="4">
        <f t="shared" si="5"/>
        <v>423</v>
      </c>
    </row>
    <row r="68" spans="1:8" ht="15.75" x14ac:dyDescent="0.25">
      <c r="A68" s="4" t="s">
        <v>1780</v>
      </c>
      <c r="B68" s="4" t="s">
        <v>1781</v>
      </c>
      <c r="C68" s="4" t="s">
        <v>1582</v>
      </c>
      <c r="D68" s="4" t="s">
        <v>1782</v>
      </c>
      <c r="E68" s="4">
        <v>340.39</v>
      </c>
      <c r="F68" s="4">
        <v>177</v>
      </c>
      <c r="G68" s="8">
        <f t="shared" si="4"/>
        <v>340.39</v>
      </c>
      <c r="H68" s="4">
        <f t="shared" si="5"/>
        <v>177</v>
      </c>
    </row>
    <row r="69" spans="1:8" ht="15.75" x14ac:dyDescent="0.25">
      <c r="A69" s="4" t="s">
        <v>1783</v>
      </c>
      <c r="B69" s="4" t="s">
        <v>1784</v>
      </c>
      <c r="C69" s="4" t="s">
        <v>1557</v>
      </c>
      <c r="D69" s="4" t="s">
        <v>1785</v>
      </c>
      <c r="E69" s="4">
        <v>349.17</v>
      </c>
      <c r="F69" s="4">
        <v>476</v>
      </c>
      <c r="G69" s="8">
        <f t="shared" si="4"/>
        <v>349.17</v>
      </c>
      <c r="H69" s="4">
        <f t="shared" si="5"/>
        <v>476</v>
      </c>
    </row>
    <row r="70" spans="1:8" ht="15.75" x14ac:dyDescent="0.25">
      <c r="A70" s="4" t="s">
        <v>1786</v>
      </c>
      <c r="B70" s="4" t="s">
        <v>1787</v>
      </c>
      <c r="C70" s="4" t="s">
        <v>1587</v>
      </c>
      <c r="D70" s="4" t="s">
        <v>1789</v>
      </c>
      <c r="E70" s="4">
        <v>243.7</v>
      </c>
      <c r="F70" s="4">
        <v>130</v>
      </c>
      <c r="G70" s="8">
        <f t="shared" si="4"/>
        <v>243.7</v>
      </c>
      <c r="H70" s="4">
        <f t="shared" si="5"/>
        <v>130</v>
      </c>
    </row>
    <row r="71" spans="1:8" ht="15.75" x14ac:dyDescent="0.25">
      <c r="A71" s="4" t="s">
        <v>1790</v>
      </c>
      <c r="B71" s="4" t="s">
        <v>1791</v>
      </c>
      <c r="C71" s="4" t="s">
        <v>1562</v>
      </c>
      <c r="D71" s="4" t="s">
        <v>1792</v>
      </c>
      <c r="E71" s="4">
        <v>218.22</v>
      </c>
      <c r="F71" s="4">
        <v>224</v>
      </c>
      <c r="G71" s="8">
        <f t="shared" si="4"/>
        <v>218.22</v>
      </c>
      <c r="H71" s="4">
        <f t="shared" si="5"/>
        <v>224</v>
      </c>
    </row>
    <row r="72" spans="1:8" ht="15.75" x14ac:dyDescent="0.25">
      <c r="A72" s="4" t="s">
        <v>1793</v>
      </c>
      <c r="B72" s="4" t="s">
        <v>1794</v>
      </c>
      <c r="C72" s="4" t="s">
        <v>1587</v>
      </c>
      <c r="D72" s="4" t="s">
        <v>1795</v>
      </c>
      <c r="E72" s="4">
        <v>138.05000000000001</v>
      </c>
      <c r="F72" s="4">
        <v>89</v>
      </c>
      <c r="G72" s="8">
        <f t="shared" si="4"/>
        <v>138.05000000000001</v>
      </c>
      <c r="H72" s="4">
        <f t="shared" si="5"/>
        <v>89</v>
      </c>
    </row>
    <row r="73" spans="1:8" ht="15.75" x14ac:dyDescent="0.25">
      <c r="A73" s="4" t="s">
        <v>1796</v>
      </c>
      <c r="B73" s="4" t="s">
        <v>1797</v>
      </c>
      <c r="C73" s="4" t="s">
        <v>1582</v>
      </c>
      <c r="D73" s="4" t="s">
        <v>1798</v>
      </c>
      <c r="E73" s="4">
        <v>214.32</v>
      </c>
      <c r="F73" s="4">
        <v>383</v>
      </c>
      <c r="G73" s="8">
        <f t="shared" si="4"/>
        <v>214.32</v>
      </c>
      <c r="H73" s="4">
        <f t="shared" si="5"/>
        <v>383</v>
      </c>
    </row>
    <row r="74" spans="1:8" ht="15.75" x14ac:dyDescent="0.25">
      <c r="A74" s="4" t="s">
        <v>1799</v>
      </c>
      <c r="B74" s="4" t="s">
        <v>1800</v>
      </c>
      <c r="C74" s="4" t="s">
        <v>1596</v>
      </c>
      <c r="D74" s="4" t="s">
        <v>1801</v>
      </c>
      <c r="E74" s="4">
        <v>477.61</v>
      </c>
      <c r="F74" s="4">
        <v>300</v>
      </c>
      <c r="G74" s="8">
        <f t="shared" si="4"/>
        <v>477.61</v>
      </c>
      <c r="H74" s="4">
        <f t="shared" si="5"/>
        <v>300</v>
      </c>
    </row>
    <row r="75" spans="1:8" ht="15.75" x14ac:dyDescent="0.25">
      <c r="A75" s="4" t="s">
        <v>1802</v>
      </c>
      <c r="B75" s="4" t="s">
        <v>1803</v>
      </c>
      <c r="C75" s="4" t="s">
        <v>1596</v>
      </c>
      <c r="D75" s="4" t="s">
        <v>1804</v>
      </c>
      <c r="E75" s="4">
        <v>107.06</v>
      </c>
      <c r="F75" s="4">
        <v>359</v>
      </c>
      <c r="G75" s="8">
        <f t="shared" si="4"/>
        <v>107.06</v>
      </c>
      <c r="H75" s="4">
        <f t="shared" si="5"/>
        <v>359</v>
      </c>
    </row>
    <row r="76" spans="1:8" ht="15.75" x14ac:dyDescent="0.25">
      <c r="A76" s="4" t="s">
        <v>1805</v>
      </c>
      <c r="B76" s="4" t="s">
        <v>1806</v>
      </c>
      <c r="C76" s="4" t="s">
        <v>1557</v>
      </c>
      <c r="D76" s="4" t="s">
        <v>1807</v>
      </c>
      <c r="E76" s="4">
        <v>403.71</v>
      </c>
      <c r="F76" s="4">
        <v>159</v>
      </c>
      <c r="G76" s="8">
        <f t="shared" si="4"/>
        <v>403.71</v>
      </c>
      <c r="H76" s="4">
        <f t="shared" si="5"/>
        <v>159</v>
      </c>
    </row>
    <row r="77" spans="1:8" ht="15.75" x14ac:dyDescent="0.25">
      <c r="A77" s="4" t="s">
        <v>1808</v>
      </c>
      <c r="B77" s="4" t="s">
        <v>1809</v>
      </c>
      <c r="C77" s="4" t="s">
        <v>1562</v>
      </c>
      <c r="D77" s="4" t="s">
        <v>1810</v>
      </c>
      <c r="E77" s="4">
        <v>158.13999999999999</v>
      </c>
      <c r="F77" s="4">
        <v>82</v>
      </c>
      <c r="G77" s="8">
        <f t="shared" si="4"/>
        <v>158.13999999999999</v>
      </c>
      <c r="H77" s="4">
        <f t="shared" si="5"/>
        <v>82</v>
      </c>
    </row>
    <row r="78" spans="1:8" ht="15.75" x14ac:dyDescent="0.25">
      <c r="A78" s="4" t="s">
        <v>1811</v>
      </c>
      <c r="B78" s="4" t="s">
        <v>1812</v>
      </c>
      <c r="C78" s="4" t="s">
        <v>1557</v>
      </c>
      <c r="D78" s="4" t="s">
        <v>1813</v>
      </c>
      <c r="E78" s="4">
        <v>392.89</v>
      </c>
      <c r="F78" s="4">
        <v>320</v>
      </c>
      <c r="G78" s="8">
        <f t="shared" si="4"/>
        <v>392.89</v>
      </c>
      <c r="H78" s="4">
        <f t="shared" si="5"/>
        <v>320</v>
      </c>
    </row>
    <row r="79" spans="1:8" ht="15.75" x14ac:dyDescent="0.25">
      <c r="A79" s="4" t="s">
        <v>1814</v>
      </c>
      <c r="B79" s="4" t="s">
        <v>1815</v>
      </c>
      <c r="C79" s="4" t="s">
        <v>1557</v>
      </c>
      <c r="D79" s="4" t="s">
        <v>1816</v>
      </c>
      <c r="E79" s="4">
        <v>480.9</v>
      </c>
      <c r="F79" s="4">
        <v>104</v>
      </c>
      <c r="G79" s="8">
        <f t="shared" si="4"/>
        <v>480.9</v>
      </c>
      <c r="H79" s="4">
        <f t="shared" si="5"/>
        <v>104</v>
      </c>
    </row>
    <row r="80" spans="1:8" ht="15.75" x14ac:dyDescent="0.25">
      <c r="A80" s="4" t="s">
        <v>1817</v>
      </c>
      <c r="B80" s="4" t="s">
        <v>1818</v>
      </c>
      <c r="C80" s="4" t="s">
        <v>1587</v>
      </c>
      <c r="D80" s="4" t="s">
        <v>1819</v>
      </c>
      <c r="E80" s="4">
        <v>325.26</v>
      </c>
      <c r="F80" s="4">
        <v>400</v>
      </c>
      <c r="G80" s="8">
        <f t="shared" si="4"/>
        <v>325.26</v>
      </c>
      <c r="H80" s="4">
        <f t="shared" si="5"/>
        <v>400</v>
      </c>
    </row>
    <row r="81" spans="1:8" ht="15.75" x14ac:dyDescent="0.25">
      <c r="A81" s="4" t="s">
        <v>1820</v>
      </c>
      <c r="B81" s="4" t="s">
        <v>1821</v>
      </c>
      <c r="C81" s="4" t="s">
        <v>1587</v>
      </c>
      <c r="D81" s="4" t="s">
        <v>1822</v>
      </c>
      <c r="E81" s="4">
        <v>228.53</v>
      </c>
      <c r="F81" s="4">
        <v>469</v>
      </c>
      <c r="G81" s="8">
        <f t="shared" si="4"/>
        <v>228.53</v>
      </c>
      <c r="H81" s="4">
        <f t="shared" si="5"/>
        <v>469</v>
      </c>
    </row>
    <row r="82" spans="1:8" ht="15.75" x14ac:dyDescent="0.25">
      <c r="A82" s="4" t="s">
        <v>1823</v>
      </c>
      <c r="B82" s="4" t="s">
        <v>1824</v>
      </c>
      <c r="C82" s="4" t="s">
        <v>1587</v>
      </c>
      <c r="D82" s="4" t="s">
        <v>1825</v>
      </c>
      <c r="E82" s="4">
        <v>143.43</v>
      </c>
      <c r="F82" s="4">
        <v>58</v>
      </c>
      <c r="G82" s="8">
        <f t="shared" si="4"/>
        <v>143.43</v>
      </c>
      <c r="H82" s="4">
        <f t="shared" si="5"/>
        <v>58</v>
      </c>
    </row>
    <row r="83" spans="1:8" ht="15.75" x14ac:dyDescent="0.25">
      <c r="A83" s="4" t="s">
        <v>1826</v>
      </c>
      <c r="B83" s="4" t="s">
        <v>1827</v>
      </c>
      <c r="C83" s="4" t="s">
        <v>1596</v>
      </c>
      <c r="D83" s="4" t="s">
        <v>1828</v>
      </c>
      <c r="E83" s="4">
        <v>285.54000000000002</v>
      </c>
      <c r="F83" s="4">
        <v>358</v>
      </c>
      <c r="G83" s="8">
        <f t="shared" si="4"/>
        <v>285.54000000000002</v>
      </c>
      <c r="H83" s="4">
        <f t="shared" si="5"/>
        <v>358</v>
      </c>
    </row>
    <row r="84" spans="1:8" ht="15.75" x14ac:dyDescent="0.25">
      <c r="A84" s="4" t="s">
        <v>1829</v>
      </c>
      <c r="B84" s="4" t="s">
        <v>1830</v>
      </c>
      <c r="C84" s="4" t="s">
        <v>1596</v>
      </c>
      <c r="D84" s="4" t="s">
        <v>1831</v>
      </c>
      <c r="E84" s="4">
        <v>152.91999999999999</v>
      </c>
      <c r="F84" s="4">
        <v>281</v>
      </c>
      <c r="G84" s="8">
        <f t="shared" si="4"/>
        <v>152.91999999999999</v>
      </c>
      <c r="H84" s="4">
        <f t="shared" si="5"/>
        <v>281</v>
      </c>
    </row>
    <row r="85" spans="1:8" ht="15.75" x14ac:dyDescent="0.25">
      <c r="A85" s="4" t="s">
        <v>1832</v>
      </c>
      <c r="B85" s="4" t="s">
        <v>1833</v>
      </c>
      <c r="C85" s="4" t="s">
        <v>1582</v>
      </c>
      <c r="D85" s="4" t="s">
        <v>1834</v>
      </c>
      <c r="E85" s="4"/>
      <c r="F85" s="4">
        <v>159</v>
      </c>
      <c r="G85" s="8">
        <f t="shared" si="4"/>
        <v>250.41615384615383</v>
      </c>
      <c r="H85" s="4">
        <f t="shared" si="5"/>
        <v>159</v>
      </c>
    </row>
    <row r="86" spans="1:8" ht="15.75" x14ac:dyDescent="0.25">
      <c r="A86" s="4" t="s">
        <v>1835</v>
      </c>
      <c r="B86" s="4" t="s">
        <v>1836</v>
      </c>
      <c r="C86" s="4" t="s">
        <v>1587</v>
      </c>
      <c r="D86" s="4" t="s">
        <v>1837</v>
      </c>
      <c r="E86" s="4">
        <v>388.46</v>
      </c>
      <c r="F86" s="4">
        <v>208</v>
      </c>
      <c r="G86" s="8">
        <f t="shared" si="4"/>
        <v>388.46</v>
      </c>
      <c r="H86" s="4">
        <f t="shared" si="5"/>
        <v>208</v>
      </c>
    </row>
    <row r="87" spans="1:8" ht="15.75" x14ac:dyDescent="0.25">
      <c r="A87" s="4" t="s">
        <v>1838</v>
      </c>
      <c r="B87" s="4" t="s">
        <v>1839</v>
      </c>
      <c r="C87" s="4" t="s">
        <v>1562</v>
      </c>
      <c r="D87" s="4" t="s">
        <v>1840</v>
      </c>
      <c r="E87" s="4">
        <v>119.57</v>
      </c>
      <c r="F87" s="4">
        <v>210</v>
      </c>
      <c r="G87" s="8">
        <f t="shared" si="4"/>
        <v>119.57</v>
      </c>
      <c r="H87" s="4">
        <f t="shared" si="5"/>
        <v>210</v>
      </c>
    </row>
    <row r="88" spans="1:8" ht="15.75" x14ac:dyDescent="0.25">
      <c r="A88" s="4" t="s">
        <v>1841</v>
      </c>
      <c r="B88" s="4" t="s">
        <v>1842</v>
      </c>
      <c r="C88" s="4" t="s">
        <v>1587</v>
      </c>
      <c r="D88" s="4" t="s">
        <v>1843</v>
      </c>
      <c r="E88" s="4">
        <v>176.07</v>
      </c>
      <c r="F88" s="4">
        <v>82</v>
      </c>
      <c r="G88" s="8">
        <f t="shared" si="4"/>
        <v>176.07</v>
      </c>
      <c r="H88" s="4">
        <f t="shared" si="5"/>
        <v>82</v>
      </c>
    </row>
    <row r="89" spans="1:8" ht="15.75" x14ac:dyDescent="0.25">
      <c r="A89" s="4" t="s">
        <v>1844</v>
      </c>
      <c r="B89" s="4" t="s">
        <v>1845</v>
      </c>
      <c r="C89" s="4" t="s">
        <v>1587</v>
      </c>
      <c r="D89" s="4" t="s">
        <v>1846</v>
      </c>
      <c r="E89" s="4">
        <v>371.38</v>
      </c>
      <c r="F89" s="4">
        <v>220</v>
      </c>
      <c r="G89" s="8">
        <f t="shared" si="4"/>
        <v>371.38</v>
      </c>
      <c r="H89" s="4">
        <f t="shared" si="5"/>
        <v>220</v>
      </c>
    </row>
    <row r="90" spans="1:8" ht="15.75" x14ac:dyDescent="0.25">
      <c r="A90" s="4" t="s">
        <v>1847</v>
      </c>
      <c r="B90" s="4" t="s">
        <v>1848</v>
      </c>
      <c r="C90" s="4" t="s">
        <v>1596</v>
      </c>
      <c r="D90" s="4" t="s">
        <v>1849</v>
      </c>
      <c r="E90" s="4">
        <v>131.24</v>
      </c>
      <c r="F90" s="4">
        <v>232</v>
      </c>
      <c r="G90" s="8">
        <f t="shared" si="4"/>
        <v>131.24</v>
      </c>
      <c r="H90" s="4">
        <f t="shared" si="5"/>
        <v>232</v>
      </c>
    </row>
    <row r="91" spans="1:8" ht="15.75" x14ac:dyDescent="0.25">
      <c r="A91" s="4" t="s">
        <v>1850</v>
      </c>
      <c r="B91" s="4" t="s">
        <v>1851</v>
      </c>
      <c r="C91" s="4" t="s">
        <v>1582</v>
      </c>
      <c r="D91" s="4" t="s">
        <v>1852</v>
      </c>
      <c r="E91" s="4">
        <v>183.04</v>
      </c>
      <c r="F91" s="4">
        <v>457</v>
      </c>
      <c r="G91" s="8">
        <f t="shared" si="4"/>
        <v>183.04</v>
      </c>
      <c r="H91" s="4">
        <f t="shared" si="5"/>
        <v>457</v>
      </c>
    </row>
    <row r="92" spans="1:8" ht="15.75" x14ac:dyDescent="0.25">
      <c r="A92" s="4" t="s">
        <v>1853</v>
      </c>
      <c r="B92" s="4" t="s">
        <v>1854</v>
      </c>
      <c r="C92" s="4" t="s">
        <v>1557</v>
      </c>
      <c r="D92" s="4" t="s">
        <v>1855</v>
      </c>
      <c r="E92" s="4">
        <v>340.14</v>
      </c>
      <c r="F92" s="4">
        <v>361</v>
      </c>
      <c r="G92" s="8">
        <f t="shared" si="4"/>
        <v>340.14</v>
      </c>
      <c r="H92" s="4">
        <f t="shared" si="5"/>
        <v>361</v>
      </c>
    </row>
    <row r="93" spans="1:8" ht="15.75" x14ac:dyDescent="0.25">
      <c r="A93" s="4" t="s">
        <v>1856</v>
      </c>
      <c r="B93" s="4" t="s">
        <v>1857</v>
      </c>
      <c r="C93" s="4" t="s">
        <v>1562</v>
      </c>
      <c r="D93" s="4" t="s">
        <v>1858</v>
      </c>
      <c r="E93" s="4">
        <v>438.25</v>
      </c>
      <c r="F93" s="4">
        <v>496</v>
      </c>
      <c r="G93" s="8">
        <f t="shared" si="4"/>
        <v>438.25</v>
      </c>
      <c r="H93" s="4">
        <f t="shared" si="5"/>
        <v>496</v>
      </c>
    </row>
    <row r="94" spans="1:8" ht="15.75" x14ac:dyDescent="0.25">
      <c r="A94" s="4" t="s">
        <v>1859</v>
      </c>
      <c r="B94" s="4" t="s">
        <v>1860</v>
      </c>
      <c r="C94" s="4" t="s">
        <v>1587</v>
      </c>
      <c r="D94" s="4" t="s">
        <v>1861</v>
      </c>
      <c r="E94" s="4">
        <v>447.43</v>
      </c>
      <c r="F94" s="4">
        <v>191</v>
      </c>
      <c r="G94" s="8">
        <f t="shared" si="4"/>
        <v>447.43</v>
      </c>
      <c r="H94" s="4">
        <f t="shared" si="5"/>
        <v>191</v>
      </c>
    </row>
    <row r="95" spans="1:8" ht="15.75" x14ac:dyDescent="0.25">
      <c r="A95" s="4" t="s">
        <v>1862</v>
      </c>
      <c r="B95" s="4" t="s">
        <v>1863</v>
      </c>
      <c r="C95" s="4" t="s">
        <v>1557</v>
      </c>
      <c r="D95" s="4" t="s">
        <v>1864</v>
      </c>
      <c r="E95" s="4">
        <v>377.52</v>
      </c>
      <c r="F95" s="4">
        <v>485</v>
      </c>
      <c r="G95" s="8">
        <f t="shared" si="4"/>
        <v>377.52</v>
      </c>
      <c r="H95" s="4">
        <f t="shared" si="5"/>
        <v>485</v>
      </c>
    </row>
    <row r="96" spans="1:8" ht="15.75" x14ac:dyDescent="0.25">
      <c r="A96" s="4" t="s">
        <v>1865</v>
      </c>
      <c r="B96" s="4" t="s">
        <v>1866</v>
      </c>
      <c r="C96" s="4" t="s">
        <v>1582</v>
      </c>
      <c r="D96" s="4" t="s">
        <v>1867</v>
      </c>
      <c r="E96" s="4">
        <v>358.47</v>
      </c>
      <c r="F96" s="4">
        <v>213</v>
      </c>
      <c r="G96" s="8">
        <f t="shared" si="4"/>
        <v>358.47</v>
      </c>
      <c r="H96" s="4">
        <f t="shared" si="5"/>
        <v>213</v>
      </c>
    </row>
    <row r="97" spans="1:8" ht="15.75" x14ac:dyDescent="0.25">
      <c r="A97" s="4" t="s">
        <v>1868</v>
      </c>
      <c r="B97" s="4" t="s">
        <v>1869</v>
      </c>
      <c r="C97" s="4" t="s">
        <v>1596</v>
      </c>
      <c r="D97" s="4" t="s">
        <v>1870</v>
      </c>
      <c r="E97" s="4">
        <v>60.65</v>
      </c>
      <c r="F97" s="4">
        <v>75</v>
      </c>
      <c r="G97" s="8">
        <f t="shared" si="4"/>
        <v>60.65</v>
      </c>
      <c r="H97" s="4">
        <f t="shared" si="5"/>
        <v>75</v>
      </c>
    </row>
    <row r="98" spans="1:8" ht="15.75" x14ac:dyDescent="0.25">
      <c r="A98" s="4" t="s">
        <v>1871</v>
      </c>
      <c r="B98" s="4" t="s">
        <v>1872</v>
      </c>
      <c r="C98" s="4" t="s">
        <v>1562</v>
      </c>
      <c r="D98" s="4" t="s">
        <v>1873</v>
      </c>
      <c r="E98" s="4">
        <v>358.47</v>
      </c>
      <c r="F98" s="4">
        <v>143</v>
      </c>
      <c r="G98" s="8">
        <f t="shared" si="4"/>
        <v>358.47</v>
      </c>
      <c r="H98" s="4">
        <f t="shared" si="5"/>
        <v>143</v>
      </c>
    </row>
    <row r="99" spans="1:8" ht="15.75" x14ac:dyDescent="0.25">
      <c r="A99" s="4" t="s">
        <v>1874</v>
      </c>
      <c r="B99" s="4" t="s">
        <v>1875</v>
      </c>
      <c r="C99" s="4" t="s">
        <v>1596</v>
      </c>
      <c r="D99" s="4" t="s">
        <v>1876</v>
      </c>
      <c r="E99" s="4">
        <v>245.98</v>
      </c>
      <c r="F99" s="4">
        <v>471</v>
      </c>
      <c r="G99" s="8">
        <f t="shared" si="4"/>
        <v>245.98</v>
      </c>
      <c r="H99" s="4">
        <f t="shared" si="5"/>
        <v>471</v>
      </c>
    </row>
    <row r="100" spans="1:8" ht="15.75" x14ac:dyDescent="0.25">
      <c r="A100" s="4" t="s">
        <v>1877</v>
      </c>
      <c r="B100" s="4" t="s">
        <v>1878</v>
      </c>
      <c r="C100" s="4" t="s">
        <v>1557</v>
      </c>
      <c r="D100" s="4" t="s">
        <v>1879</v>
      </c>
      <c r="E100" s="4">
        <v>431.67</v>
      </c>
      <c r="F100" s="4">
        <v>73</v>
      </c>
      <c r="G100" s="8">
        <f t="shared" si="4"/>
        <v>431.67</v>
      </c>
      <c r="H100" s="4">
        <f t="shared" si="5"/>
        <v>73</v>
      </c>
    </row>
    <row r="101" spans="1:8" ht="15.75" x14ac:dyDescent="0.25">
      <c r="A101" s="4" t="s">
        <v>1880</v>
      </c>
      <c r="B101" s="4" t="s">
        <v>1881</v>
      </c>
      <c r="C101" s="4" t="s">
        <v>1587</v>
      </c>
      <c r="D101" s="4" t="s">
        <v>1882</v>
      </c>
      <c r="E101" s="4">
        <v>201.41</v>
      </c>
      <c r="F101" s="4">
        <v>146</v>
      </c>
      <c r="G101" s="8">
        <f t="shared" si="4"/>
        <v>201.41</v>
      </c>
      <c r="H101" s="4">
        <f t="shared" si="5"/>
        <v>146</v>
      </c>
    </row>
    <row r="102" spans="1:8" ht="15.75" x14ac:dyDescent="0.25">
      <c r="A102" s="4"/>
      <c r="B102" s="4">
        <f>COUNTA(B2:B101)</f>
        <v>100</v>
      </c>
      <c r="C102" s="4">
        <f>COUNTIF(C2:C101,"Electronics")</f>
        <v>21</v>
      </c>
      <c r="D102" s="4"/>
      <c r="E102" s="4"/>
      <c r="F102" s="4"/>
      <c r="G102" s="8">
        <f>SUM(G2:G101)</f>
        <v>25412.936307692311</v>
      </c>
      <c r="H102" s="6">
        <f>AVERAGE(H2:H101)</f>
        <v>273.11708333333331</v>
      </c>
    </row>
    <row r="103" spans="1:8" x14ac:dyDescent="0.25">
      <c r="G103" s="9">
        <f>SUMIF(G2:G101,"&gt; 250")</f>
        <v>18178.280307692305</v>
      </c>
    </row>
  </sheetData>
  <conditionalFormatting sqref="G1:G101">
    <cfRule type="dataBar" priority="4">
      <dataBar>
        <cfvo type="min"/>
        <cfvo type="max"/>
        <color rgb="FF008AEF"/>
      </dataBar>
      <extLst>
        <ext xmlns:x14="http://schemas.microsoft.com/office/spreadsheetml/2009/9/main" uri="{B025F937-C7B1-47D3-B67F-A62EFF666E3E}">
          <x14:id>{3068260E-41A1-4AAA-ADAE-CFEA147E3DB5}</x14:id>
        </ext>
      </extLst>
    </cfRule>
  </conditionalFormatting>
  <conditionalFormatting sqref="H1:H1048576">
    <cfRule type="iconSet" priority="3">
      <iconSet iconSet="4TrafficLights">
        <cfvo type="percent" val="0"/>
        <cfvo type="percent" val="25"/>
        <cfvo type="percent" val="50"/>
        <cfvo type="percent" val="75"/>
      </iconSet>
    </cfRule>
  </conditionalFormatting>
  <pageMargins left="0.7" right="0.7" top="0.75" bottom="0.75" header="0.3" footer="0.3"/>
  <pageSetup paperSize="9" orientation="portrait" r:id="rId4"/>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3068260E-41A1-4AAA-ADAE-CFEA147E3DB5}">
            <x14:dataBar minLength="0" maxLength="100" border="1" negativeBarBorderColorSameAsPositive="0">
              <x14:cfvo type="autoMin"/>
              <x14:cfvo type="autoMax"/>
              <x14:borderColor rgb="FF008AEF"/>
              <x14:negativeFillColor rgb="FFFF0000"/>
              <x14:negativeBorderColor rgb="FFFF0000"/>
              <x14:axisColor rgb="FF000000"/>
            </x14:dataBar>
          </x14:cfRule>
          <xm:sqref>G1:G101</xm:sqref>
        </x14:conditionalFormatting>
        <x14:conditionalFormatting xmlns:xm="http://schemas.microsoft.com/office/excel/2006/main">
          <x14:cfRule type="iconSet" priority="2" id="{95E25F8D-BB55-4121-BF39-4E64B6329914}">
            <x14:iconSet iconSet="3Triangles">
              <x14:cfvo type="percent">
                <xm:f>0</xm:f>
              </x14:cfvo>
              <x14:cfvo type="percent">
                <xm:f>33</xm:f>
              </x14:cfvo>
              <x14:cfvo type="percent">
                <xm:f>67</xm:f>
              </x14:cfvo>
            </x14:iconSet>
          </x14:cfRule>
          <xm:sqref>H1:H1048576</xm:sqref>
        </x14:conditionalFormatting>
        <x14:conditionalFormatting xmlns:xm="http://schemas.microsoft.com/office/excel/2006/main">
          <x14:cfRule type="containsText" priority="1" operator="containsText" id="{567874EB-B3AA-4E73-94BC-0231C5218F3B}">
            <xm:f>NOT(ISERROR(SEARCH($C$2,C1)))</xm:f>
            <xm:f>$C$2</xm:f>
            <x14:dxf>
              <font>
                <b val="0"/>
                <i val="0"/>
                <strike val="0"/>
                <color auto="1"/>
              </font>
              <fill>
                <patternFill>
                  <bgColor theme="5" tint="0.59996337778862885"/>
                </patternFill>
              </fill>
            </x14:dxf>
          </x14:cfRule>
          <xm:sqref>C1:C1048576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5" x14ac:dyDescent="0.25"/>
  <cols>
    <col min="2" max="2" width="23.28515625" customWidth="1"/>
    <col min="3" max="3" width="17.5703125" customWidth="1"/>
    <col min="4" max="4" width="19.7109375" customWidth="1"/>
    <col min="5" max="5" width="14.42578125" customWidth="1"/>
  </cols>
  <sheetData>
    <row r="1" spans="1:5" x14ac:dyDescent="0.25">
      <c r="A1" s="1" t="s">
        <v>1883</v>
      </c>
      <c r="B1" s="1" t="s">
        <v>1884</v>
      </c>
      <c r="C1" s="1" t="s">
        <v>1885</v>
      </c>
      <c r="D1" s="1" t="s">
        <v>4</v>
      </c>
      <c r="E1" s="1" t="s">
        <v>1886</v>
      </c>
    </row>
    <row r="2" spans="1:5" x14ac:dyDescent="0.25">
      <c r="A2" t="s">
        <v>1887</v>
      </c>
      <c r="B2" t="s">
        <v>1888</v>
      </c>
      <c r="C2" t="s">
        <v>1889</v>
      </c>
      <c r="D2" t="s">
        <v>1890</v>
      </c>
      <c r="E2" t="s">
        <v>1891</v>
      </c>
    </row>
    <row r="3" spans="1:5" x14ac:dyDescent="0.25">
      <c r="A3" t="s">
        <v>1892</v>
      </c>
      <c r="B3" t="s">
        <v>1893</v>
      </c>
      <c r="C3" t="s">
        <v>1894</v>
      </c>
      <c r="D3" t="s">
        <v>1895</v>
      </c>
      <c r="E3" t="s">
        <v>1891</v>
      </c>
    </row>
    <row r="4" spans="1:5" x14ac:dyDescent="0.25">
      <c r="A4" t="s">
        <v>1896</v>
      </c>
      <c r="B4" t="s">
        <v>1897</v>
      </c>
      <c r="C4" t="s">
        <v>1898</v>
      </c>
      <c r="D4" t="s">
        <v>1899</v>
      </c>
      <c r="E4" t="s">
        <v>1900</v>
      </c>
    </row>
    <row r="5" spans="1:5" x14ac:dyDescent="0.25">
      <c r="A5" t="s">
        <v>1901</v>
      </c>
      <c r="B5" t="s">
        <v>1902</v>
      </c>
      <c r="C5" t="s">
        <v>1894</v>
      </c>
      <c r="D5" t="s">
        <v>1903</v>
      </c>
      <c r="E5" t="s">
        <v>1900</v>
      </c>
    </row>
    <row r="6" spans="1:5" x14ac:dyDescent="0.25">
      <c r="A6" t="s">
        <v>1904</v>
      </c>
      <c r="B6" t="s">
        <v>1905</v>
      </c>
      <c r="C6" t="s">
        <v>1898</v>
      </c>
      <c r="D6" t="s">
        <v>1906</v>
      </c>
      <c r="E6" t="s">
        <v>1907</v>
      </c>
    </row>
    <row r="7" spans="1:5" x14ac:dyDescent="0.25">
      <c r="A7" t="s">
        <v>1908</v>
      </c>
      <c r="B7" t="s">
        <v>1909</v>
      </c>
      <c r="C7" t="s">
        <v>1894</v>
      </c>
      <c r="D7" t="s">
        <v>1910</v>
      </c>
      <c r="E7" t="s">
        <v>1900</v>
      </c>
    </row>
    <row r="8" spans="1:5" x14ac:dyDescent="0.25">
      <c r="A8" t="s">
        <v>1911</v>
      </c>
      <c r="B8" t="s">
        <v>1912</v>
      </c>
      <c r="C8" t="s">
        <v>1889</v>
      </c>
      <c r="D8" t="s">
        <v>1913</v>
      </c>
      <c r="E8" t="s">
        <v>1907</v>
      </c>
    </row>
    <row r="9" spans="1:5" x14ac:dyDescent="0.25">
      <c r="A9" t="s">
        <v>1914</v>
      </c>
      <c r="B9" t="s">
        <v>1915</v>
      </c>
      <c r="C9" t="s">
        <v>1898</v>
      </c>
      <c r="D9" t="s">
        <v>1916</v>
      </c>
      <c r="E9" t="s">
        <v>1907</v>
      </c>
    </row>
    <row r="10" spans="1:5" x14ac:dyDescent="0.25">
      <c r="A10" t="s">
        <v>1917</v>
      </c>
      <c r="B10" t="s">
        <v>1918</v>
      </c>
      <c r="C10" t="s">
        <v>1919</v>
      </c>
      <c r="D10" t="s">
        <v>1920</v>
      </c>
      <c r="E10" t="s">
        <v>1907</v>
      </c>
    </row>
    <row r="11" spans="1:5" x14ac:dyDescent="0.25">
      <c r="A11" t="s">
        <v>1921</v>
      </c>
      <c r="B11" t="s">
        <v>1922</v>
      </c>
      <c r="C11" t="s">
        <v>1898</v>
      </c>
      <c r="D11" t="s">
        <v>1923</v>
      </c>
      <c r="E11" t="s">
        <v>1891</v>
      </c>
    </row>
    <row r="12" spans="1:5" x14ac:dyDescent="0.25">
      <c r="A12" t="s">
        <v>1924</v>
      </c>
      <c r="B12" t="s">
        <v>1925</v>
      </c>
      <c r="C12" t="s">
        <v>1889</v>
      </c>
      <c r="D12" t="s">
        <v>1926</v>
      </c>
      <c r="E12" t="s">
        <v>1907</v>
      </c>
    </row>
    <row r="13" spans="1:5" x14ac:dyDescent="0.25">
      <c r="A13" t="s">
        <v>1927</v>
      </c>
      <c r="B13" t="s">
        <v>1928</v>
      </c>
      <c r="C13" t="s">
        <v>1898</v>
      </c>
      <c r="D13" t="s">
        <v>399</v>
      </c>
      <c r="E13" t="s">
        <v>1907</v>
      </c>
    </row>
    <row r="14" spans="1:5" x14ac:dyDescent="0.25">
      <c r="A14" t="s">
        <v>1929</v>
      </c>
      <c r="B14" t="s">
        <v>1930</v>
      </c>
      <c r="C14" t="s">
        <v>1894</v>
      </c>
      <c r="D14" t="s">
        <v>1931</v>
      </c>
      <c r="E14" t="s">
        <v>1907</v>
      </c>
    </row>
    <row r="15" spans="1:5" x14ac:dyDescent="0.25">
      <c r="A15" t="s">
        <v>1932</v>
      </c>
      <c r="B15" t="s">
        <v>1933</v>
      </c>
      <c r="C15" t="s">
        <v>1889</v>
      </c>
      <c r="D15" t="s">
        <v>133</v>
      </c>
      <c r="E15" t="s">
        <v>1891</v>
      </c>
    </row>
    <row r="16" spans="1:5" x14ac:dyDescent="0.25">
      <c r="A16" t="s">
        <v>1934</v>
      </c>
      <c r="B16" t="s">
        <v>1935</v>
      </c>
      <c r="C16" t="s">
        <v>1898</v>
      </c>
      <c r="D16" t="s">
        <v>211</v>
      </c>
      <c r="E16" t="s">
        <v>1900</v>
      </c>
    </row>
    <row r="17" spans="1:5" x14ac:dyDescent="0.25">
      <c r="A17" t="s">
        <v>1936</v>
      </c>
      <c r="B17" t="s">
        <v>1937</v>
      </c>
      <c r="C17" t="s">
        <v>1894</v>
      </c>
      <c r="D17" t="s">
        <v>1938</v>
      </c>
      <c r="E17" t="s">
        <v>1891</v>
      </c>
    </row>
    <row r="18" spans="1:5" x14ac:dyDescent="0.25">
      <c r="A18" t="s">
        <v>1939</v>
      </c>
      <c r="B18" t="s">
        <v>1940</v>
      </c>
      <c r="C18" t="s">
        <v>1919</v>
      </c>
      <c r="D18" t="s">
        <v>1941</v>
      </c>
      <c r="E18" t="s">
        <v>1891</v>
      </c>
    </row>
    <row r="19" spans="1:5" x14ac:dyDescent="0.25">
      <c r="A19" t="s">
        <v>1942</v>
      </c>
      <c r="B19" t="s">
        <v>1943</v>
      </c>
      <c r="C19" t="s">
        <v>1894</v>
      </c>
      <c r="D19" t="s">
        <v>1944</v>
      </c>
      <c r="E19" t="s">
        <v>1891</v>
      </c>
    </row>
    <row r="20" spans="1:5" x14ac:dyDescent="0.25">
      <c r="A20" t="s">
        <v>1945</v>
      </c>
      <c r="B20" t="s">
        <v>1946</v>
      </c>
      <c r="C20" t="s">
        <v>1889</v>
      </c>
      <c r="D20" t="s">
        <v>1947</v>
      </c>
      <c r="E20" t="s">
        <v>1891</v>
      </c>
    </row>
    <row r="21" spans="1:5" x14ac:dyDescent="0.25">
      <c r="A21" t="s">
        <v>1948</v>
      </c>
      <c r="B21" t="s">
        <v>1949</v>
      </c>
      <c r="C21" t="s">
        <v>1889</v>
      </c>
      <c r="D21" t="s">
        <v>1950</v>
      </c>
      <c r="E21" t="s">
        <v>1907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ECDD-CBF0-45DB-9115-E13E670DF7B8}">
  <dimension ref="A1:AD22"/>
  <sheetViews>
    <sheetView workbookViewId="0">
      <selection activeCell="G15" sqref="G15"/>
    </sheetView>
  </sheetViews>
  <sheetFormatPr defaultRowHeight="15" x14ac:dyDescent="0.25"/>
  <cols>
    <col min="1" max="1" width="10.7109375" customWidth="1"/>
    <col min="2" max="2" width="31.85546875" bestFit="1" customWidth="1"/>
    <col min="3" max="3" width="9.28515625" customWidth="1"/>
    <col min="4" max="4" width="19.42578125" bestFit="1" customWidth="1"/>
    <col min="5" max="5" width="13.140625" customWidth="1"/>
    <col min="6" max="6" width="23.140625" customWidth="1"/>
    <col min="8" max="8" width="15.42578125" bestFit="1" customWidth="1"/>
    <col min="9" max="9" width="20.28515625" bestFit="1" customWidth="1"/>
    <col min="10" max="10" width="11.28515625" bestFit="1" customWidth="1"/>
    <col min="11" max="11" width="15.42578125" bestFit="1" customWidth="1"/>
    <col min="12" max="12" width="26.42578125" bestFit="1" customWidth="1"/>
    <col min="13" max="13" width="11.28515625" bestFit="1" customWidth="1"/>
    <col min="14" max="14" width="18" bestFit="1" customWidth="1"/>
    <col min="15" max="15" width="15.42578125" bestFit="1" customWidth="1"/>
    <col min="16" max="16" width="26.42578125" bestFit="1" customWidth="1"/>
    <col min="17" max="17" width="20.28515625" bestFit="1" customWidth="1"/>
    <col min="18" max="18" width="15.28515625" bestFit="1" customWidth="1"/>
    <col min="19" max="19" width="28" bestFit="1" customWidth="1"/>
    <col min="20" max="20" width="11.42578125" bestFit="1" customWidth="1"/>
    <col min="21" max="21" width="25.140625" bestFit="1" customWidth="1"/>
    <col min="22" max="22" width="11.28515625" bestFit="1" customWidth="1"/>
    <col min="23" max="23" width="17.28515625" bestFit="1" customWidth="1"/>
    <col min="24" max="24" width="13.140625" bestFit="1" customWidth="1"/>
    <col min="25" max="25" width="14" bestFit="1" customWidth="1"/>
    <col min="26" max="26" width="19.85546875" bestFit="1" customWidth="1"/>
    <col min="27" max="27" width="17.85546875" bestFit="1" customWidth="1"/>
    <col min="28" max="28" width="17" bestFit="1" customWidth="1"/>
    <col min="29" max="29" width="14" bestFit="1" customWidth="1"/>
    <col min="30" max="30" width="11.28515625" bestFit="1" customWidth="1"/>
  </cols>
  <sheetData>
    <row r="1" spans="1:30" ht="15.75" x14ac:dyDescent="0.25">
      <c r="A1" s="3" t="s">
        <v>1883</v>
      </c>
      <c r="B1" s="3" t="s">
        <v>1884</v>
      </c>
      <c r="C1" s="3" t="s">
        <v>1885</v>
      </c>
      <c r="D1" s="3" t="s">
        <v>4</v>
      </c>
      <c r="E1" s="3" t="s">
        <v>1886</v>
      </c>
      <c r="F1" s="3" t="s">
        <v>3989</v>
      </c>
      <c r="H1" s="14" t="s">
        <v>1885</v>
      </c>
      <c r="I1" s="15" t="s" vm="2">
        <v>1889</v>
      </c>
      <c r="K1" s="14" t="s">
        <v>1885</v>
      </c>
      <c r="L1" s="15" t="s" vm="1">
        <v>1894</v>
      </c>
    </row>
    <row r="2" spans="1:30" ht="15.75" x14ac:dyDescent="0.25">
      <c r="A2" s="4" t="s">
        <v>1887</v>
      </c>
      <c r="B2" s="4" t="s">
        <v>1888</v>
      </c>
      <c r="C2" s="4" t="s">
        <v>1889</v>
      </c>
      <c r="D2" s="4" t="s">
        <v>1890</v>
      </c>
      <c r="E2" s="4" t="s">
        <v>1891</v>
      </c>
      <c r="F2" s="4" t="s">
        <v>77</v>
      </c>
    </row>
    <row r="3" spans="1:30" ht="15.75" x14ac:dyDescent="0.25">
      <c r="A3" s="4" t="s">
        <v>1892</v>
      </c>
      <c r="B3" s="4" t="s">
        <v>1893</v>
      </c>
      <c r="C3" s="4" t="s">
        <v>1894</v>
      </c>
      <c r="D3" s="4" t="s">
        <v>1895</v>
      </c>
      <c r="E3" s="4" t="s">
        <v>1891</v>
      </c>
      <c r="F3" s="4" t="s">
        <v>3990</v>
      </c>
      <c r="H3" s="14" t="s">
        <v>3983</v>
      </c>
      <c r="I3" s="15" t="s">
        <v>4010</v>
      </c>
      <c r="K3" s="14" t="s">
        <v>3983</v>
      </c>
      <c r="L3" s="15" t="s">
        <v>4009</v>
      </c>
    </row>
    <row r="4" spans="1:30" ht="15.75" x14ac:dyDescent="0.25">
      <c r="A4" s="4" t="s">
        <v>1896</v>
      </c>
      <c r="B4" s="4" t="s">
        <v>1897</v>
      </c>
      <c r="C4" s="4" t="s">
        <v>1898</v>
      </c>
      <c r="D4" s="4" t="s">
        <v>1899</v>
      </c>
      <c r="E4" s="4" t="s">
        <v>1900</v>
      </c>
      <c r="F4" s="4" t="s">
        <v>3991</v>
      </c>
      <c r="H4" s="15" t="s">
        <v>1891</v>
      </c>
      <c r="I4" s="19">
        <v>3</v>
      </c>
      <c r="K4" s="15" t="s">
        <v>1891</v>
      </c>
      <c r="L4" s="19">
        <v>3</v>
      </c>
      <c r="N4" s="13"/>
      <c r="Q4" s="13"/>
      <c r="R4" s="13"/>
      <c r="S4" s="13"/>
      <c r="T4" s="13"/>
      <c r="U4" s="13"/>
      <c r="V4" s="13"/>
      <c r="W4" s="13"/>
      <c r="X4" s="13"/>
      <c r="Y4" s="13"/>
      <c r="Z4" s="13"/>
      <c r="AA4" s="13"/>
      <c r="AB4" s="13"/>
      <c r="AC4" s="13"/>
      <c r="AD4" s="13"/>
    </row>
    <row r="5" spans="1:30" ht="15.75" x14ac:dyDescent="0.25">
      <c r="A5" s="4" t="s">
        <v>1901</v>
      </c>
      <c r="B5" s="4" t="s">
        <v>1902</v>
      </c>
      <c r="C5" s="4" t="s">
        <v>1894</v>
      </c>
      <c r="D5" s="4" t="s">
        <v>1903</v>
      </c>
      <c r="E5" s="4" t="s">
        <v>1900</v>
      </c>
      <c r="F5" s="4" t="s">
        <v>3992</v>
      </c>
      <c r="H5" s="15" t="s">
        <v>1907</v>
      </c>
      <c r="I5" s="19">
        <v>3</v>
      </c>
      <c r="K5" s="15" t="s">
        <v>1907</v>
      </c>
      <c r="L5" s="19">
        <v>1</v>
      </c>
    </row>
    <row r="6" spans="1:30" ht="15.75" x14ac:dyDescent="0.25">
      <c r="A6" s="4" t="s">
        <v>1904</v>
      </c>
      <c r="B6" s="4" t="s">
        <v>1905</v>
      </c>
      <c r="C6" s="4" t="s">
        <v>1898</v>
      </c>
      <c r="D6" s="4" t="s">
        <v>1906</v>
      </c>
      <c r="E6" s="4" t="s">
        <v>1907</v>
      </c>
      <c r="F6" s="4" t="s">
        <v>3993</v>
      </c>
      <c r="H6" s="15" t="s">
        <v>3984</v>
      </c>
      <c r="I6" s="19">
        <v>6</v>
      </c>
      <c r="K6" s="15" t="s">
        <v>1900</v>
      </c>
      <c r="L6" s="19">
        <v>2</v>
      </c>
    </row>
    <row r="7" spans="1:30" ht="15.75" x14ac:dyDescent="0.25">
      <c r="A7" s="4" t="s">
        <v>1908</v>
      </c>
      <c r="B7" s="4" t="s">
        <v>1909</v>
      </c>
      <c r="C7" s="4" t="s">
        <v>1894</v>
      </c>
      <c r="D7" s="4" t="s">
        <v>1910</v>
      </c>
      <c r="E7" s="4" t="s">
        <v>1900</v>
      </c>
      <c r="F7" s="4" t="s">
        <v>3994</v>
      </c>
      <c r="K7" s="15" t="s">
        <v>3984</v>
      </c>
      <c r="L7" s="19">
        <v>6</v>
      </c>
    </row>
    <row r="8" spans="1:30" ht="15.75" x14ac:dyDescent="0.25">
      <c r="A8" s="4" t="s">
        <v>1911</v>
      </c>
      <c r="B8" s="4" t="s">
        <v>1912</v>
      </c>
      <c r="C8" s="4" t="s">
        <v>1889</v>
      </c>
      <c r="D8" s="4" t="s">
        <v>1913</v>
      </c>
      <c r="E8" s="4" t="s">
        <v>1907</v>
      </c>
      <c r="F8" s="4" t="s">
        <v>3995</v>
      </c>
    </row>
    <row r="9" spans="1:30" ht="15.75" x14ac:dyDescent="0.25">
      <c r="A9" s="4" t="s">
        <v>1914</v>
      </c>
      <c r="B9" s="4" t="s">
        <v>1915</v>
      </c>
      <c r="C9" s="4" t="s">
        <v>1898</v>
      </c>
      <c r="D9" s="4" t="s">
        <v>1916</v>
      </c>
      <c r="E9" s="4" t="s">
        <v>1907</v>
      </c>
      <c r="F9" s="4" t="s">
        <v>3996</v>
      </c>
    </row>
    <row r="10" spans="1:30" ht="15.75" x14ac:dyDescent="0.25">
      <c r="A10" s="4" t="s">
        <v>1917</v>
      </c>
      <c r="B10" s="4" t="s">
        <v>1918</v>
      </c>
      <c r="C10" s="4" t="s">
        <v>1919</v>
      </c>
      <c r="D10" s="4" t="s">
        <v>1920</v>
      </c>
      <c r="E10" s="4" t="s">
        <v>1907</v>
      </c>
      <c r="F10" s="4" t="s">
        <v>3997</v>
      </c>
    </row>
    <row r="11" spans="1:30" ht="15.75" x14ac:dyDescent="0.25">
      <c r="A11" s="4" t="s">
        <v>1921</v>
      </c>
      <c r="B11" s="4" t="s">
        <v>1922</v>
      </c>
      <c r="C11" s="4" t="s">
        <v>1898</v>
      </c>
      <c r="D11" s="4" t="s">
        <v>1923</v>
      </c>
      <c r="E11" s="4" t="s">
        <v>1891</v>
      </c>
      <c r="F11" s="4" t="s">
        <v>3999</v>
      </c>
      <c r="H11" s="14" t="s">
        <v>4008</v>
      </c>
      <c r="I11" s="14" t="s">
        <v>4007</v>
      </c>
      <c r="J11" s="15"/>
      <c r="T11" s="13"/>
      <c r="U11" s="13"/>
      <c r="V11" s="13"/>
      <c r="W11" s="13"/>
      <c r="X11" s="13"/>
      <c r="Y11" s="13"/>
      <c r="Z11" s="13"/>
      <c r="AA11" s="13"/>
      <c r="AB11" s="13"/>
      <c r="AC11" s="13"/>
      <c r="AD11" s="13"/>
    </row>
    <row r="12" spans="1:30" ht="15.75" x14ac:dyDescent="0.25">
      <c r="A12" s="4" t="s">
        <v>1924</v>
      </c>
      <c r="B12" s="4" t="s">
        <v>1925</v>
      </c>
      <c r="C12" s="4" t="s">
        <v>1889</v>
      </c>
      <c r="D12" s="4" t="s">
        <v>1926</v>
      </c>
      <c r="E12" s="4" t="s">
        <v>1907</v>
      </c>
      <c r="F12" s="4" t="s">
        <v>3998</v>
      </c>
      <c r="H12" s="14" t="s">
        <v>3983</v>
      </c>
      <c r="I12" s="15" t="s">
        <v>1891</v>
      </c>
      <c r="J12" s="15" t="s">
        <v>3984</v>
      </c>
    </row>
    <row r="13" spans="1:30" ht="15.75" x14ac:dyDescent="0.25">
      <c r="A13" s="38" t="s">
        <v>1927</v>
      </c>
      <c r="B13" s="38" t="s">
        <v>1928</v>
      </c>
      <c r="C13" s="38" t="s">
        <v>1898</v>
      </c>
      <c r="D13" s="38" t="s">
        <v>399</v>
      </c>
      <c r="E13" s="38" t="s">
        <v>1907</v>
      </c>
      <c r="F13" s="38" t="s">
        <v>4000</v>
      </c>
      <c r="H13" s="15" t="s">
        <v>1889</v>
      </c>
      <c r="I13" s="19">
        <v>3</v>
      </c>
      <c r="J13" s="19">
        <v>3</v>
      </c>
    </row>
    <row r="14" spans="1:30" ht="15.75" x14ac:dyDescent="0.25">
      <c r="A14" s="39" t="s">
        <v>1929</v>
      </c>
      <c r="B14" s="39" t="s">
        <v>1930</v>
      </c>
      <c r="C14" s="39" t="s">
        <v>1894</v>
      </c>
      <c r="D14" s="39" t="s">
        <v>1931</v>
      </c>
      <c r="E14" s="39" t="s">
        <v>1907</v>
      </c>
      <c r="F14" s="39" t="s">
        <v>4001</v>
      </c>
      <c r="H14" s="15" t="s">
        <v>1894</v>
      </c>
      <c r="I14" s="19">
        <v>3</v>
      </c>
      <c r="J14" s="19">
        <v>3</v>
      </c>
    </row>
    <row r="15" spans="1:30" ht="15.75" x14ac:dyDescent="0.25">
      <c r="A15" s="38" t="s">
        <v>1932</v>
      </c>
      <c r="B15" s="38" t="s">
        <v>1933</v>
      </c>
      <c r="C15" s="38" t="s">
        <v>1889</v>
      </c>
      <c r="D15" s="38" t="s">
        <v>133</v>
      </c>
      <c r="E15" s="38" t="s">
        <v>1891</v>
      </c>
      <c r="F15" s="38" t="s">
        <v>133</v>
      </c>
      <c r="H15" s="15" t="s">
        <v>1898</v>
      </c>
      <c r="I15" s="19">
        <v>1</v>
      </c>
      <c r="J15" s="19">
        <v>1</v>
      </c>
    </row>
    <row r="16" spans="1:30" ht="15.75" x14ac:dyDescent="0.25">
      <c r="A16" s="39" t="s">
        <v>1934</v>
      </c>
      <c r="B16" s="39" t="s">
        <v>1935</v>
      </c>
      <c r="C16" s="39" t="s">
        <v>1898</v>
      </c>
      <c r="D16" s="39" t="s">
        <v>211</v>
      </c>
      <c r="E16" s="39" t="s">
        <v>1900</v>
      </c>
      <c r="F16" s="39" t="s">
        <v>4002</v>
      </c>
      <c r="H16" s="15" t="s">
        <v>1919</v>
      </c>
      <c r="I16" s="19">
        <v>1</v>
      </c>
      <c r="J16" s="19">
        <v>1</v>
      </c>
    </row>
    <row r="17" spans="1:10" ht="15.75" x14ac:dyDescent="0.25">
      <c r="A17" s="38" t="s">
        <v>1936</v>
      </c>
      <c r="B17" s="38" t="s">
        <v>1937</v>
      </c>
      <c r="C17" s="38" t="s">
        <v>1894</v>
      </c>
      <c r="D17" s="38" t="s">
        <v>1938</v>
      </c>
      <c r="E17" s="38" t="s">
        <v>1891</v>
      </c>
      <c r="F17" s="38" t="s">
        <v>4003</v>
      </c>
      <c r="H17" s="15" t="s">
        <v>3984</v>
      </c>
      <c r="I17" s="19">
        <v>8</v>
      </c>
      <c r="J17" s="19">
        <v>8</v>
      </c>
    </row>
    <row r="18" spans="1:10" ht="15.75" x14ac:dyDescent="0.25">
      <c r="A18" s="39" t="s">
        <v>1939</v>
      </c>
      <c r="B18" s="39" t="s">
        <v>1940</v>
      </c>
      <c r="C18" s="39" t="s">
        <v>1919</v>
      </c>
      <c r="D18" s="39" t="s">
        <v>1941</v>
      </c>
      <c r="E18" s="39" t="s">
        <v>1891</v>
      </c>
      <c r="F18" s="39" t="s">
        <v>4004</v>
      </c>
    </row>
    <row r="19" spans="1:10" ht="15.75" x14ac:dyDescent="0.25">
      <c r="A19" s="38" t="s">
        <v>1942</v>
      </c>
      <c r="B19" s="38" t="s">
        <v>1943</v>
      </c>
      <c r="C19" s="38" t="s">
        <v>1894</v>
      </c>
      <c r="D19" s="38" t="s">
        <v>1944</v>
      </c>
      <c r="E19" s="38" t="s">
        <v>1891</v>
      </c>
      <c r="F19" s="38" t="s">
        <v>4005</v>
      </c>
    </row>
    <row r="20" spans="1:10" ht="15.75" x14ac:dyDescent="0.25">
      <c r="A20" s="39" t="s">
        <v>1945</v>
      </c>
      <c r="B20" s="39" t="s">
        <v>1946</v>
      </c>
      <c r="C20" s="39" t="s">
        <v>1889</v>
      </c>
      <c r="D20" s="39" t="s">
        <v>1947</v>
      </c>
      <c r="E20" s="39" t="s">
        <v>1891</v>
      </c>
      <c r="F20" s="39" t="s">
        <v>1947</v>
      </c>
    </row>
    <row r="21" spans="1:10" ht="15.75" x14ac:dyDescent="0.25">
      <c r="A21" s="38" t="s">
        <v>1948</v>
      </c>
      <c r="B21" s="38" t="s">
        <v>1949</v>
      </c>
      <c r="C21" s="38" t="s">
        <v>1889</v>
      </c>
      <c r="D21" s="38" t="s">
        <v>1950</v>
      </c>
      <c r="E21" s="38" t="s">
        <v>1907</v>
      </c>
      <c r="F21" s="38" t="s">
        <v>4006</v>
      </c>
    </row>
    <row r="22" spans="1:10" ht="15.75" x14ac:dyDescent="0.25">
      <c r="A22" s="4"/>
      <c r="B22" s="4"/>
      <c r="C22" s="4">
        <f>COUNTIF(C2:C21,"South")</f>
        <v>6</v>
      </c>
      <c r="D22" s="4"/>
      <c r="E22" s="4"/>
      <c r="F22" s="6"/>
    </row>
  </sheetData>
  <pageMargins left="0.7" right="0.7" top="0.75" bottom="0.75" header="0.3" footer="0.3"/>
  <pageSetup paperSize="9" orientation="portrait" r:id="rId4"/>
  <drawing r:id="rId5"/>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80" workbookViewId="0">
      <selection sqref="A1:J2001"/>
    </sheetView>
  </sheetViews>
  <sheetFormatPr defaultRowHeight="15" x14ac:dyDescent="0.25"/>
  <cols>
    <col min="2" max="2" width="15.140625" customWidth="1"/>
    <col min="3" max="3" width="14.140625" customWidth="1"/>
    <col min="4" max="4" width="11.42578125" customWidth="1"/>
    <col min="7" max="7" width="13.85546875" customWidth="1"/>
    <col min="9" max="9" width="18.28515625" customWidth="1"/>
    <col min="10" max="10" width="12.5703125" customWidth="1"/>
  </cols>
  <sheetData>
    <row r="1" spans="1:10" x14ac:dyDescent="0.25">
      <c r="A1" s="1" t="s">
        <v>1951</v>
      </c>
      <c r="B1" s="1" t="s">
        <v>1952</v>
      </c>
      <c r="C1" s="1" t="s">
        <v>0</v>
      </c>
      <c r="D1" s="1" t="s">
        <v>1548</v>
      </c>
      <c r="E1" s="1" t="s">
        <v>1883</v>
      </c>
      <c r="F1" s="1" t="s">
        <v>1953</v>
      </c>
      <c r="G1" s="1" t="s">
        <v>1954</v>
      </c>
      <c r="H1" s="1" t="s">
        <v>1955</v>
      </c>
      <c r="I1" s="1" t="s">
        <v>1956</v>
      </c>
      <c r="J1" s="1" t="s">
        <v>1957</v>
      </c>
    </row>
    <row r="2" spans="1:10" x14ac:dyDescent="0.25">
      <c r="A2" t="s">
        <v>1958</v>
      </c>
      <c r="B2" s="2">
        <v>45480</v>
      </c>
      <c r="C2" t="s">
        <v>1284</v>
      </c>
      <c r="D2" t="s">
        <v>1874</v>
      </c>
      <c r="E2" t="s">
        <v>1901</v>
      </c>
      <c r="F2">
        <v>1</v>
      </c>
      <c r="G2">
        <v>218.04</v>
      </c>
      <c r="H2">
        <v>0.09</v>
      </c>
      <c r="I2" t="s">
        <v>1959</v>
      </c>
      <c r="J2">
        <v>198.41640000000001</v>
      </c>
    </row>
    <row r="3" spans="1:10" x14ac:dyDescent="0.25">
      <c r="A3" t="s">
        <v>1960</v>
      </c>
      <c r="B3" s="2">
        <v>45285</v>
      </c>
      <c r="C3" t="s">
        <v>1452</v>
      </c>
      <c r="D3" t="s">
        <v>1805</v>
      </c>
      <c r="E3" t="s">
        <v>1942</v>
      </c>
      <c r="F3">
        <v>3</v>
      </c>
      <c r="G3">
        <v>104.47</v>
      </c>
      <c r="H3">
        <v>0.27</v>
      </c>
      <c r="I3" t="s">
        <v>1961</v>
      </c>
      <c r="J3">
        <v>228.7893</v>
      </c>
    </row>
    <row r="4" spans="1:10" x14ac:dyDescent="0.25">
      <c r="A4" t="s">
        <v>1962</v>
      </c>
      <c r="B4" s="2">
        <v>45446</v>
      </c>
      <c r="C4" t="s">
        <v>215</v>
      </c>
      <c r="D4" t="s">
        <v>1728</v>
      </c>
      <c r="E4" t="s">
        <v>1917</v>
      </c>
      <c r="F4">
        <v>4</v>
      </c>
      <c r="G4">
        <v>914.05</v>
      </c>
      <c r="H4">
        <v>0.25</v>
      </c>
      <c r="I4" t="s">
        <v>1959</v>
      </c>
      <c r="J4">
        <v>2742.15</v>
      </c>
    </row>
    <row r="5" spans="1:10" x14ac:dyDescent="0.25">
      <c r="A5" t="s">
        <v>1963</v>
      </c>
      <c r="B5" s="2">
        <v>45259</v>
      </c>
      <c r="C5" t="s">
        <v>1097</v>
      </c>
      <c r="D5" t="s">
        <v>1811</v>
      </c>
      <c r="E5" t="s">
        <v>1917</v>
      </c>
      <c r="F5">
        <v>1</v>
      </c>
      <c r="G5">
        <v>921.51</v>
      </c>
      <c r="H5">
        <v>0.16</v>
      </c>
      <c r="I5" t="s">
        <v>1964</v>
      </c>
      <c r="J5">
        <v>774.0684</v>
      </c>
    </row>
    <row r="6" spans="1:10" x14ac:dyDescent="0.25">
      <c r="A6" t="s">
        <v>1965</v>
      </c>
      <c r="B6" s="2">
        <v>45297</v>
      </c>
      <c r="C6" t="s">
        <v>1528</v>
      </c>
      <c r="D6" t="s">
        <v>1759</v>
      </c>
      <c r="E6" t="s">
        <v>1908</v>
      </c>
      <c r="F6">
        <v>3</v>
      </c>
      <c r="G6">
        <v>745.3</v>
      </c>
      <c r="H6">
        <v>0.18</v>
      </c>
      <c r="I6" t="s">
        <v>1959</v>
      </c>
      <c r="J6">
        <v>1833.4380000000001</v>
      </c>
    </row>
    <row r="7" spans="1:10" x14ac:dyDescent="0.25">
      <c r="A7" t="s">
        <v>1966</v>
      </c>
      <c r="B7" s="2">
        <v>45499</v>
      </c>
      <c r="C7" t="s">
        <v>409</v>
      </c>
      <c r="D7" t="s">
        <v>1617</v>
      </c>
      <c r="E7" t="s">
        <v>1914</v>
      </c>
      <c r="F7">
        <v>3</v>
      </c>
      <c r="G7">
        <v>147.01</v>
      </c>
      <c r="H7">
        <v>0.19</v>
      </c>
      <c r="I7" t="s">
        <v>1964</v>
      </c>
      <c r="J7">
        <v>357.23430000000002</v>
      </c>
    </row>
    <row r="8" spans="1:10" x14ac:dyDescent="0.25">
      <c r="A8" t="s">
        <v>1967</v>
      </c>
      <c r="B8" s="2">
        <v>45850</v>
      </c>
      <c r="C8" t="s">
        <v>78</v>
      </c>
      <c r="D8" t="s">
        <v>1750</v>
      </c>
      <c r="E8" t="s">
        <v>1904</v>
      </c>
      <c r="F8">
        <v>2</v>
      </c>
      <c r="G8">
        <v>785.31</v>
      </c>
      <c r="H8">
        <v>0.15</v>
      </c>
      <c r="I8" t="s">
        <v>1961</v>
      </c>
      <c r="J8">
        <v>1335.027</v>
      </c>
    </row>
    <row r="9" spans="1:10" x14ac:dyDescent="0.25">
      <c r="A9" t="s">
        <v>1968</v>
      </c>
      <c r="B9" s="2">
        <v>45248</v>
      </c>
      <c r="C9" t="s">
        <v>518</v>
      </c>
      <c r="D9" t="s">
        <v>1793</v>
      </c>
      <c r="E9" t="s">
        <v>1917</v>
      </c>
      <c r="F9">
        <v>4</v>
      </c>
      <c r="G9">
        <v>342.39</v>
      </c>
      <c r="H9">
        <v>0.23</v>
      </c>
      <c r="I9" t="s">
        <v>1961</v>
      </c>
      <c r="J9">
        <v>1054.5612000000001</v>
      </c>
    </row>
    <row r="10" spans="1:10" x14ac:dyDescent="0.25">
      <c r="A10" t="s">
        <v>1969</v>
      </c>
      <c r="B10" s="2">
        <v>45781</v>
      </c>
      <c r="C10" t="s">
        <v>624</v>
      </c>
      <c r="D10" t="s">
        <v>1880</v>
      </c>
      <c r="E10" t="s">
        <v>1908</v>
      </c>
      <c r="G10">
        <v>448.25</v>
      </c>
      <c r="H10">
        <v>7.0000000000000007E-2</v>
      </c>
      <c r="I10" t="s">
        <v>1961</v>
      </c>
      <c r="J10">
        <v>1250.6175000000001</v>
      </c>
    </row>
    <row r="11" spans="1:10" x14ac:dyDescent="0.25">
      <c r="A11" t="s">
        <v>1970</v>
      </c>
      <c r="B11" s="2">
        <v>45869</v>
      </c>
      <c r="C11" t="s">
        <v>1971</v>
      </c>
      <c r="D11" t="s">
        <v>1677</v>
      </c>
      <c r="E11" t="s">
        <v>1887</v>
      </c>
      <c r="F11">
        <v>2</v>
      </c>
      <c r="G11">
        <v>873.17</v>
      </c>
      <c r="H11">
        <v>0.23</v>
      </c>
      <c r="I11" t="s">
        <v>1961</v>
      </c>
      <c r="J11">
        <v>1344.6818000000001</v>
      </c>
    </row>
    <row r="12" spans="1:10" x14ac:dyDescent="0.25">
      <c r="A12" t="s">
        <v>1972</v>
      </c>
      <c r="B12" s="2">
        <v>45335</v>
      </c>
      <c r="C12" t="s">
        <v>245</v>
      </c>
      <c r="D12" t="s">
        <v>1648</v>
      </c>
      <c r="E12" t="s">
        <v>1934</v>
      </c>
      <c r="F12">
        <v>1</v>
      </c>
      <c r="G12">
        <v>278.63</v>
      </c>
      <c r="H12">
        <v>7.0000000000000007E-2</v>
      </c>
      <c r="I12" t="s">
        <v>1959</v>
      </c>
      <c r="J12">
        <v>259.1259</v>
      </c>
    </row>
    <row r="13" spans="1:10" x14ac:dyDescent="0.25">
      <c r="A13" t="s">
        <v>1973</v>
      </c>
      <c r="B13" s="2">
        <v>45801</v>
      </c>
      <c r="C13" t="s">
        <v>1019</v>
      </c>
      <c r="D13" t="s">
        <v>1696</v>
      </c>
      <c r="E13" t="s">
        <v>1892</v>
      </c>
      <c r="F13">
        <v>4</v>
      </c>
      <c r="G13">
        <v>286.92</v>
      </c>
      <c r="H13">
        <v>0.17</v>
      </c>
      <c r="I13" t="s">
        <v>1959</v>
      </c>
      <c r="J13">
        <v>952.57439999999997</v>
      </c>
    </row>
    <row r="14" spans="1:10" x14ac:dyDescent="0.25">
      <c r="A14" t="s">
        <v>1974</v>
      </c>
      <c r="B14" s="2">
        <v>45528</v>
      </c>
      <c r="C14" t="s">
        <v>772</v>
      </c>
      <c r="D14" t="s">
        <v>1847</v>
      </c>
      <c r="E14" t="s">
        <v>1904</v>
      </c>
      <c r="F14">
        <v>4</v>
      </c>
      <c r="G14">
        <v>644.58000000000004</v>
      </c>
      <c r="H14">
        <v>0.01</v>
      </c>
      <c r="I14" t="s">
        <v>1959</v>
      </c>
      <c r="J14">
        <v>2552.5367999999999</v>
      </c>
    </row>
    <row r="15" spans="1:10" x14ac:dyDescent="0.25">
      <c r="A15" t="s">
        <v>1975</v>
      </c>
      <c r="B15" s="2">
        <v>45875</v>
      </c>
      <c r="C15" t="s">
        <v>1383</v>
      </c>
      <c r="D15" t="s">
        <v>1680</v>
      </c>
      <c r="E15" t="s">
        <v>1939</v>
      </c>
      <c r="F15">
        <v>2</v>
      </c>
      <c r="G15">
        <v>316.89999999999998</v>
      </c>
      <c r="H15">
        <v>0.3</v>
      </c>
      <c r="I15" t="s">
        <v>1961</v>
      </c>
      <c r="J15">
        <v>443.66</v>
      </c>
    </row>
    <row r="16" spans="1:10" x14ac:dyDescent="0.25">
      <c r="A16" t="s">
        <v>1976</v>
      </c>
      <c r="B16" s="2">
        <v>45829</v>
      </c>
      <c r="C16" t="s">
        <v>1103</v>
      </c>
      <c r="D16" t="s">
        <v>1648</v>
      </c>
      <c r="E16" t="s">
        <v>1936</v>
      </c>
      <c r="F16">
        <v>4</v>
      </c>
      <c r="G16">
        <v>403.47</v>
      </c>
      <c r="H16">
        <v>0.28999999999999998</v>
      </c>
      <c r="I16" t="s">
        <v>1961</v>
      </c>
      <c r="J16">
        <v>1145.8548000000001</v>
      </c>
    </row>
    <row r="17" spans="1:10" x14ac:dyDescent="0.25">
      <c r="A17" t="s">
        <v>1977</v>
      </c>
      <c r="B17" s="2">
        <v>45636</v>
      </c>
      <c r="C17" t="s">
        <v>1361</v>
      </c>
      <c r="D17" t="s">
        <v>1686</v>
      </c>
      <c r="E17" t="s">
        <v>1921</v>
      </c>
      <c r="G17">
        <v>871.34</v>
      </c>
      <c r="H17">
        <v>0.04</v>
      </c>
      <c r="I17" t="s">
        <v>1964</v>
      </c>
      <c r="J17">
        <v>2509.4591999999998</v>
      </c>
    </row>
    <row r="18" spans="1:10" x14ac:dyDescent="0.25">
      <c r="A18" t="s">
        <v>1978</v>
      </c>
      <c r="B18" s="2">
        <v>45913</v>
      </c>
      <c r="C18" t="s">
        <v>889</v>
      </c>
      <c r="D18" t="s">
        <v>1777</v>
      </c>
      <c r="E18" t="s">
        <v>1948</v>
      </c>
      <c r="F18">
        <v>2</v>
      </c>
      <c r="G18">
        <v>451.98</v>
      </c>
      <c r="H18">
        <v>0.25</v>
      </c>
      <c r="I18" t="s">
        <v>1959</v>
      </c>
      <c r="J18">
        <v>677.97</v>
      </c>
    </row>
    <row r="19" spans="1:10" x14ac:dyDescent="0.25">
      <c r="A19" t="s">
        <v>1979</v>
      </c>
      <c r="B19" s="2">
        <v>45637</v>
      </c>
      <c r="C19" t="s">
        <v>292</v>
      </c>
      <c r="D19" t="s">
        <v>1658</v>
      </c>
      <c r="E19" t="s">
        <v>1904</v>
      </c>
      <c r="F19">
        <v>2</v>
      </c>
      <c r="G19">
        <v>502.69</v>
      </c>
      <c r="H19">
        <v>0.23</v>
      </c>
      <c r="I19" t="s">
        <v>1959</v>
      </c>
      <c r="J19">
        <v>774.14260000000002</v>
      </c>
    </row>
    <row r="20" spans="1:10" x14ac:dyDescent="0.25">
      <c r="A20" t="s">
        <v>1980</v>
      </c>
      <c r="B20" s="2">
        <v>45517</v>
      </c>
      <c r="C20" t="s">
        <v>342</v>
      </c>
      <c r="D20" t="s">
        <v>1696</v>
      </c>
      <c r="E20" t="s">
        <v>1904</v>
      </c>
      <c r="F20">
        <v>2</v>
      </c>
      <c r="G20">
        <v>559.23</v>
      </c>
      <c r="H20">
        <v>0.25</v>
      </c>
      <c r="I20" t="s">
        <v>1964</v>
      </c>
      <c r="J20">
        <v>838.84500000000003</v>
      </c>
    </row>
    <row r="21" spans="1:10" x14ac:dyDescent="0.25">
      <c r="A21" t="s">
        <v>1981</v>
      </c>
      <c r="B21" s="2">
        <v>45369</v>
      </c>
      <c r="C21" t="s">
        <v>778</v>
      </c>
      <c r="D21" t="s">
        <v>1762</v>
      </c>
      <c r="E21" t="s">
        <v>1932</v>
      </c>
      <c r="F21">
        <v>4</v>
      </c>
      <c r="H21">
        <v>0.04</v>
      </c>
      <c r="I21" t="s">
        <v>1964</v>
      </c>
      <c r="J21">
        <v>1782.4512</v>
      </c>
    </row>
    <row r="22" spans="1:10" x14ac:dyDescent="0.25">
      <c r="A22" t="s">
        <v>1982</v>
      </c>
      <c r="B22" s="2">
        <v>45843</v>
      </c>
      <c r="C22" t="s">
        <v>494</v>
      </c>
      <c r="D22" t="s">
        <v>1799</v>
      </c>
      <c r="E22" t="s">
        <v>1942</v>
      </c>
      <c r="F22">
        <v>3</v>
      </c>
      <c r="G22">
        <v>986.04</v>
      </c>
      <c r="H22">
        <v>0.27</v>
      </c>
      <c r="I22" t="s">
        <v>1964</v>
      </c>
      <c r="J22">
        <v>2159.4276</v>
      </c>
    </row>
    <row r="23" spans="1:10" x14ac:dyDescent="0.25">
      <c r="A23" t="s">
        <v>1983</v>
      </c>
      <c r="B23" s="2">
        <v>45447</v>
      </c>
      <c r="C23" t="s">
        <v>1247</v>
      </c>
      <c r="D23" t="s">
        <v>1709</v>
      </c>
      <c r="E23" t="s">
        <v>1945</v>
      </c>
      <c r="F23">
        <v>1</v>
      </c>
      <c r="G23">
        <v>589.55999999999995</v>
      </c>
      <c r="H23">
        <v>0.22</v>
      </c>
      <c r="I23" t="s">
        <v>1959</v>
      </c>
      <c r="J23">
        <v>459.85680000000002</v>
      </c>
    </row>
    <row r="24" spans="1:10" x14ac:dyDescent="0.25">
      <c r="A24" t="s">
        <v>1984</v>
      </c>
      <c r="B24" s="2">
        <v>45394</v>
      </c>
      <c r="C24" t="s">
        <v>1478</v>
      </c>
      <c r="D24" t="s">
        <v>1790</v>
      </c>
      <c r="E24" t="s">
        <v>1924</v>
      </c>
      <c r="F24">
        <v>3</v>
      </c>
      <c r="G24">
        <v>979.42</v>
      </c>
      <c r="H24">
        <v>0.03</v>
      </c>
      <c r="I24" t="s">
        <v>1961</v>
      </c>
      <c r="J24">
        <v>2850.1122</v>
      </c>
    </row>
    <row r="25" spans="1:10" x14ac:dyDescent="0.25">
      <c r="A25" t="s">
        <v>1985</v>
      </c>
      <c r="B25" s="2">
        <v>45466</v>
      </c>
      <c r="C25" t="s">
        <v>1163</v>
      </c>
      <c r="D25" t="s">
        <v>1606</v>
      </c>
      <c r="E25" t="s">
        <v>1917</v>
      </c>
      <c r="F25">
        <v>1</v>
      </c>
      <c r="G25">
        <v>719.28</v>
      </c>
      <c r="H25">
        <v>0.08</v>
      </c>
      <c r="I25" t="s">
        <v>1959</v>
      </c>
      <c r="J25">
        <v>661.73760000000004</v>
      </c>
    </row>
    <row r="26" spans="1:10" x14ac:dyDescent="0.25">
      <c r="A26" t="s">
        <v>1986</v>
      </c>
      <c r="B26" s="2">
        <v>45908</v>
      </c>
      <c r="C26" t="s">
        <v>621</v>
      </c>
      <c r="D26" t="s">
        <v>1783</v>
      </c>
      <c r="E26" t="s">
        <v>1911</v>
      </c>
      <c r="F26">
        <v>3</v>
      </c>
      <c r="G26">
        <v>77.599999999999994</v>
      </c>
      <c r="H26">
        <v>7.0000000000000007E-2</v>
      </c>
      <c r="I26" t="s">
        <v>1959</v>
      </c>
      <c r="J26">
        <v>216.50399999999999</v>
      </c>
    </row>
    <row r="27" spans="1:10" x14ac:dyDescent="0.25">
      <c r="A27" t="s">
        <v>1987</v>
      </c>
      <c r="B27" s="2">
        <v>45552</v>
      </c>
      <c r="C27" t="s">
        <v>1202</v>
      </c>
      <c r="D27" t="s">
        <v>1576</v>
      </c>
      <c r="E27" t="s">
        <v>1901</v>
      </c>
      <c r="F27">
        <v>4</v>
      </c>
      <c r="G27">
        <v>852.71</v>
      </c>
      <c r="H27">
        <v>0.14000000000000001</v>
      </c>
      <c r="I27" t="s">
        <v>1961</v>
      </c>
      <c r="J27">
        <v>2933.3224</v>
      </c>
    </row>
    <row r="28" spans="1:10" x14ac:dyDescent="0.25">
      <c r="A28" t="s">
        <v>1988</v>
      </c>
      <c r="B28" s="2">
        <v>45294</v>
      </c>
      <c r="C28" t="s">
        <v>701</v>
      </c>
      <c r="D28" t="s">
        <v>1877</v>
      </c>
      <c r="E28" t="s">
        <v>1917</v>
      </c>
      <c r="F28">
        <v>4</v>
      </c>
      <c r="G28">
        <v>156.16</v>
      </c>
      <c r="I28" t="s">
        <v>1959</v>
      </c>
      <c r="J28">
        <v>599.65440000000001</v>
      </c>
    </row>
    <row r="29" spans="1:10" x14ac:dyDescent="0.25">
      <c r="A29" t="s">
        <v>1989</v>
      </c>
      <c r="B29" s="2">
        <v>45710</v>
      </c>
      <c r="C29" t="s">
        <v>662</v>
      </c>
      <c r="D29" t="s">
        <v>1814</v>
      </c>
      <c r="E29" t="s">
        <v>1917</v>
      </c>
      <c r="F29">
        <v>3</v>
      </c>
      <c r="G29">
        <v>815.49</v>
      </c>
      <c r="H29">
        <v>0.17</v>
      </c>
      <c r="I29" t="s">
        <v>1959</v>
      </c>
      <c r="J29">
        <v>2030.5700999999999</v>
      </c>
    </row>
    <row r="30" spans="1:10" x14ac:dyDescent="0.25">
      <c r="A30" t="s">
        <v>1990</v>
      </c>
      <c r="B30" s="2">
        <v>45923</v>
      </c>
      <c r="C30" t="s">
        <v>506</v>
      </c>
      <c r="D30" t="s">
        <v>1610</v>
      </c>
      <c r="E30" t="s">
        <v>1896</v>
      </c>
      <c r="F30">
        <v>2</v>
      </c>
      <c r="G30">
        <v>74.209999999999994</v>
      </c>
      <c r="H30">
        <v>0.11</v>
      </c>
      <c r="I30" t="s">
        <v>1961</v>
      </c>
      <c r="J30">
        <v>132.09379999999999</v>
      </c>
    </row>
    <row r="31" spans="1:10" x14ac:dyDescent="0.25">
      <c r="A31" t="s">
        <v>1991</v>
      </c>
      <c r="B31" s="2">
        <v>45302</v>
      </c>
      <c r="C31" t="s">
        <v>1103</v>
      </c>
      <c r="D31" t="s">
        <v>1880</v>
      </c>
      <c r="E31" t="s">
        <v>1901</v>
      </c>
      <c r="G31">
        <v>451.67</v>
      </c>
      <c r="H31">
        <v>0.15</v>
      </c>
      <c r="I31" t="s">
        <v>1959</v>
      </c>
      <c r="J31">
        <v>1535.6780000000001</v>
      </c>
    </row>
    <row r="32" spans="1:10" x14ac:dyDescent="0.25">
      <c r="A32" t="s">
        <v>1992</v>
      </c>
      <c r="B32" s="2">
        <v>45217</v>
      </c>
      <c r="C32" t="s">
        <v>122</v>
      </c>
      <c r="D32" t="s">
        <v>1576</v>
      </c>
      <c r="E32" t="s">
        <v>1948</v>
      </c>
      <c r="F32">
        <v>1</v>
      </c>
      <c r="G32">
        <v>429.38</v>
      </c>
      <c r="H32">
        <v>0.13</v>
      </c>
      <c r="I32" t="s">
        <v>1961</v>
      </c>
      <c r="J32">
        <v>373.56060000000002</v>
      </c>
    </row>
    <row r="33" spans="1:10" x14ac:dyDescent="0.25">
      <c r="A33" t="s">
        <v>1993</v>
      </c>
      <c r="B33" s="2">
        <v>45593</v>
      </c>
      <c r="C33" t="s">
        <v>1293</v>
      </c>
      <c r="D33" t="s">
        <v>1741</v>
      </c>
      <c r="E33" t="s">
        <v>1929</v>
      </c>
      <c r="F33">
        <v>2</v>
      </c>
      <c r="G33">
        <v>148.96</v>
      </c>
      <c r="H33">
        <v>0.03</v>
      </c>
      <c r="I33" t="s">
        <v>1964</v>
      </c>
      <c r="J33">
        <v>288.98239999999998</v>
      </c>
    </row>
    <row r="34" spans="1:10" x14ac:dyDescent="0.25">
      <c r="A34" t="s">
        <v>1994</v>
      </c>
      <c r="B34" s="2">
        <v>45597</v>
      </c>
      <c r="C34" t="s">
        <v>1252</v>
      </c>
      <c r="D34" t="s">
        <v>1808</v>
      </c>
      <c r="E34" t="s">
        <v>1917</v>
      </c>
      <c r="F34">
        <v>4</v>
      </c>
      <c r="G34">
        <v>313.83</v>
      </c>
      <c r="H34">
        <v>0.08</v>
      </c>
      <c r="I34" t="s">
        <v>1959</v>
      </c>
      <c r="J34">
        <v>1154.8943999999999</v>
      </c>
    </row>
    <row r="35" spans="1:10" x14ac:dyDescent="0.25">
      <c r="A35" t="s">
        <v>1995</v>
      </c>
      <c r="B35" s="2">
        <v>45620</v>
      </c>
      <c r="C35" t="s">
        <v>1412</v>
      </c>
      <c r="D35" t="s">
        <v>1606</v>
      </c>
      <c r="E35" t="s">
        <v>1911</v>
      </c>
      <c r="F35">
        <v>2</v>
      </c>
      <c r="G35">
        <v>717.31</v>
      </c>
      <c r="H35">
        <v>0.15</v>
      </c>
      <c r="I35" t="s">
        <v>1959</v>
      </c>
      <c r="J35">
        <v>1219.4269999999999</v>
      </c>
    </row>
    <row r="36" spans="1:10" x14ac:dyDescent="0.25">
      <c r="A36" t="s">
        <v>1996</v>
      </c>
      <c r="B36" s="2">
        <v>45215</v>
      </c>
      <c r="C36" t="s">
        <v>1091</v>
      </c>
      <c r="D36" t="s">
        <v>1820</v>
      </c>
      <c r="E36" t="s">
        <v>1892</v>
      </c>
      <c r="G36">
        <v>873.22</v>
      </c>
      <c r="H36">
        <v>0.18</v>
      </c>
      <c r="I36" t="s">
        <v>1959</v>
      </c>
      <c r="J36">
        <v>2148.1212</v>
      </c>
    </row>
    <row r="37" spans="1:10" x14ac:dyDescent="0.25">
      <c r="A37" t="s">
        <v>1997</v>
      </c>
      <c r="B37" s="2">
        <v>45878</v>
      </c>
      <c r="C37" t="s">
        <v>716</v>
      </c>
      <c r="D37" t="s">
        <v>1998</v>
      </c>
      <c r="E37" t="s">
        <v>1901</v>
      </c>
      <c r="F37">
        <v>4</v>
      </c>
      <c r="G37">
        <v>109.36</v>
      </c>
      <c r="H37">
        <v>0.19</v>
      </c>
      <c r="I37" t="s">
        <v>1964</v>
      </c>
      <c r="J37">
        <v>354.32639999999998</v>
      </c>
    </row>
    <row r="38" spans="1:10" x14ac:dyDescent="0.25">
      <c r="A38" t="s">
        <v>1999</v>
      </c>
      <c r="B38" s="2">
        <v>45635</v>
      </c>
      <c r="C38" t="s">
        <v>314</v>
      </c>
      <c r="D38" t="s">
        <v>1576</v>
      </c>
      <c r="E38" t="s">
        <v>1914</v>
      </c>
      <c r="F38">
        <v>3</v>
      </c>
      <c r="G38">
        <v>559.52</v>
      </c>
      <c r="H38">
        <v>0.16</v>
      </c>
      <c r="I38" t="s">
        <v>1961</v>
      </c>
      <c r="J38">
        <v>1409.9903999999999</v>
      </c>
    </row>
    <row r="39" spans="1:10" x14ac:dyDescent="0.25">
      <c r="A39" t="s">
        <v>2000</v>
      </c>
      <c r="B39" s="2">
        <v>45329</v>
      </c>
      <c r="C39" t="s">
        <v>1525</v>
      </c>
      <c r="D39" t="s">
        <v>1599</v>
      </c>
      <c r="E39" t="s">
        <v>1942</v>
      </c>
      <c r="F39">
        <v>3</v>
      </c>
      <c r="G39">
        <v>121.76</v>
      </c>
      <c r="H39">
        <v>0.27</v>
      </c>
      <c r="I39" t="s">
        <v>1961</v>
      </c>
      <c r="J39">
        <v>266.65440000000001</v>
      </c>
    </row>
    <row r="40" spans="1:10" x14ac:dyDescent="0.25">
      <c r="A40" t="s">
        <v>2001</v>
      </c>
      <c r="B40" s="2">
        <v>45378</v>
      </c>
      <c r="C40" t="s">
        <v>630</v>
      </c>
      <c r="D40" t="s">
        <v>1677</v>
      </c>
      <c r="E40" t="s">
        <v>1932</v>
      </c>
      <c r="F40">
        <v>4</v>
      </c>
      <c r="G40">
        <v>735.32</v>
      </c>
      <c r="H40">
        <v>0.06</v>
      </c>
      <c r="I40" t="s">
        <v>1964</v>
      </c>
      <c r="J40">
        <v>2764.8031999999998</v>
      </c>
    </row>
    <row r="41" spans="1:10" x14ac:dyDescent="0.25">
      <c r="A41" t="s">
        <v>2002</v>
      </c>
      <c r="B41" s="2">
        <v>45264</v>
      </c>
      <c r="C41" t="s">
        <v>1349</v>
      </c>
      <c r="D41" t="s">
        <v>1865</v>
      </c>
      <c r="E41" t="s">
        <v>1901</v>
      </c>
      <c r="F41">
        <v>2</v>
      </c>
      <c r="G41">
        <v>600.73</v>
      </c>
      <c r="H41">
        <v>0.08</v>
      </c>
      <c r="I41" t="s">
        <v>1959</v>
      </c>
      <c r="J41">
        <v>1105.3432</v>
      </c>
    </row>
    <row r="42" spans="1:10" x14ac:dyDescent="0.25">
      <c r="A42" t="s">
        <v>2003</v>
      </c>
      <c r="B42" s="2">
        <v>45486</v>
      </c>
      <c r="C42" t="s">
        <v>268</v>
      </c>
      <c r="D42" t="s">
        <v>1655</v>
      </c>
      <c r="E42" t="s">
        <v>1948</v>
      </c>
      <c r="F42">
        <v>2</v>
      </c>
      <c r="G42">
        <v>873.86</v>
      </c>
      <c r="H42">
        <v>7.0000000000000007E-2</v>
      </c>
      <c r="I42" t="s">
        <v>1964</v>
      </c>
      <c r="J42">
        <v>1625.3796</v>
      </c>
    </row>
    <row r="43" spans="1:10" x14ac:dyDescent="0.25">
      <c r="A43" t="s">
        <v>2004</v>
      </c>
      <c r="B43" s="2">
        <v>45241</v>
      </c>
      <c r="C43" t="s">
        <v>965</v>
      </c>
      <c r="D43" t="s">
        <v>1645</v>
      </c>
      <c r="E43" t="s">
        <v>1917</v>
      </c>
      <c r="F43">
        <v>3</v>
      </c>
      <c r="G43">
        <v>342.47</v>
      </c>
      <c r="H43">
        <v>0.08</v>
      </c>
      <c r="I43" t="s">
        <v>1961</v>
      </c>
      <c r="J43">
        <v>945.21720000000016</v>
      </c>
    </row>
    <row r="44" spans="1:10" x14ac:dyDescent="0.25">
      <c r="A44" t="s">
        <v>2005</v>
      </c>
      <c r="B44" s="2">
        <v>45649</v>
      </c>
      <c r="C44" t="s">
        <v>1064</v>
      </c>
      <c r="D44" t="s">
        <v>1664</v>
      </c>
      <c r="E44" t="s">
        <v>1921</v>
      </c>
      <c r="F44">
        <v>2</v>
      </c>
      <c r="G44">
        <v>915.15</v>
      </c>
      <c r="H44">
        <v>0.16</v>
      </c>
      <c r="I44" t="s">
        <v>1961</v>
      </c>
      <c r="J44">
        <v>1537.452</v>
      </c>
    </row>
    <row r="45" spans="1:10" x14ac:dyDescent="0.25">
      <c r="A45" t="s">
        <v>2006</v>
      </c>
      <c r="B45" s="2">
        <v>45677</v>
      </c>
      <c r="C45" t="s">
        <v>308</v>
      </c>
      <c r="D45" t="s">
        <v>1677</v>
      </c>
      <c r="E45" t="s">
        <v>1942</v>
      </c>
      <c r="G45">
        <v>863.11</v>
      </c>
      <c r="H45">
        <v>0.28000000000000003</v>
      </c>
      <c r="I45" t="s">
        <v>1961</v>
      </c>
      <c r="J45">
        <v>1864.3176000000001</v>
      </c>
    </row>
    <row r="46" spans="1:10" x14ac:dyDescent="0.25">
      <c r="A46" t="s">
        <v>2007</v>
      </c>
      <c r="B46" s="2">
        <v>45538</v>
      </c>
      <c r="C46" t="s">
        <v>671</v>
      </c>
      <c r="D46" t="s">
        <v>1709</v>
      </c>
      <c r="E46" t="s">
        <v>1929</v>
      </c>
      <c r="F46">
        <v>2</v>
      </c>
      <c r="G46">
        <v>209.32</v>
      </c>
      <c r="H46">
        <v>0.23</v>
      </c>
      <c r="I46" t="s">
        <v>1964</v>
      </c>
      <c r="J46">
        <v>322.3528</v>
      </c>
    </row>
    <row r="47" spans="1:10" x14ac:dyDescent="0.25">
      <c r="A47" t="s">
        <v>2008</v>
      </c>
      <c r="B47" s="2">
        <v>45606</v>
      </c>
      <c r="C47" t="s">
        <v>1461</v>
      </c>
      <c r="D47" t="s">
        <v>1759</v>
      </c>
      <c r="E47" t="s">
        <v>1917</v>
      </c>
      <c r="F47">
        <v>4</v>
      </c>
      <c r="G47">
        <v>288.60000000000002</v>
      </c>
      <c r="H47">
        <v>0.09</v>
      </c>
      <c r="I47" t="s">
        <v>1961</v>
      </c>
      <c r="J47">
        <v>1050.5039999999999</v>
      </c>
    </row>
    <row r="48" spans="1:10" x14ac:dyDescent="0.25">
      <c r="A48" t="s">
        <v>2009</v>
      </c>
      <c r="B48" s="2">
        <v>45570</v>
      </c>
      <c r="C48" t="s">
        <v>262</v>
      </c>
      <c r="D48" t="s">
        <v>1817</v>
      </c>
      <c r="E48" t="s">
        <v>1939</v>
      </c>
      <c r="F48">
        <v>1</v>
      </c>
      <c r="G48">
        <v>418.69</v>
      </c>
      <c r="H48">
        <v>0.06</v>
      </c>
      <c r="I48" t="s">
        <v>1961</v>
      </c>
      <c r="J48">
        <v>393.5686</v>
      </c>
    </row>
    <row r="49" spans="1:10" x14ac:dyDescent="0.25">
      <c r="A49" t="s">
        <v>2010</v>
      </c>
      <c r="B49" s="2">
        <v>45466</v>
      </c>
      <c r="C49" t="s">
        <v>46</v>
      </c>
      <c r="D49" t="s">
        <v>1667</v>
      </c>
      <c r="E49" t="s">
        <v>1927</v>
      </c>
      <c r="F49">
        <v>1</v>
      </c>
      <c r="G49">
        <v>135.78</v>
      </c>
      <c r="H49">
        <v>0.14000000000000001</v>
      </c>
      <c r="I49" t="s">
        <v>1961</v>
      </c>
      <c r="J49">
        <v>116.77079999999999</v>
      </c>
    </row>
    <row r="50" spans="1:10" x14ac:dyDescent="0.25">
      <c r="A50" t="s">
        <v>2011</v>
      </c>
      <c r="B50" s="2">
        <v>45218</v>
      </c>
      <c r="C50" t="s">
        <v>671</v>
      </c>
      <c r="D50" t="s">
        <v>1712</v>
      </c>
      <c r="E50" t="s">
        <v>1942</v>
      </c>
      <c r="F50">
        <v>1</v>
      </c>
      <c r="G50">
        <v>517.13</v>
      </c>
      <c r="H50">
        <v>0.28000000000000003</v>
      </c>
      <c r="I50" t="s">
        <v>1959</v>
      </c>
      <c r="J50">
        <v>372.33359999999999</v>
      </c>
    </row>
    <row r="51" spans="1:10" x14ac:dyDescent="0.25">
      <c r="A51" t="s">
        <v>2012</v>
      </c>
      <c r="B51" s="2">
        <v>45607</v>
      </c>
      <c r="C51" t="s">
        <v>1316</v>
      </c>
      <c r="D51" t="s">
        <v>1638</v>
      </c>
      <c r="E51" t="s">
        <v>1939</v>
      </c>
      <c r="F51">
        <v>2</v>
      </c>
      <c r="G51">
        <v>384.66</v>
      </c>
      <c r="H51">
        <v>0.08</v>
      </c>
      <c r="I51" t="s">
        <v>1964</v>
      </c>
      <c r="J51">
        <v>707.77440000000013</v>
      </c>
    </row>
    <row r="52" spans="1:10" x14ac:dyDescent="0.25">
      <c r="A52" t="s">
        <v>2013</v>
      </c>
      <c r="B52" s="2">
        <v>45291</v>
      </c>
      <c r="C52" t="s">
        <v>262</v>
      </c>
      <c r="D52" t="s">
        <v>1738</v>
      </c>
      <c r="E52" t="s">
        <v>1921</v>
      </c>
      <c r="F52">
        <v>3</v>
      </c>
      <c r="G52">
        <v>83.7</v>
      </c>
      <c r="H52">
        <v>0.24</v>
      </c>
      <c r="I52" t="s">
        <v>1961</v>
      </c>
      <c r="J52">
        <v>190.83600000000001</v>
      </c>
    </row>
    <row r="53" spans="1:10" x14ac:dyDescent="0.25">
      <c r="A53" t="s">
        <v>2014</v>
      </c>
      <c r="B53" s="2">
        <v>45689</v>
      </c>
      <c r="C53" t="s">
        <v>488</v>
      </c>
      <c r="D53" t="s">
        <v>1790</v>
      </c>
      <c r="E53" t="s">
        <v>1914</v>
      </c>
      <c r="F53">
        <v>3</v>
      </c>
      <c r="G53">
        <v>76.569999999999993</v>
      </c>
      <c r="H53">
        <v>0.26</v>
      </c>
      <c r="I53" t="s">
        <v>1959</v>
      </c>
      <c r="J53">
        <v>169.9854</v>
      </c>
    </row>
    <row r="54" spans="1:10" x14ac:dyDescent="0.25">
      <c r="A54" t="s">
        <v>2015</v>
      </c>
      <c r="B54" s="2">
        <v>45894</v>
      </c>
      <c r="C54" t="s">
        <v>506</v>
      </c>
      <c r="D54" t="s">
        <v>1850</v>
      </c>
      <c r="E54" t="s">
        <v>1911</v>
      </c>
      <c r="F54">
        <v>3</v>
      </c>
      <c r="I54" t="s">
        <v>1959</v>
      </c>
      <c r="J54">
        <v>486.06330000000003</v>
      </c>
    </row>
    <row r="55" spans="1:10" x14ac:dyDescent="0.25">
      <c r="A55" t="s">
        <v>2016</v>
      </c>
      <c r="B55" s="2">
        <v>45677</v>
      </c>
      <c r="C55" t="s">
        <v>1031</v>
      </c>
      <c r="D55" t="s">
        <v>1635</v>
      </c>
      <c r="E55" t="s">
        <v>1917</v>
      </c>
      <c r="F55">
        <v>1</v>
      </c>
      <c r="G55">
        <v>900.35</v>
      </c>
      <c r="H55">
        <v>0.13</v>
      </c>
      <c r="I55" t="s">
        <v>1964</v>
      </c>
      <c r="J55">
        <v>783.30449999999996</v>
      </c>
    </row>
    <row r="56" spans="1:10" x14ac:dyDescent="0.25">
      <c r="A56" t="s">
        <v>2017</v>
      </c>
      <c r="B56" s="2">
        <v>45706</v>
      </c>
      <c r="C56" t="s">
        <v>345</v>
      </c>
      <c r="D56" t="s">
        <v>1700</v>
      </c>
      <c r="E56" t="s">
        <v>1924</v>
      </c>
      <c r="F56">
        <v>4</v>
      </c>
      <c r="G56">
        <v>428.09</v>
      </c>
      <c r="H56">
        <v>7.0000000000000007E-2</v>
      </c>
      <c r="I56" t="s">
        <v>1959</v>
      </c>
      <c r="J56">
        <v>1592.4947999999999</v>
      </c>
    </row>
    <row r="57" spans="1:10" x14ac:dyDescent="0.25">
      <c r="A57" t="s">
        <v>2018</v>
      </c>
      <c r="B57" s="2">
        <v>45589</v>
      </c>
      <c r="C57" t="s">
        <v>1304</v>
      </c>
      <c r="D57" t="s">
        <v>1728</v>
      </c>
      <c r="E57" t="s">
        <v>1927</v>
      </c>
      <c r="F57">
        <v>2</v>
      </c>
      <c r="G57">
        <v>559.71</v>
      </c>
      <c r="H57">
        <v>0.3</v>
      </c>
      <c r="I57" t="s">
        <v>1964</v>
      </c>
      <c r="J57">
        <v>783.59400000000005</v>
      </c>
    </row>
    <row r="58" spans="1:10" x14ac:dyDescent="0.25">
      <c r="A58" t="s">
        <v>2019</v>
      </c>
      <c r="B58" s="2">
        <v>45282</v>
      </c>
      <c r="C58" t="s">
        <v>296</v>
      </c>
      <c r="D58" t="s">
        <v>1680</v>
      </c>
      <c r="E58" t="s">
        <v>1911</v>
      </c>
      <c r="F58">
        <v>2</v>
      </c>
      <c r="G58">
        <v>833.7</v>
      </c>
      <c r="H58">
        <v>0.06</v>
      </c>
      <c r="I58" t="s">
        <v>1961</v>
      </c>
      <c r="J58">
        <v>1567.356</v>
      </c>
    </row>
    <row r="59" spans="1:10" x14ac:dyDescent="0.25">
      <c r="A59" t="s">
        <v>2020</v>
      </c>
      <c r="B59" s="2">
        <v>45462</v>
      </c>
      <c r="C59" t="s">
        <v>1452</v>
      </c>
      <c r="D59" t="s">
        <v>1721</v>
      </c>
      <c r="E59" t="s">
        <v>1934</v>
      </c>
      <c r="F59">
        <v>2</v>
      </c>
      <c r="G59">
        <v>680.16</v>
      </c>
      <c r="H59">
        <v>0.28000000000000003</v>
      </c>
      <c r="I59" t="s">
        <v>1959</v>
      </c>
      <c r="J59">
        <v>979.43039999999996</v>
      </c>
    </row>
    <row r="60" spans="1:10" x14ac:dyDescent="0.25">
      <c r="A60" t="s">
        <v>2021</v>
      </c>
      <c r="B60" s="2">
        <v>45633</v>
      </c>
      <c r="C60" t="s">
        <v>1269</v>
      </c>
      <c r="D60" t="s">
        <v>1617</v>
      </c>
      <c r="E60" t="s">
        <v>1914</v>
      </c>
      <c r="F60">
        <v>4</v>
      </c>
      <c r="G60">
        <v>733.42</v>
      </c>
      <c r="I60" t="s">
        <v>1961</v>
      </c>
      <c r="J60">
        <v>2552.3015999999998</v>
      </c>
    </row>
    <row r="61" spans="1:10" x14ac:dyDescent="0.25">
      <c r="A61" t="s">
        <v>2022</v>
      </c>
      <c r="B61" s="2">
        <v>45257</v>
      </c>
      <c r="C61" t="s">
        <v>1160</v>
      </c>
      <c r="D61" t="s">
        <v>1850</v>
      </c>
      <c r="E61" t="s">
        <v>1927</v>
      </c>
      <c r="F61">
        <v>1</v>
      </c>
      <c r="G61">
        <v>996.33</v>
      </c>
      <c r="H61">
        <v>0.23</v>
      </c>
      <c r="I61" t="s">
        <v>1961</v>
      </c>
      <c r="J61">
        <v>767.17410000000007</v>
      </c>
    </row>
    <row r="62" spans="1:10" x14ac:dyDescent="0.25">
      <c r="A62" t="s">
        <v>2023</v>
      </c>
      <c r="B62" s="2">
        <v>45854</v>
      </c>
      <c r="C62" t="s">
        <v>1281</v>
      </c>
      <c r="D62" t="s">
        <v>1670</v>
      </c>
      <c r="E62" t="s">
        <v>1924</v>
      </c>
      <c r="F62">
        <v>1</v>
      </c>
      <c r="G62">
        <v>198.83</v>
      </c>
      <c r="H62">
        <v>0.09</v>
      </c>
      <c r="I62" t="s">
        <v>1964</v>
      </c>
      <c r="J62">
        <v>180.93530000000001</v>
      </c>
    </row>
    <row r="63" spans="1:10" x14ac:dyDescent="0.25">
      <c r="A63" t="s">
        <v>2024</v>
      </c>
      <c r="B63" s="2">
        <v>45716</v>
      </c>
      <c r="C63" t="s">
        <v>778</v>
      </c>
      <c r="D63" t="s">
        <v>1631</v>
      </c>
      <c r="E63" t="s">
        <v>1914</v>
      </c>
      <c r="F63">
        <v>1</v>
      </c>
      <c r="G63">
        <v>374.92</v>
      </c>
      <c r="H63">
        <v>0.18</v>
      </c>
      <c r="I63" t="s">
        <v>1961</v>
      </c>
      <c r="J63">
        <v>307.43439999999998</v>
      </c>
    </row>
    <row r="64" spans="1:10" x14ac:dyDescent="0.25">
      <c r="A64" t="s">
        <v>2025</v>
      </c>
      <c r="B64" s="2">
        <v>45515</v>
      </c>
      <c r="C64" t="s">
        <v>1971</v>
      </c>
      <c r="D64" t="s">
        <v>1862</v>
      </c>
      <c r="E64" t="s">
        <v>1939</v>
      </c>
      <c r="F64">
        <v>1</v>
      </c>
      <c r="G64">
        <v>468.94</v>
      </c>
      <c r="H64">
        <v>0.12</v>
      </c>
      <c r="I64" t="s">
        <v>1959</v>
      </c>
      <c r="J64">
        <v>412.66719999999998</v>
      </c>
    </row>
    <row r="65" spans="1:10" x14ac:dyDescent="0.25">
      <c r="A65" t="s">
        <v>2026</v>
      </c>
      <c r="B65" s="2">
        <v>45927</v>
      </c>
      <c r="C65" t="s">
        <v>440</v>
      </c>
      <c r="D65" t="s">
        <v>1850</v>
      </c>
      <c r="E65" t="s">
        <v>1929</v>
      </c>
      <c r="F65">
        <v>2</v>
      </c>
      <c r="G65">
        <v>121.37</v>
      </c>
      <c r="H65">
        <v>0.05</v>
      </c>
      <c r="I65" t="s">
        <v>1959</v>
      </c>
      <c r="J65">
        <v>230.60300000000001</v>
      </c>
    </row>
    <row r="66" spans="1:10" x14ac:dyDescent="0.25">
      <c r="A66" t="s">
        <v>2027</v>
      </c>
      <c r="B66" s="2">
        <v>45914</v>
      </c>
      <c r="C66" t="s">
        <v>826</v>
      </c>
      <c r="D66" t="s">
        <v>1741</v>
      </c>
      <c r="E66" t="s">
        <v>1924</v>
      </c>
      <c r="F66">
        <v>3</v>
      </c>
      <c r="G66">
        <v>480.06</v>
      </c>
      <c r="H66">
        <v>0.01</v>
      </c>
      <c r="I66" t="s">
        <v>1959</v>
      </c>
    </row>
    <row r="67" spans="1:10" x14ac:dyDescent="0.25">
      <c r="A67" t="s">
        <v>2028</v>
      </c>
      <c r="B67" s="2">
        <v>45290</v>
      </c>
      <c r="C67" t="s">
        <v>548</v>
      </c>
      <c r="D67" t="s">
        <v>1880</v>
      </c>
      <c r="E67" t="s">
        <v>1942</v>
      </c>
      <c r="F67">
        <v>2</v>
      </c>
      <c r="G67">
        <v>856.57</v>
      </c>
      <c r="H67">
        <v>0.24</v>
      </c>
      <c r="I67" t="s">
        <v>1959</v>
      </c>
      <c r="J67">
        <v>1301.9864</v>
      </c>
    </row>
    <row r="68" spans="1:10" x14ac:dyDescent="0.25">
      <c r="A68" t="s">
        <v>2029</v>
      </c>
      <c r="B68" s="2">
        <v>45213</v>
      </c>
      <c r="C68" t="s">
        <v>868</v>
      </c>
      <c r="D68" t="s">
        <v>1814</v>
      </c>
      <c r="E68" t="s">
        <v>1896</v>
      </c>
      <c r="F68">
        <v>4</v>
      </c>
      <c r="G68">
        <v>814.25</v>
      </c>
      <c r="H68">
        <v>0.18</v>
      </c>
      <c r="I68" t="s">
        <v>1959</v>
      </c>
      <c r="J68">
        <v>2670.74</v>
      </c>
    </row>
    <row r="69" spans="1:10" x14ac:dyDescent="0.25">
      <c r="A69" t="s">
        <v>2030</v>
      </c>
      <c r="B69" s="2">
        <v>45255</v>
      </c>
      <c r="C69" t="s">
        <v>1499</v>
      </c>
      <c r="D69" t="s">
        <v>1606</v>
      </c>
      <c r="E69" t="s">
        <v>1896</v>
      </c>
      <c r="F69">
        <v>1</v>
      </c>
      <c r="G69">
        <v>989.17</v>
      </c>
      <c r="H69">
        <v>0.2</v>
      </c>
      <c r="I69" t="s">
        <v>1961</v>
      </c>
      <c r="J69">
        <v>791.33600000000001</v>
      </c>
    </row>
    <row r="70" spans="1:10" x14ac:dyDescent="0.25">
      <c r="A70" t="s">
        <v>2031</v>
      </c>
      <c r="B70" s="2">
        <v>45270</v>
      </c>
      <c r="C70" t="s">
        <v>1175</v>
      </c>
      <c r="D70" t="s">
        <v>1799</v>
      </c>
      <c r="E70" t="s">
        <v>1924</v>
      </c>
      <c r="F70">
        <v>4</v>
      </c>
      <c r="G70">
        <v>62.48</v>
      </c>
      <c r="H70">
        <v>0.18</v>
      </c>
      <c r="I70" t="s">
        <v>1959</v>
      </c>
      <c r="J70">
        <v>204.93440000000001</v>
      </c>
    </row>
    <row r="71" spans="1:10" x14ac:dyDescent="0.25">
      <c r="A71" t="s">
        <v>2032</v>
      </c>
      <c r="B71" s="2">
        <v>45897</v>
      </c>
      <c r="C71" t="s">
        <v>1325</v>
      </c>
      <c r="D71" t="s">
        <v>1610</v>
      </c>
      <c r="E71" t="s">
        <v>1939</v>
      </c>
      <c r="F71">
        <v>4</v>
      </c>
      <c r="G71">
        <v>561.24</v>
      </c>
      <c r="H71">
        <v>0.24</v>
      </c>
      <c r="I71" t="s">
        <v>1959</v>
      </c>
      <c r="J71">
        <v>1706.1695999999999</v>
      </c>
    </row>
    <row r="72" spans="1:10" x14ac:dyDescent="0.25">
      <c r="A72" t="s">
        <v>2033</v>
      </c>
      <c r="B72" s="2">
        <v>45849</v>
      </c>
      <c r="C72" t="s">
        <v>222</v>
      </c>
      <c r="D72" t="s">
        <v>1762</v>
      </c>
      <c r="E72" t="s">
        <v>1908</v>
      </c>
      <c r="F72">
        <v>3</v>
      </c>
      <c r="G72">
        <v>92.24</v>
      </c>
      <c r="H72">
        <v>0.28000000000000003</v>
      </c>
      <c r="I72" t="s">
        <v>1964</v>
      </c>
    </row>
    <row r="73" spans="1:10" x14ac:dyDescent="0.25">
      <c r="A73" t="s">
        <v>2034</v>
      </c>
      <c r="B73" s="2">
        <v>45889</v>
      </c>
      <c r="C73" t="s">
        <v>566</v>
      </c>
      <c r="D73" t="s">
        <v>1799</v>
      </c>
      <c r="E73" t="s">
        <v>1892</v>
      </c>
      <c r="F73">
        <v>2</v>
      </c>
      <c r="G73">
        <v>668.3</v>
      </c>
      <c r="H73">
        <v>7.0000000000000007E-2</v>
      </c>
      <c r="I73" t="s">
        <v>1959</v>
      </c>
      <c r="J73">
        <v>1243.038</v>
      </c>
    </row>
    <row r="74" spans="1:10" x14ac:dyDescent="0.25">
      <c r="A74" t="s">
        <v>2035</v>
      </c>
      <c r="B74" s="2">
        <v>45533</v>
      </c>
      <c r="C74" t="s">
        <v>1284</v>
      </c>
      <c r="D74" t="s">
        <v>1693</v>
      </c>
      <c r="E74" t="s">
        <v>1908</v>
      </c>
      <c r="F74">
        <v>1</v>
      </c>
      <c r="G74">
        <v>553.82000000000005</v>
      </c>
      <c r="H74">
        <v>0.09</v>
      </c>
      <c r="I74" t="s">
        <v>1959</v>
      </c>
      <c r="J74">
        <v>503.97620000000012</v>
      </c>
    </row>
    <row r="75" spans="1:10" x14ac:dyDescent="0.25">
      <c r="A75" t="s">
        <v>2036</v>
      </c>
      <c r="B75" s="2">
        <v>45626</v>
      </c>
      <c r="C75" t="s">
        <v>151</v>
      </c>
      <c r="D75" t="s">
        <v>1715</v>
      </c>
      <c r="E75" t="s">
        <v>1927</v>
      </c>
      <c r="F75">
        <v>2</v>
      </c>
      <c r="G75">
        <v>556.42999999999995</v>
      </c>
      <c r="H75">
        <v>0.13</v>
      </c>
      <c r="I75" t="s">
        <v>1959</v>
      </c>
      <c r="J75">
        <v>968.18819999999994</v>
      </c>
    </row>
    <row r="76" spans="1:10" x14ac:dyDescent="0.25">
      <c r="A76" t="s">
        <v>2037</v>
      </c>
      <c r="B76" s="2">
        <v>45942</v>
      </c>
      <c r="C76" t="s">
        <v>880</v>
      </c>
      <c r="D76" t="s">
        <v>1635</v>
      </c>
      <c r="E76" t="s">
        <v>1917</v>
      </c>
      <c r="F76">
        <v>1</v>
      </c>
      <c r="G76">
        <v>184.98</v>
      </c>
      <c r="H76">
        <v>0.1</v>
      </c>
      <c r="I76" t="s">
        <v>1964</v>
      </c>
      <c r="J76">
        <v>166.482</v>
      </c>
    </row>
    <row r="77" spans="1:10" x14ac:dyDescent="0.25">
      <c r="A77" t="s">
        <v>2038</v>
      </c>
      <c r="B77" s="2">
        <v>45500</v>
      </c>
      <c r="C77" t="s">
        <v>145</v>
      </c>
      <c r="D77" t="s">
        <v>1874</v>
      </c>
      <c r="E77" t="s">
        <v>1929</v>
      </c>
      <c r="F77">
        <v>4</v>
      </c>
      <c r="G77">
        <v>700.18</v>
      </c>
      <c r="H77">
        <v>0.23</v>
      </c>
      <c r="I77" t="s">
        <v>1959</v>
      </c>
      <c r="J77">
        <v>2156.5544</v>
      </c>
    </row>
    <row r="78" spans="1:10" x14ac:dyDescent="0.25">
      <c r="A78" t="s">
        <v>2039</v>
      </c>
      <c r="B78" s="2">
        <v>45285</v>
      </c>
      <c r="C78" t="s">
        <v>88</v>
      </c>
      <c r="D78" t="s">
        <v>1811</v>
      </c>
      <c r="E78" t="s">
        <v>1924</v>
      </c>
      <c r="F78">
        <v>2</v>
      </c>
      <c r="G78">
        <v>686.31</v>
      </c>
      <c r="H78">
        <v>0.25</v>
      </c>
      <c r="I78" t="s">
        <v>1959</v>
      </c>
      <c r="J78">
        <v>1029.4649999999999</v>
      </c>
    </row>
    <row r="79" spans="1:10" x14ac:dyDescent="0.25">
      <c r="A79" t="s">
        <v>2040</v>
      </c>
      <c r="B79" s="2">
        <v>45800</v>
      </c>
      <c r="C79" t="s">
        <v>42</v>
      </c>
      <c r="D79" t="s">
        <v>1783</v>
      </c>
      <c r="E79" t="s">
        <v>1936</v>
      </c>
      <c r="F79">
        <v>1</v>
      </c>
      <c r="G79">
        <v>687.82</v>
      </c>
      <c r="H79">
        <v>0.27</v>
      </c>
      <c r="I79" t="s">
        <v>1964</v>
      </c>
      <c r="J79">
        <v>502.10860000000002</v>
      </c>
    </row>
    <row r="80" spans="1:10" x14ac:dyDescent="0.25">
      <c r="A80" t="s">
        <v>2041</v>
      </c>
      <c r="B80" s="2">
        <v>45609</v>
      </c>
      <c r="C80" t="s">
        <v>726</v>
      </c>
      <c r="D80" t="s">
        <v>1832</v>
      </c>
      <c r="E80" t="s">
        <v>1917</v>
      </c>
      <c r="F80">
        <v>2</v>
      </c>
      <c r="G80">
        <v>900.55</v>
      </c>
      <c r="H80">
        <v>0.16</v>
      </c>
      <c r="I80" t="s">
        <v>1959</v>
      </c>
      <c r="J80">
        <v>1512.924</v>
      </c>
    </row>
    <row r="81" spans="1:10" x14ac:dyDescent="0.25">
      <c r="A81" t="s">
        <v>2042</v>
      </c>
      <c r="B81" s="2">
        <v>45268</v>
      </c>
      <c r="C81" t="s">
        <v>406</v>
      </c>
      <c r="D81" t="s">
        <v>1638</v>
      </c>
      <c r="E81" t="s">
        <v>1896</v>
      </c>
      <c r="F81">
        <v>1</v>
      </c>
      <c r="G81">
        <v>341.17</v>
      </c>
      <c r="H81">
        <v>0.15</v>
      </c>
      <c r="I81" t="s">
        <v>1959</v>
      </c>
      <c r="J81">
        <v>289.99450000000002</v>
      </c>
    </row>
    <row r="82" spans="1:10" x14ac:dyDescent="0.25">
      <c r="A82" t="s">
        <v>2043</v>
      </c>
      <c r="B82" s="2">
        <v>45885</v>
      </c>
      <c r="C82" t="s">
        <v>590</v>
      </c>
      <c r="D82" t="s">
        <v>1738</v>
      </c>
      <c r="E82" t="s">
        <v>1917</v>
      </c>
      <c r="F82">
        <v>1</v>
      </c>
      <c r="G82">
        <v>442.27</v>
      </c>
      <c r="H82">
        <v>0.06</v>
      </c>
      <c r="I82" t="s">
        <v>1964</v>
      </c>
      <c r="J82">
        <v>415.73379999999997</v>
      </c>
    </row>
    <row r="83" spans="1:10" x14ac:dyDescent="0.25">
      <c r="A83" t="s">
        <v>2044</v>
      </c>
      <c r="B83" s="2">
        <v>45616</v>
      </c>
      <c r="C83" t="s">
        <v>820</v>
      </c>
      <c r="D83" t="s">
        <v>1796</v>
      </c>
      <c r="E83" t="s">
        <v>1921</v>
      </c>
      <c r="F83">
        <v>1</v>
      </c>
      <c r="G83">
        <v>363.73</v>
      </c>
      <c r="H83">
        <v>0.25</v>
      </c>
      <c r="I83" t="s">
        <v>1961</v>
      </c>
      <c r="J83">
        <v>272.79750000000001</v>
      </c>
    </row>
    <row r="84" spans="1:10" x14ac:dyDescent="0.25">
      <c r="A84" t="s">
        <v>2045</v>
      </c>
      <c r="B84" s="2">
        <v>45518</v>
      </c>
      <c r="C84" t="s">
        <v>1193</v>
      </c>
      <c r="D84" t="s">
        <v>1856</v>
      </c>
      <c r="E84" t="s">
        <v>1942</v>
      </c>
      <c r="F84">
        <v>2</v>
      </c>
      <c r="G84">
        <v>601.33000000000004</v>
      </c>
      <c r="H84">
        <v>0.16</v>
      </c>
      <c r="I84" t="s">
        <v>1961</v>
      </c>
      <c r="J84">
        <v>1010.2344000000001</v>
      </c>
    </row>
    <row r="85" spans="1:10" x14ac:dyDescent="0.25">
      <c r="A85" t="s">
        <v>2046</v>
      </c>
      <c r="B85" s="2">
        <v>45427</v>
      </c>
      <c r="C85" t="s">
        <v>1266</v>
      </c>
      <c r="D85" t="s">
        <v>1625</v>
      </c>
      <c r="E85" t="s">
        <v>1945</v>
      </c>
      <c r="F85">
        <v>4</v>
      </c>
      <c r="G85">
        <v>34.39</v>
      </c>
      <c r="H85">
        <v>0.03</v>
      </c>
      <c r="I85" t="s">
        <v>1961</v>
      </c>
      <c r="J85">
        <v>133.4332</v>
      </c>
    </row>
    <row r="86" spans="1:10" x14ac:dyDescent="0.25">
      <c r="A86" t="s">
        <v>2047</v>
      </c>
      <c r="B86" s="2">
        <v>45268</v>
      </c>
      <c r="C86" t="s">
        <v>1325</v>
      </c>
      <c r="D86" t="s">
        <v>1718</v>
      </c>
      <c r="E86" t="s">
        <v>1942</v>
      </c>
      <c r="F86">
        <v>1</v>
      </c>
      <c r="G86">
        <v>773.57</v>
      </c>
      <c r="H86">
        <v>0.05</v>
      </c>
      <c r="I86" t="s">
        <v>1964</v>
      </c>
    </row>
    <row r="87" spans="1:10" x14ac:dyDescent="0.25">
      <c r="A87" t="s">
        <v>2048</v>
      </c>
      <c r="B87" s="2">
        <v>45282</v>
      </c>
      <c r="C87" t="s">
        <v>209</v>
      </c>
      <c r="D87" t="s">
        <v>1847</v>
      </c>
      <c r="E87" t="s">
        <v>1914</v>
      </c>
      <c r="F87">
        <v>4</v>
      </c>
      <c r="G87">
        <v>127.1</v>
      </c>
      <c r="H87">
        <v>0.24</v>
      </c>
      <c r="I87" t="s">
        <v>1964</v>
      </c>
      <c r="J87">
        <v>386.38400000000001</v>
      </c>
    </row>
    <row r="88" spans="1:10" x14ac:dyDescent="0.25">
      <c r="A88" t="s">
        <v>2049</v>
      </c>
      <c r="B88" s="2">
        <v>45545</v>
      </c>
      <c r="C88" t="s">
        <v>968</v>
      </c>
      <c r="D88" t="s">
        <v>1635</v>
      </c>
      <c r="E88" t="s">
        <v>1901</v>
      </c>
      <c r="F88">
        <v>3</v>
      </c>
      <c r="G88">
        <v>899.58</v>
      </c>
      <c r="H88">
        <v>0.28000000000000003</v>
      </c>
      <c r="I88" t="s">
        <v>1961</v>
      </c>
      <c r="J88">
        <v>1943.0927999999999</v>
      </c>
    </row>
    <row r="89" spans="1:10" x14ac:dyDescent="0.25">
      <c r="A89" t="s">
        <v>2050</v>
      </c>
      <c r="B89" s="2">
        <v>45755</v>
      </c>
      <c r="C89" t="s">
        <v>1040</v>
      </c>
      <c r="D89" t="s">
        <v>1560</v>
      </c>
      <c r="E89" t="s">
        <v>1924</v>
      </c>
      <c r="F89">
        <v>3</v>
      </c>
      <c r="G89">
        <v>964.39</v>
      </c>
      <c r="H89">
        <v>0.04</v>
      </c>
      <c r="I89" t="s">
        <v>1959</v>
      </c>
      <c r="J89">
        <v>2777.4432000000002</v>
      </c>
    </row>
    <row r="90" spans="1:10" x14ac:dyDescent="0.25">
      <c r="A90" t="s">
        <v>2051</v>
      </c>
      <c r="B90" s="2">
        <v>45588</v>
      </c>
      <c r="C90" t="s">
        <v>612</v>
      </c>
      <c r="D90" t="s">
        <v>1693</v>
      </c>
      <c r="E90" t="s">
        <v>1887</v>
      </c>
      <c r="F90">
        <v>2</v>
      </c>
      <c r="G90">
        <v>217.83</v>
      </c>
      <c r="H90">
        <v>0.14000000000000001</v>
      </c>
      <c r="I90" t="s">
        <v>1961</v>
      </c>
      <c r="J90">
        <v>374.66759999999999</v>
      </c>
    </row>
    <row r="91" spans="1:10" x14ac:dyDescent="0.25">
      <c r="A91" t="s">
        <v>2052</v>
      </c>
      <c r="B91" s="2">
        <v>45848</v>
      </c>
      <c r="C91" t="s">
        <v>491</v>
      </c>
      <c r="D91" t="s">
        <v>1625</v>
      </c>
      <c r="E91" t="s">
        <v>1892</v>
      </c>
      <c r="F91">
        <v>4</v>
      </c>
      <c r="G91">
        <v>187.71</v>
      </c>
      <c r="H91">
        <v>0.06</v>
      </c>
      <c r="I91" t="s">
        <v>1964</v>
      </c>
      <c r="J91">
        <v>705.78959999999995</v>
      </c>
    </row>
    <row r="92" spans="1:10" x14ac:dyDescent="0.25">
      <c r="A92" t="s">
        <v>2053</v>
      </c>
      <c r="B92" s="2">
        <v>45577</v>
      </c>
      <c r="C92" t="s">
        <v>55</v>
      </c>
      <c r="D92" t="s">
        <v>1677</v>
      </c>
      <c r="E92" t="s">
        <v>1945</v>
      </c>
      <c r="F92">
        <v>2</v>
      </c>
      <c r="G92">
        <v>350.12</v>
      </c>
      <c r="H92">
        <v>0.12</v>
      </c>
      <c r="I92" t="s">
        <v>1964</v>
      </c>
      <c r="J92">
        <v>616.21119999999996</v>
      </c>
    </row>
    <row r="93" spans="1:10" x14ac:dyDescent="0.25">
      <c r="A93" t="s">
        <v>2054</v>
      </c>
      <c r="B93" s="2">
        <v>45312</v>
      </c>
      <c r="C93" t="s">
        <v>1275</v>
      </c>
      <c r="D93" t="s">
        <v>1998</v>
      </c>
      <c r="E93" t="s">
        <v>1892</v>
      </c>
      <c r="F93">
        <v>4</v>
      </c>
      <c r="G93">
        <v>102.19</v>
      </c>
      <c r="H93">
        <v>0.17</v>
      </c>
      <c r="I93" t="s">
        <v>1961</v>
      </c>
      <c r="J93">
        <v>339.27080000000001</v>
      </c>
    </row>
    <row r="94" spans="1:10" x14ac:dyDescent="0.25">
      <c r="A94" t="s">
        <v>2055</v>
      </c>
      <c r="B94" s="2">
        <v>45350</v>
      </c>
      <c r="C94" t="s">
        <v>42</v>
      </c>
      <c r="D94" t="s">
        <v>1841</v>
      </c>
      <c r="E94" t="s">
        <v>1904</v>
      </c>
      <c r="F94">
        <v>1</v>
      </c>
      <c r="G94">
        <v>696.53</v>
      </c>
      <c r="H94">
        <v>0.17</v>
      </c>
      <c r="I94" t="s">
        <v>1959</v>
      </c>
      <c r="J94">
        <v>578.11989999999992</v>
      </c>
    </row>
    <row r="95" spans="1:10" x14ac:dyDescent="0.25">
      <c r="A95" t="s">
        <v>2056</v>
      </c>
      <c r="B95" s="2">
        <v>45657</v>
      </c>
      <c r="C95" t="s">
        <v>245</v>
      </c>
      <c r="D95" t="s">
        <v>1631</v>
      </c>
      <c r="E95" t="s">
        <v>1904</v>
      </c>
      <c r="F95">
        <v>2</v>
      </c>
      <c r="G95">
        <v>327.52</v>
      </c>
      <c r="H95">
        <v>0.15</v>
      </c>
      <c r="I95" t="s">
        <v>1961</v>
      </c>
      <c r="J95">
        <v>556.78399999999999</v>
      </c>
    </row>
    <row r="96" spans="1:10" x14ac:dyDescent="0.25">
      <c r="A96" t="s">
        <v>2057</v>
      </c>
      <c r="B96" s="2">
        <v>45530</v>
      </c>
      <c r="C96" t="s">
        <v>953</v>
      </c>
      <c r="D96" t="s">
        <v>1874</v>
      </c>
      <c r="E96" t="s">
        <v>1948</v>
      </c>
      <c r="F96">
        <v>2</v>
      </c>
      <c r="G96">
        <v>569.36</v>
      </c>
      <c r="H96">
        <v>0.01</v>
      </c>
      <c r="I96" t="s">
        <v>1961</v>
      </c>
    </row>
    <row r="97" spans="1:10" x14ac:dyDescent="0.25">
      <c r="A97" t="s">
        <v>2058</v>
      </c>
      <c r="B97" s="2">
        <v>45556</v>
      </c>
      <c r="C97" t="s">
        <v>1022</v>
      </c>
      <c r="D97" t="s">
        <v>1880</v>
      </c>
      <c r="E97" t="s">
        <v>1911</v>
      </c>
      <c r="F97">
        <v>2</v>
      </c>
      <c r="G97">
        <v>68.290000000000006</v>
      </c>
      <c r="H97">
        <v>0.14000000000000001</v>
      </c>
      <c r="I97" t="s">
        <v>1964</v>
      </c>
      <c r="J97">
        <v>117.4588</v>
      </c>
    </row>
    <row r="98" spans="1:10" x14ac:dyDescent="0.25">
      <c r="A98" t="s">
        <v>2059</v>
      </c>
      <c r="B98" s="2">
        <v>45523</v>
      </c>
      <c r="C98" t="s">
        <v>793</v>
      </c>
      <c r="D98" t="s">
        <v>1732</v>
      </c>
      <c r="E98" t="s">
        <v>1924</v>
      </c>
      <c r="F98">
        <v>1</v>
      </c>
      <c r="G98">
        <v>842.9</v>
      </c>
      <c r="H98">
        <v>0.06</v>
      </c>
      <c r="I98" t="s">
        <v>1964</v>
      </c>
      <c r="J98">
        <v>792.32599999999991</v>
      </c>
    </row>
    <row r="99" spans="1:10" x14ac:dyDescent="0.25">
      <c r="A99" t="s">
        <v>2060</v>
      </c>
      <c r="B99" s="2">
        <v>45587</v>
      </c>
      <c r="C99" t="s">
        <v>922</v>
      </c>
      <c r="D99" t="s">
        <v>2061</v>
      </c>
      <c r="E99" t="s">
        <v>1901</v>
      </c>
      <c r="F99">
        <v>3</v>
      </c>
      <c r="G99">
        <v>751.94</v>
      </c>
      <c r="H99">
        <v>0.26</v>
      </c>
      <c r="I99" t="s">
        <v>1961</v>
      </c>
      <c r="J99">
        <v>1669.3068000000001</v>
      </c>
    </row>
    <row r="100" spans="1:10" x14ac:dyDescent="0.25">
      <c r="A100" t="s">
        <v>2062</v>
      </c>
      <c r="B100" s="2">
        <v>45580</v>
      </c>
      <c r="C100" t="s">
        <v>456</v>
      </c>
      <c r="D100" t="s">
        <v>1750</v>
      </c>
      <c r="E100" t="s">
        <v>1914</v>
      </c>
      <c r="F100">
        <v>4</v>
      </c>
      <c r="G100">
        <v>476.28</v>
      </c>
      <c r="H100">
        <v>0.17</v>
      </c>
      <c r="I100" t="s">
        <v>1959</v>
      </c>
      <c r="J100">
        <v>1581.2496000000001</v>
      </c>
    </row>
    <row r="101" spans="1:10" x14ac:dyDescent="0.25">
      <c r="A101" t="s">
        <v>2063</v>
      </c>
      <c r="B101" s="2">
        <v>45479</v>
      </c>
      <c r="C101" t="s">
        <v>1034</v>
      </c>
      <c r="D101" t="s">
        <v>1744</v>
      </c>
      <c r="E101" t="s">
        <v>1901</v>
      </c>
      <c r="F101">
        <v>3</v>
      </c>
      <c r="G101">
        <v>541.99</v>
      </c>
      <c r="H101">
        <v>0.24</v>
      </c>
      <c r="I101" t="s">
        <v>1964</v>
      </c>
      <c r="J101">
        <v>1235.7372</v>
      </c>
    </row>
    <row r="102" spans="1:10" x14ac:dyDescent="0.25">
      <c r="A102" t="s">
        <v>2064</v>
      </c>
      <c r="B102" s="2">
        <v>45677</v>
      </c>
      <c r="C102" t="s">
        <v>1166</v>
      </c>
      <c r="D102" t="s">
        <v>1677</v>
      </c>
      <c r="E102" t="s">
        <v>1908</v>
      </c>
      <c r="F102">
        <v>2</v>
      </c>
      <c r="G102">
        <v>401.5</v>
      </c>
      <c r="H102">
        <v>0.18</v>
      </c>
      <c r="I102" t="s">
        <v>1959</v>
      </c>
      <c r="J102">
        <v>658.46</v>
      </c>
    </row>
    <row r="103" spans="1:10" x14ac:dyDescent="0.25">
      <c r="A103" t="s">
        <v>2065</v>
      </c>
      <c r="B103" s="2">
        <v>45453</v>
      </c>
      <c r="C103" t="s">
        <v>308</v>
      </c>
      <c r="D103" t="s">
        <v>1652</v>
      </c>
      <c r="E103" t="s">
        <v>1932</v>
      </c>
      <c r="F103">
        <v>3</v>
      </c>
      <c r="G103">
        <v>359.56</v>
      </c>
      <c r="H103">
        <v>0.17</v>
      </c>
      <c r="I103" t="s">
        <v>1961</v>
      </c>
      <c r="J103">
        <v>895.30439999999999</v>
      </c>
    </row>
    <row r="104" spans="1:10" x14ac:dyDescent="0.25">
      <c r="A104" t="s">
        <v>2066</v>
      </c>
      <c r="B104" s="2">
        <v>45552</v>
      </c>
      <c r="C104" t="s">
        <v>351</v>
      </c>
      <c r="D104" t="s">
        <v>1823</v>
      </c>
      <c r="E104" t="s">
        <v>1929</v>
      </c>
      <c r="F104">
        <v>2</v>
      </c>
      <c r="G104">
        <v>471.88</v>
      </c>
      <c r="H104">
        <v>0.24</v>
      </c>
      <c r="I104" t="s">
        <v>1961</v>
      </c>
      <c r="J104">
        <v>717.25760000000002</v>
      </c>
    </row>
    <row r="105" spans="1:10" x14ac:dyDescent="0.25">
      <c r="A105" t="s">
        <v>2067</v>
      </c>
      <c r="B105" s="2">
        <v>45907</v>
      </c>
      <c r="C105" t="s">
        <v>609</v>
      </c>
      <c r="D105" t="s">
        <v>1680</v>
      </c>
      <c r="E105" t="s">
        <v>1904</v>
      </c>
      <c r="F105">
        <v>4</v>
      </c>
      <c r="G105">
        <v>925.19</v>
      </c>
      <c r="H105">
        <v>0.19</v>
      </c>
      <c r="I105" t="s">
        <v>1961</v>
      </c>
      <c r="J105">
        <v>2997.615600000001</v>
      </c>
    </row>
    <row r="106" spans="1:10" x14ac:dyDescent="0.25">
      <c r="A106" t="s">
        <v>2068</v>
      </c>
      <c r="B106" s="2">
        <v>45330</v>
      </c>
      <c r="C106" t="s">
        <v>125</v>
      </c>
      <c r="D106" t="s">
        <v>1841</v>
      </c>
      <c r="E106" t="s">
        <v>1927</v>
      </c>
      <c r="F106">
        <v>2</v>
      </c>
      <c r="G106">
        <v>879.63</v>
      </c>
      <c r="H106">
        <v>7.0000000000000007E-2</v>
      </c>
      <c r="I106" t="s">
        <v>1964</v>
      </c>
      <c r="J106">
        <v>1636.1117999999999</v>
      </c>
    </row>
    <row r="107" spans="1:10" x14ac:dyDescent="0.25">
      <c r="A107" t="s">
        <v>2069</v>
      </c>
      <c r="B107" s="2">
        <v>45214</v>
      </c>
      <c r="C107" t="s">
        <v>20</v>
      </c>
      <c r="D107" t="s">
        <v>1820</v>
      </c>
      <c r="E107" t="s">
        <v>1942</v>
      </c>
      <c r="F107">
        <v>2</v>
      </c>
      <c r="G107">
        <v>418.23</v>
      </c>
      <c r="H107">
        <v>0.28000000000000003</v>
      </c>
      <c r="I107" t="s">
        <v>1959</v>
      </c>
      <c r="J107">
        <v>602.25120000000004</v>
      </c>
    </row>
    <row r="108" spans="1:10" x14ac:dyDescent="0.25">
      <c r="A108" t="s">
        <v>2070</v>
      </c>
      <c r="B108" s="2">
        <v>45891</v>
      </c>
      <c r="C108" t="s">
        <v>868</v>
      </c>
      <c r="D108" t="s">
        <v>1631</v>
      </c>
      <c r="E108" t="s">
        <v>1945</v>
      </c>
      <c r="F108">
        <v>3</v>
      </c>
      <c r="G108">
        <v>551.72</v>
      </c>
      <c r="H108">
        <v>0.03</v>
      </c>
      <c r="I108" t="s">
        <v>1964</v>
      </c>
      <c r="J108">
        <v>1605.5052000000001</v>
      </c>
    </row>
    <row r="109" spans="1:10" x14ac:dyDescent="0.25">
      <c r="A109" t="s">
        <v>2071</v>
      </c>
      <c r="B109" s="2">
        <v>45323</v>
      </c>
      <c r="C109" t="s">
        <v>1073</v>
      </c>
      <c r="D109" t="s">
        <v>1841</v>
      </c>
      <c r="E109" t="s">
        <v>1914</v>
      </c>
      <c r="F109">
        <v>4</v>
      </c>
      <c r="G109">
        <v>525.61</v>
      </c>
      <c r="H109">
        <v>0.02</v>
      </c>
      <c r="I109" t="s">
        <v>1961</v>
      </c>
      <c r="J109">
        <v>2060.3912</v>
      </c>
    </row>
    <row r="110" spans="1:10" x14ac:dyDescent="0.25">
      <c r="A110" t="s">
        <v>2072</v>
      </c>
      <c r="B110" s="2">
        <v>45785</v>
      </c>
      <c r="C110" t="s">
        <v>164</v>
      </c>
      <c r="D110" t="s">
        <v>1642</v>
      </c>
      <c r="E110" t="s">
        <v>1932</v>
      </c>
      <c r="F110">
        <v>3</v>
      </c>
      <c r="G110">
        <v>815.3</v>
      </c>
      <c r="H110">
        <v>0.03</v>
      </c>
      <c r="I110" t="s">
        <v>1959</v>
      </c>
      <c r="J110">
        <v>2372.5230000000001</v>
      </c>
    </row>
    <row r="111" spans="1:10" x14ac:dyDescent="0.25">
      <c r="A111" t="s">
        <v>2073</v>
      </c>
      <c r="B111" s="2">
        <v>45738</v>
      </c>
      <c r="C111" t="s">
        <v>704</v>
      </c>
      <c r="D111" t="s">
        <v>1856</v>
      </c>
      <c r="E111" t="s">
        <v>1887</v>
      </c>
      <c r="F111">
        <v>3</v>
      </c>
      <c r="G111">
        <v>376.46</v>
      </c>
      <c r="H111">
        <v>0.09</v>
      </c>
      <c r="I111" t="s">
        <v>1964</v>
      </c>
      <c r="J111">
        <v>1027.7357999999999</v>
      </c>
    </row>
    <row r="112" spans="1:10" x14ac:dyDescent="0.25">
      <c r="A112" t="s">
        <v>2074</v>
      </c>
      <c r="B112" s="2">
        <v>45851</v>
      </c>
      <c r="C112" t="s">
        <v>42</v>
      </c>
      <c r="D112" t="s">
        <v>1706</v>
      </c>
      <c r="E112" t="s">
        <v>1917</v>
      </c>
      <c r="F112">
        <v>4</v>
      </c>
      <c r="G112">
        <v>239.83</v>
      </c>
      <c r="H112">
        <v>0.08</v>
      </c>
      <c r="I112" t="s">
        <v>1959</v>
      </c>
      <c r="J112">
        <v>882.57440000000008</v>
      </c>
    </row>
    <row r="113" spans="1:10" x14ac:dyDescent="0.25">
      <c r="A113" t="s">
        <v>2075</v>
      </c>
      <c r="B113" s="2">
        <v>45798</v>
      </c>
      <c r="C113" t="s">
        <v>418</v>
      </c>
      <c r="D113" t="s">
        <v>1853</v>
      </c>
      <c r="E113" t="s">
        <v>1901</v>
      </c>
      <c r="F113">
        <v>2</v>
      </c>
      <c r="G113">
        <v>845.71</v>
      </c>
      <c r="H113">
        <v>0.01</v>
      </c>
      <c r="I113" t="s">
        <v>1961</v>
      </c>
      <c r="J113">
        <v>1674.5057999999999</v>
      </c>
    </row>
    <row r="114" spans="1:10" x14ac:dyDescent="0.25">
      <c r="A114" t="s">
        <v>2076</v>
      </c>
      <c r="B114" s="2">
        <v>45705</v>
      </c>
      <c r="C114" t="s">
        <v>318</v>
      </c>
      <c r="D114" t="s">
        <v>1811</v>
      </c>
      <c r="E114" t="s">
        <v>1932</v>
      </c>
      <c r="F114">
        <v>3</v>
      </c>
      <c r="G114">
        <v>948.69</v>
      </c>
      <c r="H114">
        <v>0.28999999999999998</v>
      </c>
      <c r="I114" t="s">
        <v>1959</v>
      </c>
      <c r="J114">
        <v>2020.7097000000001</v>
      </c>
    </row>
    <row r="115" spans="1:10" x14ac:dyDescent="0.25">
      <c r="A115" t="s">
        <v>2077</v>
      </c>
      <c r="B115" s="2">
        <v>45413</v>
      </c>
      <c r="C115" t="s">
        <v>1452</v>
      </c>
      <c r="D115" t="s">
        <v>1658</v>
      </c>
      <c r="E115" t="s">
        <v>1924</v>
      </c>
      <c r="F115">
        <v>1</v>
      </c>
      <c r="G115">
        <v>281.97000000000003</v>
      </c>
      <c r="H115">
        <v>0.2</v>
      </c>
      <c r="I115" t="s">
        <v>1961</v>
      </c>
      <c r="J115">
        <v>225.57599999999999</v>
      </c>
    </row>
    <row r="116" spans="1:10" x14ac:dyDescent="0.25">
      <c r="A116" t="s">
        <v>2078</v>
      </c>
      <c r="B116" s="2">
        <v>45482</v>
      </c>
      <c r="C116" t="s">
        <v>518</v>
      </c>
      <c r="D116" t="s">
        <v>1856</v>
      </c>
      <c r="E116" t="s">
        <v>1904</v>
      </c>
      <c r="F116">
        <v>2</v>
      </c>
      <c r="G116">
        <v>731.01</v>
      </c>
      <c r="H116">
        <v>0.05</v>
      </c>
      <c r="I116" t="s">
        <v>1961</v>
      </c>
      <c r="J116">
        <v>1388.9190000000001</v>
      </c>
    </row>
    <row r="117" spans="1:10" x14ac:dyDescent="0.25">
      <c r="A117" t="s">
        <v>2079</v>
      </c>
      <c r="B117" s="2">
        <v>45925</v>
      </c>
      <c r="C117" t="s">
        <v>832</v>
      </c>
      <c r="D117" t="s">
        <v>1838</v>
      </c>
      <c r="E117" t="s">
        <v>1914</v>
      </c>
      <c r="F117">
        <v>4</v>
      </c>
      <c r="G117">
        <v>930.85</v>
      </c>
      <c r="H117">
        <v>0.13</v>
      </c>
      <c r="I117" t="s">
        <v>1961</v>
      </c>
      <c r="J117">
        <v>3239.3580000000002</v>
      </c>
    </row>
    <row r="118" spans="1:10" x14ac:dyDescent="0.25">
      <c r="A118" t="s">
        <v>2080</v>
      </c>
      <c r="B118" s="2">
        <v>45420</v>
      </c>
      <c r="C118" t="s">
        <v>1313</v>
      </c>
      <c r="D118" t="s">
        <v>2061</v>
      </c>
      <c r="E118" t="s">
        <v>1917</v>
      </c>
      <c r="F118">
        <v>4</v>
      </c>
      <c r="G118">
        <v>770.77</v>
      </c>
      <c r="H118">
        <v>0.22</v>
      </c>
      <c r="I118" t="s">
        <v>1959</v>
      </c>
      <c r="J118">
        <v>2404.8024</v>
      </c>
    </row>
    <row r="119" spans="1:10" x14ac:dyDescent="0.25">
      <c r="A119" t="s">
        <v>2081</v>
      </c>
      <c r="B119" s="2">
        <v>45554</v>
      </c>
      <c r="C119" t="s">
        <v>251</v>
      </c>
      <c r="D119" t="s">
        <v>1718</v>
      </c>
      <c r="E119" t="s">
        <v>1904</v>
      </c>
      <c r="F119">
        <v>3</v>
      </c>
      <c r="G119">
        <v>479.63</v>
      </c>
      <c r="H119">
        <v>0.3</v>
      </c>
      <c r="I119" t="s">
        <v>1961</v>
      </c>
      <c r="J119">
        <v>1007.223</v>
      </c>
    </row>
    <row r="120" spans="1:10" x14ac:dyDescent="0.25">
      <c r="A120" t="s">
        <v>2082</v>
      </c>
      <c r="B120" s="2">
        <v>45405</v>
      </c>
      <c r="C120" t="s">
        <v>376</v>
      </c>
      <c r="D120" t="s">
        <v>1696</v>
      </c>
      <c r="E120" t="s">
        <v>1927</v>
      </c>
      <c r="F120">
        <v>1</v>
      </c>
      <c r="G120">
        <v>165</v>
      </c>
      <c r="H120">
        <v>0.3</v>
      </c>
      <c r="I120" t="s">
        <v>1964</v>
      </c>
      <c r="J120">
        <v>115.5</v>
      </c>
    </row>
    <row r="121" spans="1:10" x14ac:dyDescent="0.25">
      <c r="A121" t="s">
        <v>2083</v>
      </c>
      <c r="B121" s="2">
        <v>45503</v>
      </c>
      <c r="C121" t="s">
        <v>536</v>
      </c>
      <c r="D121" t="s">
        <v>1631</v>
      </c>
      <c r="E121" t="s">
        <v>1917</v>
      </c>
      <c r="F121">
        <v>2</v>
      </c>
      <c r="G121">
        <v>151.51</v>
      </c>
      <c r="H121">
        <v>0.28999999999999998</v>
      </c>
      <c r="I121" t="s">
        <v>1964</v>
      </c>
      <c r="J121">
        <v>215.14420000000001</v>
      </c>
    </row>
    <row r="122" spans="1:10" x14ac:dyDescent="0.25">
      <c r="A122" t="s">
        <v>2084</v>
      </c>
      <c r="B122" s="2">
        <v>45274</v>
      </c>
      <c r="C122" t="s">
        <v>754</v>
      </c>
      <c r="D122" t="s">
        <v>1670</v>
      </c>
      <c r="E122" t="s">
        <v>1942</v>
      </c>
      <c r="F122">
        <v>2</v>
      </c>
      <c r="G122">
        <v>872.93</v>
      </c>
      <c r="H122">
        <v>0.28999999999999998</v>
      </c>
      <c r="I122" t="s">
        <v>1964</v>
      </c>
      <c r="J122">
        <v>1239.5606</v>
      </c>
    </row>
    <row r="123" spans="1:10" x14ac:dyDescent="0.25">
      <c r="A123" t="s">
        <v>2085</v>
      </c>
      <c r="B123" s="2">
        <v>45558</v>
      </c>
      <c r="C123" t="s">
        <v>853</v>
      </c>
      <c r="D123" t="s">
        <v>1642</v>
      </c>
      <c r="E123" t="s">
        <v>1924</v>
      </c>
      <c r="F123">
        <v>3</v>
      </c>
      <c r="G123">
        <v>432.4</v>
      </c>
      <c r="H123">
        <v>0.04</v>
      </c>
      <c r="I123" t="s">
        <v>1959</v>
      </c>
      <c r="J123">
        <v>1245.3119999999999</v>
      </c>
    </row>
    <row r="124" spans="1:10" x14ac:dyDescent="0.25">
      <c r="A124" t="s">
        <v>2086</v>
      </c>
      <c r="B124" s="2">
        <v>45886</v>
      </c>
      <c r="C124" t="s">
        <v>1073</v>
      </c>
      <c r="D124" t="s">
        <v>1732</v>
      </c>
      <c r="E124" t="s">
        <v>1914</v>
      </c>
      <c r="F124">
        <v>2</v>
      </c>
      <c r="G124">
        <v>197.76</v>
      </c>
      <c r="H124">
        <v>0.04</v>
      </c>
      <c r="I124" t="s">
        <v>1959</v>
      </c>
      <c r="J124">
        <v>379.69920000000002</v>
      </c>
    </row>
    <row r="125" spans="1:10" x14ac:dyDescent="0.25">
      <c r="A125" t="s">
        <v>2087</v>
      </c>
      <c r="B125" s="2">
        <v>45674</v>
      </c>
      <c r="C125" t="s">
        <v>1478</v>
      </c>
      <c r="D125" t="s">
        <v>1700</v>
      </c>
      <c r="E125" t="s">
        <v>1896</v>
      </c>
      <c r="F125">
        <v>3</v>
      </c>
      <c r="G125">
        <v>334.6</v>
      </c>
      <c r="H125">
        <v>0.11</v>
      </c>
      <c r="I125" t="s">
        <v>1961</v>
      </c>
      <c r="J125">
        <v>893.38200000000006</v>
      </c>
    </row>
    <row r="126" spans="1:10" x14ac:dyDescent="0.25">
      <c r="A126" t="s">
        <v>2088</v>
      </c>
      <c r="B126" s="2">
        <v>45777</v>
      </c>
      <c r="C126" t="s">
        <v>318</v>
      </c>
      <c r="D126" t="s">
        <v>1613</v>
      </c>
      <c r="E126" t="s">
        <v>1901</v>
      </c>
      <c r="F126">
        <v>2</v>
      </c>
      <c r="G126">
        <v>44.35</v>
      </c>
      <c r="H126">
        <v>0.2</v>
      </c>
      <c r="I126" t="s">
        <v>1964</v>
      </c>
      <c r="J126">
        <v>70.960000000000008</v>
      </c>
    </row>
    <row r="127" spans="1:10" x14ac:dyDescent="0.25">
      <c r="A127" t="s">
        <v>2089</v>
      </c>
      <c r="B127" s="2">
        <v>45598</v>
      </c>
      <c r="C127" t="s">
        <v>1542</v>
      </c>
      <c r="D127" t="s">
        <v>1590</v>
      </c>
      <c r="E127" t="s">
        <v>1911</v>
      </c>
      <c r="F127">
        <v>1</v>
      </c>
      <c r="G127">
        <v>846.31</v>
      </c>
      <c r="H127">
        <v>0.05</v>
      </c>
      <c r="I127" t="s">
        <v>1961</v>
      </c>
      <c r="J127">
        <v>803.9944999999999</v>
      </c>
    </row>
    <row r="128" spans="1:10" x14ac:dyDescent="0.25">
      <c r="A128" t="s">
        <v>2090</v>
      </c>
      <c r="B128" s="2">
        <v>45884</v>
      </c>
      <c r="C128" t="s">
        <v>456</v>
      </c>
      <c r="D128" t="s">
        <v>1683</v>
      </c>
      <c r="E128" t="s">
        <v>1929</v>
      </c>
      <c r="F128">
        <v>1</v>
      </c>
      <c r="G128">
        <v>996.48</v>
      </c>
      <c r="H128">
        <v>7.0000000000000007E-2</v>
      </c>
      <c r="I128" t="s">
        <v>1964</v>
      </c>
      <c r="J128">
        <v>926.7263999999999</v>
      </c>
    </row>
    <row r="129" spans="1:10" x14ac:dyDescent="0.25">
      <c r="A129" t="s">
        <v>2091</v>
      </c>
      <c r="B129" s="2">
        <v>45916</v>
      </c>
      <c r="C129" t="s">
        <v>892</v>
      </c>
      <c r="D129" t="s">
        <v>1862</v>
      </c>
      <c r="E129" t="s">
        <v>1911</v>
      </c>
      <c r="F129">
        <v>3</v>
      </c>
      <c r="G129">
        <v>949.19</v>
      </c>
      <c r="H129">
        <v>0.03</v>
      </c>
      <c r="I129" t="s">
        <v>1964</v>
      </c>
      <c r="J129">
        <v>2762.1428999999998</v>
      </c>
    </row>
    <row r="130" spans="1:10" x14ac:dyDescent="0.25">
      <c r="A130" t="s">
        <v>2092</v>
      </c>
      <c r="B130" s="2">
        <v>45347</v>
      </c>
      <c r="C130" t="s">
        <v>1250</v>
      </c>
      <c r="D130" t="s">
        <v>1865</v>
      </c>
      <c r="E130" t="s">
        <v>1921</v>
      </c>
      <c r="F130">
        <v>2</v>
      </c>
      <c r="G130">
        <v>724.97</v>
      </c>
      <c r="H130">
        <v>0.1</v>
      </c>
      <c r="I130" t="s">
        <v>1959</v>
      </c>
      <c r="J130">
        <v>1304.9459999999999</v>
      </c>
    </row>
    <row r="131" spans="1:10" x14ac:dyDescent="0.25">
      <c r="A131" t="s">
        <v>2093</v>
      </c>
      <c r="B131" s="2">
        <v>45723</v>
      </c>
      <c r="C131" t="s">
        <v>1004</v>
      </c>
      <c r="D131" t="s">
        <v>1560</v>
      </c>
      <c r="E131" t="s">
        <v>1939</v>
      </c>
      <c r="F131">
        <v>1</v>
      </c>
      <c r="G131">
        <v>783.25</v>
      </c>
      <c r="H131">
        <v>0.3</v>
      </c>
      <c r="I131" t="s">
        <v>1959</v>
      </c>
      <c r="J131">
        <v>548.27499999999998</v>
      </c>
    </row>
    <row r="132" spans="1:10" x14ac:dyDescent="0.25">
      <c r="A132" t="s">
        <v>2094</v>
      </c>
      <c r="B132" s="2">
        <v>45495</v>
      </c>
      <c r="C132" t="s">
        <v>1088</v>
      </c>
      <c r="D132" t="s">
        <v>1625</v>
      </c>
      <c r="E132" t="s">
        <v>1901</v>
      </c>
      <c r="F132">
        <v>1</v>
      </c>
      <c r="G132">
        <v>942.38</v>
      </c>
      <c r="H132">
        <v>0.17</v>
      </c>
      <c r="I132" t="s">
        <v>1959</v>
      </c>
      <c r="J132">
        <v>782.17539999999997</v>
      </c>
    </row>
    <row r="133" spans="1:10" x14ac:dyDescent="0.25">
      <c r="A133" t="s">
        <v>2095</v>
      </c>
      <c r="B133" s="2">
        <v>45444</v>
      </c>
      <c r="C133" t="s">
        <v>1536</v>
      </c>
      <c r="D133" t="s">
        <v>1735</v>
      </c>
      <c r="E133" t="s">
        <v>1927</v>
      </c>
      <c r="F133">
        <v>3</v>
      </c>
      <c r="G133">
        <v>298.35000000000002</v>
      </c>
      <c r="H133">
        <v>0.05</v>
      </c>
      <c r="I133" t="s">
        <v>1964</v>
      </c>
      <c r="J133">
        <v>850.29750000000001</v>
      </c>
    </row>
    <row r="134" spans="1:10" x14ac:dyDescent="0.25">
      <c r="A134" t="s">
        <v>2096</v>
      </c>
      <c r="B134" s="2">
        <v>45662</v>
      </c>
      <c r="C134" t="s">
        <v>554</v>
      </c>
      <c r="D134" t="s">
        <v>1725</v>
      </c>
      <c r="E134" t="s">
        <v>1929</v>
      </c>
      <c r="F134">
        <v>4</v>
      </c>
      <c r="G134">
        <v>950.04</v>
      </c>
      <c r="H134">
        <v>0.13</v>
      </c>
      <c r="I134" t="s">
        <v>1961</v>
      </c>
      <c r="J134">
        <v>3306.1392000000001</v>
      </c>
    </row>
    <row r="135" spans="1:10" x14ac:dyDescent="0.25">
      <c r="A135" t="s">
        <v>2097</v>
      </c>
      <c r="B135" s="2">
        <v>45910</v>
      </c>
      <c r="C135" t="s">
        <v>1046</v>
      </c>
      <c r="D135" t="s">
        <v>1753</v>
      </c>
      <c r="E135" t="s">
        <v>1904</v>
      </c>
      <c r="F135">
        <v>2</v>
      </c>
      <c r="G135">
        <v>267.19</v>
      </c>
      <c r="H135">
        <v>7.0000000000000007E-2</v>
      </c>
      <c r="I135" t="s">
        <v>1959</v>
      </c>
      <c r="J135">
        <v>496.97340000000003</v>
      </c>
    </row>
    <row r="136" spans="1:10" x14ac:dyDescent="0.25">
      <c r="A136" t="s">
        <v>2098</v>
      </c>
      <c r="B136" s="2">
        <v>45827</v>
      </c>
      <c r="C136" t="s">
        <v>665</v>
      </c>
      <c r="D136" t="s">
        <v>1844</v>
      </c>
      <c r="E136" t="s">
        <v>1936</v>
      </c>
      <c r="F136">
        <v>4</v>
      </c>
      <c r="G136">
        <v>72.63</v>
      </c>
      <c r="H136">
        <v>0.06</v>
      </c>
      <c r="I136" t="s">
        <v>1961</v>
      </c>
      <c r="J136">
        <v>273.08879999999999</v>
      </c>
    </row>
    <row r="137" spans="1:10" x14ac:dyDescent="0.25">
      <c r="A137" t="s">
        <v>2099</v>
      </c>
      <c r="B137" s="2">
        <v>45544</v>
      </c>
      <c r="C137" t="s">
        <v>1337</v>
      </c>
      <c r="D137" t="s">
        <v>1741</v>
      </c>
      <c r="E137" t="s">
        <v>1908</v>
      </c>
      <c r="F137">
        <v>3</v>
      </c>
      <c r="G137">
        <v>576.52</v>
      </c>
      <c r="H137">
        <v>0.22</v>
      </c>
      <c r="I137" t="s">
        <v>1964</v>
      </c>
      <c r="J137">
        <v>1349.0568000000001</v>
      </c>
    </row>
    <row r="138" spans="1:10" x14ac:dyDescent="0.25">
      <c r="A138" t="s">
        <v>2100</v>
      </c>
      <c r="B138" s="2">
        <v>45751</v>
      </c>
      <c r="C138" t="s">
        <v>1106</v>
      </c>
      <c r="D138" t="s">
        <v>1796</v>
      </c>
      <c r="E138" t="s">
        <v>1921</v>
      </c>
      <c r="F138">
        <v>3</v>
      </c>
      <c r="G138">
        <v>849.36</v>
      </c>
      <c r="H138">
        <v>0.03</v>
      </c>
      <c r="I138" t="s">
        <v>1959</v>
      </c>
      <c r="J138">
        <v>2471.6376</v>
      </c>
    </row>
    <row r="139" spans="1:10" x14ac:dyDescent="0.25">
      <c r="A139" t="s">
        <v>2101</v>
      </c>
      <c r="B139" s="2">
        <v>45392</v>
      </c>
      <c r="C139" t="s">
        <v>1470</v>
      </c>
      <c r="D139" t="s">
        <v>1732</v>
      </c>
      <c r="E139" t="s">
        <v>1911</v>
      </c>
      <c r="F139">
        <v>1</v>
      </c>
      <c r="G139">
        <v>245.85</v>
      </c>
      <c r="H139">
        <v>0.18</v>
      </c>
      <c r="I139" t="s">
        <v>1964</v>
      </c>
      <c r="J139">
        <v>201.59700000000001</v>
      </c>
    </row>
    <row r="140" spans="1:10" x14ac:dyDescent="0.25">
      <c r="A140" t="s">
        <v>2102</v>
      </c>
      <c r="B140" s="2">
        <v>45589</v>
      </c>
      <c r="C140" t="s">
        <v>597</v>
      </c>
      <c r="D140" t="s">
        <v>1874</v>
      </c>
      <c r="E140" t="s">
        <v>1924</v>
      </c>
      <c r="F140">
        <v>3</v>
      </c>
      <c r="G140">
        <v>237.68</v>
      </c>
      <c r="H140">
        <v>0.1</v>
      </c>
      <c r="I140" t="s">
        <v>1964</v>
      </c>
      <c r="J140">
        <v>641.73599999999999</v>
      </c>
    </row>
    <row r="141" spans="1:10" x14ac:dyDescent="0.25">
      <c r="A141" t="s">
        <v>2103</v>
      </c>
      <c r="B141" s="2">
        <v>45756</v>
      </c>
      <c r="C141" t="s">
        <v>1070</v>
      </c>
      <c r="D141" t="s">
        <v>1796</v>
      </c>
      <c r="E141" t="s">
        <v>1934</v>
      </c>
      <c r="F141">
        <v>4</v>
      </c>
      <c r="G141">
        <v>715.85</v>
      </c>
      <c r="H141">
        <v>0.25</v>
      </c>
      <c r="I141" t="s">
        <v>1961</v>
      </c>
      <c r="J141">
        <v>2147.5500000000002</v>
      </c>
    </row>
    <row r="142" spans="1:10" x14ac:dyDescent="0.25">
      <c r="A142" t="s">
        <v>2104</v>
      </c>
      <c r="B142" s="2">
        <v>45255</v>
      </c>
      <c r="C142" t="s">
        <v>575</v>
      </c>
      <c r="D142" t="s">
        <v>1853</v>
      </c>
      <c r="E142" t="s">
        <v>1908</v>
      </c>
      <c r="F142">
        <v>2</v>
      </c>
      <c r="G142">
        <v>478.85</v>
      </c>
      <c r="H142">
        <v>0.01</v>
      </c>
      <c r="I142" t="s">
        <v>1964</v>
      </c>
      <c r="J142">
        <v>948.12300000000005</v>
      </c>
    </row>
    <row r="143" spans="1:10" x14ac:dyDescent="0.25">
      <c r="A143" t="s">
        <v>2105</v>
      </c>
      <c r="B143" s="2">
        <v>45718</v>
      </c>
      <c r="C143" t="s">
        <v>400</v>
      </c>
      <c r="D143" t="s">
        <v>1721</v>
      </c>
      <c r="E143" t="s">
        <v>1887</v>
      </c>
      <c r="F143">
        <v>1</v>
      </c>
      <c r="G143">
        <v>503.95</v>
      </c>
      <c r="H143">
        <v>0.26</v>
      </c>
      <c r="I143" t="s">
        <v>1964</v>
      </c>
      <c r="J143">
        <v>372.923</v>
      </c>
    </row>
    <row r="144" spans="1:10" x14ac:dyDescent="0.25">
      <c r="A144" t="s">
        <v>2106</v>
      </c>
      <c r="B144" s="2">
        <v>45573</v>
      </c>
      <c r="C144" t="s">
        <v>1255</v>
      </c>
      <c r="D144" t="s">
        <v>1780</v>
      </c>
      <c r="E144" t="s">
        <v>1929</v>
      </c>
      <c r="F144">
        <v>2</v>
      </c>
      <c r="G144">
        <v>975.48</v>
      </c>
      <c r="H144">
        <v>0.26</v>
      </c>
      <c r="I144" t="s">
        <v>1964</v>
      </c>
      <c r="J144">
        <v>1443.7103999999999</v>
      </c>
    </row>
    <row r="145" spans="1:10" x14ac:dyDescent="0.25">
      <c r="A145" t="s">
        <v>2107</v>
      </c>
      <c r="B145" s="2">
        <v>45884</v>
      </c>
      <c r="C145" t="s">
        <v>1261</v>
      </c>
      <c r="D145" t="s">
        <v>1680</v>
      </c>
      <c r="E145" t="s">
        <v>1939</v>
      </c>
      <c r="F145">
        <v>4</v>
      </c>
      <c r="G145">
        <v>450.12</v>
      </c>
      <c r="H145">
        <v>0.28999999999999998</v>
      </c>
      <c r="I145" t="s">
        <v>1964</v>
      </c>
      <c r="J145">
        <v>1278.3407999999999</v>
      </c>
    </row>
    <row r="146" spans="1:10" x14ac:dyDescent="0.25">
      <c r="A146" t="s">
        <v>2108</v>
      </c>
      <c r="B146" s="2">
        <v>45448</v>
      </c>
      <c r="C146" t="s">
        <v>1361</v>
      </c>
      <c r="D146" t="s">
        <v>1686</v>
      </c>
      <c r="E146" t="s">
        <v>1917</v>
      </c>
      <c r="F146">
        <v>3</v>
      </c>
      <c r="G146">
        <v>237.24</v>
      </c>
      <c r="H146">
        <v>0.24</v>
      </c>
      <c r="I146" t="s">
        <v>1961</v>
      </c>
      <c r="J146">
        <v>540.90719999999999</v>
      </c>
    </row>
    <row r="147" spans="1:10" x14ac:dyDescent="0.25">
      <c r="A147" t="s">
        <v>2109</v>
      </c>
      <c r="B147" s="2">
        <v>45522</v>
      </c>
      <c r="C147" t="s">
        <v>1429</v>
      </c>
      <c r="D147" t="s">
        <v>1744</v>
      </c>
      <c r="E147" t="s">
        <v>1936</v>
      </c>
      <c r="F147">
        <v>2</v>
      </c>
      <c r="G147">
        <v>536.84</v>
      </c>
      <c r="H147">
        <v>0.09</v>
      </c>
      <c r="I147" t="s">
        <v>1964</v>
      </c>
      <c r="J147">
        <v>977.04880000000014</v>
      </c>
    </row>
    <row r="148" spans="1:10" x14ac:dyDescent="0.25">
      <c r="A148" t="s">
        <v>2110</v>
      </c>
      <c r="B148" s="2">
        <v>45626</v>
      </c>
      <c r="C148" t="s">
        <v>1383</v>
      </c>
      <c r="D148" t="s">
        <v>1686</v>
      </c>
      <c r="E148" t="s">
        <v>1948</v>
      </c>
      <c r="F148">
        <v>3</v>
      </c>
      <c r="G148">
        <v>584.41</v>
      </c>
      <c r="H148">
        <v>0</v>
      </c>
      <c r="I148" t="s">
        <v>1964</v>
      </c>
      <c r="J148">
        <v>1753.23</v>
      </c>
    </row>
    <row r="149" spans="1:10" x14ac:dyDescent="0.25">
      <c r="A149" t="s">
        <v>2111</v>
      </c>
      <c r="B149" s="2">
        <v>45617</v>
      </c>
      <c r="C149" t="s">
        <v>943</v>
      </c>
      <c r="D149" t="s">
        <v>1829</v>
      </c>
      <c r="E149" t="s">
        <v>1948</v>
      </c>
      <c r="F149">
        <v>1</v>
      </c>
      <c r="G149">
        <v>653.87</v>
      </c>
      <c r="H149">
        <v>0.14000000000000001</v>
      </c>
      <c r="I149" t="s">
        <v>1961</v>
      </c>
      <c r="J149">
        <v>562.32820000000004</v>
      </c>
    </row>
    <row r="150" spans="1:10" x14ac:dyDescent="0.25">
      <c r="A150" t="s">
        <v>2112</v>
      </c>
      <c r="B150" s="2">
        <v>45878</v>
      </c>
      <c r="C150" t="s">
        <v>1528</v>
      </c>
      <c r="D150" t="s">
        <v>1844</v>
      </c>
      <c r="E150" t="s">
        <v>1887</v>
      </c>
      <c r="F150">
        <v>1</v>
      </c>
      <c r="G150">
        <v>652.03</v>
      </c>
      <c r="H150">
        <v>0.27</v>
      </c>
      <c r="I150" t="s">
        <v>1959</v>
      </c>
      <c r="J150">
        <v>475.9819</v>
      </c>
    </row>
    <row r="151" spans="1:10" x14ac:dyDescent="0.25">
      <c r="A151" t="s">
        <v>2113</v>
      </c>
      <c r="B151" s="2">
        <v>45502</v>
      </c>
      <c r="C151" t="s">
        <v>339</v>
      </c>
      <c r="D151" t="s">
        <v>1576</v>
      </c>
      <c r="E151" t="s">
        <v>1929</v>
      </c>
      <c r="F151">
        <v>3</v>
      </c>
      <c r="G151">
        <v>513.36</v>
      </c>
      <c r="H151">
        <v>7.0000000000000007E-2</v>
      </c>
      <c r="I151" t="s">
        <v>1964</v>
      </c>
      <c r="J151">
        <v>1432.2744</v>
      </c>
    </row>
    <row r="152" spans="1:10" x14ac:dyDescent="0.25">
      <c r="A152" t="s">
        <v>2114</v>
      </c>
      <c r="B152" s="2">
        <v>45433</v>
      </c>
      <c r="C152" t="s">
        <v>255</v>
      </c>
      <c r="D152" t="s">
        <v>1738</v>
      </c>
      <c r="E152" t="s">
        <v>1908</v>
      </c>
      <c r="F152">
        <v>4</v>
      </c>
      <c r="G152">
        <v>355.64</v>
      </c>
      <c r="H152">
        <v>0.16</v>
      </c>
      <c r="I152" t="s">
        <v>1964</v>
      </c>
      <c r="J152">
        <v>1194.9503999999999</v>
      </c>
    </row>
    <row r="153" spans="1:10" x14ac:dyDescent="0.25">
      <c r="A153" t="s">
        <v>2115</v>
      </c>
      <c r="B153" s="2">
        <v>45594</v>
      </c>
      <c r="C153" t="s">
        <v>100</v>
      </c>
      <c r="D153" t="s">
        <v>1610</v>
      </c>
      <c r="E153" t="s">
        <v>1917</v>
      </c>
      <c r="F153">
        <v>4</v>
      </c>
      <c r="G153">
        <v>535.4</v>
      </c>
      <c r="H153">
        <v>0.26</v>
      </c>
      <c r="I153" t="s">
        <v>1961</v>
      </c>
      <c r="J153">
        <v>1584.7840000000001</v>
      </c>
    </row>
    <row r="154" spans="1:10" x14ac:dyDescent="0.25">
      <c r="A154" t="s">
        <v>2116</v>
      </c>
      <c r="B154" s="2">
        <v>45798</v>
      </c>
      <c r="C154" t="s">
        <v>790</v>
      </c>
      <c r="D154" t="s">
        <v>1790</v>
      </c>
      <c r="E154" t="s">
        <v>1948</v>
      </c>
      <c r="F154">
        <v>2</v>
      </c>
      <c r="G154">
        <v>108.74</v>
      </c>
      <c r="H154">
        <v>0.11</v>
      </c>
      <c r="I154" t="s">
        <v>1961</v>
      </c>
      <c r="J154">
        <v>193.55719999999999</v>
      </c>
    </row>
    <row r="155" spans="1:10" x14ac:dyDescent="0.25">
      <c r="A155" t="s">
        <v>2117</v>
      </c>
      <c r="B155" s="2">
        <v>45579</v>
      </c>
      <c r="C155" t="s">
        <v>1001</v>
      </c>
      <c r="D155" t="s">
        <v>1603</v>
      </c>
      <c r="E155" t="s">
        <v>1948</v>
      </c>
      <c r="F155">
        <v>3</v>
      </c>
      <c r="G155">
        <v>591.98</v>
      </c>
      <c r="H155">
        <v>0.16</v>
      </c>
      <c r="I155" t="s">
        <v>1959</v>
      </c>
      <c r="J155">
        <v>1491.7896000000001</v>
      </c>
    </row>
    <row r="156" spans="1:10" x14ac:dyDescent="0.25">
      <c r="A156" t="s">
        <v>2118</v>
      </c>
      <c r="B156" s="2">
        <v>45613</v>
      </c>
      <c r="C156" t="s">
        <v>1272</v>
      </c>
      <c r="D156" t="s">
        <v>1725</v>
      </c>
      <c r="E156" t="s">
        <v>1896</v>
      </c>
      <c r="F156">
        <v>1</v>
      </c>
      <c r="G156">
        <v>345.06</v>
      </c>
      <c r="H156">
        <v>0.13</v>
      </c>
      <c r="I156" t="s">
        <v>1964</v>
      </c>
      <c r="J156">
        <v>300.2022</v>
      </c>
    </row>
    <row r="157" spans="1:10" x14ac:dyDescent="0.25">
      <c r="A157" t="s">
        <v>2119</v>
      </c>
      <c r="B157" s="2">
        <v>45745</v>
      </c>
      <c r="C157" t="s">
        <v>980</v>
      </c>
      <c r="D157" t="s">
        <v>1862</v>
      </c>
      <c r="E157" t="s">
        <v>1929</v>
      </c>
      <c r="F157">
        <v>4</v>
      </c>
      <c r="G157">
        <v>986.41</v>
      </c>
      <c r="H157">
        <v>0.22</v>
      </c>
      <c r="I157" t="s">
        <v>1959</v>
      </c>
      <c r="J157">
        <v>3077.5992000000001</v>
      </c>
    </row>
    <row r="158" spans="1:10" x14ac:dyDescent="0.25">
      <c r="A158" t="s">
        <v>2120</v>
      </c>
      <c r="B158" s="2">
        <v>45494</v>
      </c>
      <c r="C158" t="s">
        <v>1016</v>
      </c>
      <c r="D158" t="s">
        <v>1728</v>
      </c>
      <c r="E158" t="s">
        <v>1887</v>
      </c>
      <c r="F158">
        <v>2</v>
      </c>
      <c r="G158">
        <v>921.52</v>
      </c>
      <c r="H158">
        <v>0</v>
      </c>
      <c r="I158" t="s">
        <v>1961</v>
      </c>
      <c r="J158">
        <v>1843.04</v>
      </c>
    </row>
    <row r="159" spans="1:10" x14ac:dyDescent="0.25">
      <c r="A159" t="s">
        <v>2121</v>
      </c>
      <c r="B159" s="2">
        <v>45883</v>
      </c>
      <c r="C159" t="s">
        <v>351</v>
      </c>
      <c r="D159" t="s">
        <v>1747</v>
      </c>
      <c r="E159" t="s">
        <v>1908</v>
      </c>
      <c r="F159">
        <v>1</v>
      </c>
      <c r="G159">
        <v>83.1</v>
      </c>
      <c r="H159">
        <v>0.04</v>
      </c>
      <c r="I159" t="s">
        <v>1961</v>
      </c>
      <c r="J159">
        <v>79.775999999999996</v>
      </c>
    </row>
    <row r="160" spans="1:10" x14ac:dyDescent="0.25">
      <c r="A160" t="s">
        <v>2122</v>
      </c>
      <c r="B160" s="2">
        <v>45601</v>
      </c>
      <c r="C160" t="s">
        <v>1166</v>
      </c>
      <c r="D160" t="s">
        <v>1661</v>
      </c>
      <c r="E160" t="s">
        <v>1927</v>
      </c>
      <c r="F160">
        <v>2</v>
      </c>
      <c r="G160">
        <v>60.98</v>
      </c>
      <c r="H160">
        <v>0.23</v>
      </c>
      <c r="I160" t="s">
        <v>1961</v>
      </c>
      <c r="J160">
        <v>93.909199999999998</v>
      </c>
    </row>
    <row r="161" spans="1:10" x14ac:dyDescent="0.25">
      <c r="A161" t="s">
        <v>2123</v>
      </c>
      <c r="B161" s="2">
        <v>45454</v>
      </c>
      <c r="C161" t="s">
        <v>1241</v>
      </c>
      <c r="D161" t="s">
        <v>1850</v>
      </c>
      <c r="E161" t="s">
        <v>1939</v>
      </c>
      <c r="F161">
        <v>2</v>
      </c>
      <c r="G161">
        <v>122.23</v>
      </c>
      <c r="H161">
        <v>0.21</v>
      </c>
      <c r="I161" t="s">
        <v>1964</v>
      </c>
      <c r="J161">
        <v>193.1234</v>
      </c>
    </row>
    <row r="162" spans="1:10" x14ac:dyDescent="0.25">
      <c r="A162" t="s">
        <v>2124</v>
      </c>
      <c r="B162" s="2">
        <v>45918</v>
      </c>
      <c r="C162" t="s">
        <v>92</v>
      </c>
      <c r="D162" t="s">
        <v>1793</v>
      </c>
      <c r="E162" t="s">
        <v>1945</v>
      </c>
      <c r="F162">
        <v>2</v>
      </c>
      <c r="G162">
        <v>623.38</v>
      </c>
      <c r="H162">
        <v>0.13</v>
      </c>
      <c r="I162" t="s">
        <v>1959</v>
      </c>
      <c r="J162">
        <v>1084.6812</v>
      </c>
    </row>
    <row r="163" spans="1:10" x14ac:dyDescent="0.25">
      <c r="A163" t="s">
        <v>2125</v>
      </c>
      <c r="B163" s="2">
        <v>45729</v>
      </c>
      <c r="C163" t="s">
        <v>222</v>
      </c>
      <c r="D163" t="s">
        <v>1793</v>
      </c>
      <c r="E163" t="s">
        <v>1887</v>
      </c>
      <c r="F163">
        <v>1</v>
      </c>
      <c r="G163">
        <v>479.58</v>
      </c>
      <c r="H163">
        <v>0.05</v>
      </c>
      <c r="I163" t="s">
        <v>1961</v>
      </c>
      <c r="J163">
        <v>455.60099999999989</v>
      </c>
    </row>
    <row r="164" spans="1:10" x14ac:dyDescent="0.25">
      <c r="A164" t="s">
        <v>2126</v>
      </c>
      <c r="B164" s="2">
        <v>45276</v>
      </c>
      <c r="C164" t="s">
        <v>953</v>
      </c>
      <c r="D164" t="s">
        <v>1802</v>
      </c>
      <c r="E164" t="s">
        <v>1911</v>
      </c>
      <c r="F164">
        <v>3</v>
      </c>
      <c r="G164">
        <v>369.32</v>
      </c>
      <c r="H164">
        <v>0.14000000000000001</v>
      </c>
      <c r="I164" t="s">
        <v>1961</v>
      </c>
      <c r="J164">
        <v>952.84559999999999</v>
      </c>
    </row>
    <row r="165" spans="1:10" x14ac:dyDescent="0.25">
      <c r="A165" t="s">
        <v>2127</v>
      </c>
      <c r="B165" s="2">
        <v>45851</v>
      </c>
      <c r="C165" t="s">
        <v>282</v>
      </c>
      <c r="D165" t="s">
        <v>1674</v>
      </c>
      <c r="E165" t="s">
        <v>1892</v>
      </c>
      <c r="F165">
        <v>1</v>
      </c>
      <c r="G165">
        <v>488.31</v>
      </c>
      <c r="H165">
        <v>0.03</v>
      </c>
      <c r="I165" t="s">
        <v>1961</v>
      </c>
      <c r="J165">
        <v>473.66070000000002</v>
      </c>
    </row>
    <row r="166" spans="1:10" x14ac:dyDescent="0.25">
      <c r="A166" t="s">
        <v>2128</v>
      </c>
      <c r="B166" s="2">
        <v>45418</v>
      </c>
      <c r="C166" t="s">
        <v>889</v>
      </c>
      <c r="D166" t="s">
        <v>1744</v>
      </c>
      <c r="E166" t="s">
        <v>1929</v>
      </c>
      <c r="F166">
        <v>4</v>
      </c>
      <c r="G166">
        <v>164.04</v>
      </c>
      <c r="H166">
        <v>0.26</v>
      </c>
      <c r="I166" t="s">
        <v>1959</v>
      </c>
      <c r="J166">
        <v>485.55839999999989</v>
      </c>
    </row>
    <row r="167" spans="1:10" x14ac:dyDescent="0.25">
      <c r="A167" t="s">
        <v>2129</v>
      </c>
      <c r="B167" s="2">
        <v>45508</v>
      </c>
      <c r="C167" t="s">
        <v>272</v>
      </c>
      <c r="D167" t="s">
        <v>1599</v>
      </c>
      <c r="E167" t="s">
        <v>1942</v>
      </c>
      <c r="F167">
        <v>3</v>
      </c>
      <c r="G167">
        <v>707.95</v>
      </c>
      <c r="H167">
        <v>0.18</v>
      </c>
      <c r="I167" t="s">
        <v>1961</v>
      </c>
      <c r="J167">
        <v>1741.557</v>
      </c>
    </row>
    <row r="168" spans="1:10" x14ac:dyDescent="0.25">
      <c r="A168" t="s">
        <v>2130</v>
      </c>
      <c r="B168" s="2">
        <v>45269</v>
      </c>
      <c r="C168" t="s">
        <v>945</v>
      </c>
      <c r="D168" t="s">
        <v>1790</v>
      </c>
      <c r="E168" t="s">
        <v>1917</v>
      </c>
      <c r="F168">
        <v>4</v>
      </c>
      <c r="G168">
        <v>714.47</v>
      </c>
      <c r="H168">
        <v>0.18</v>
      </c>
      <c r="I168" t="s">
        <v>1964</v>
      </c>
      <c r="J168">
        <v>2343.4616000000001</v>
      </c>
    </row>
    <row r="169" spans="1:10" x14ac:dyDescent="0.25">
      <c r="A169" t="s">
        <v>2131</v>
      </c>
      <c r="B169" s="2">
        <v>45866</v>
      </c>
      <c r="C169" t="s">
        <v>1301</v>
      </c>
      <c r="D169" t="s">
        <v>1820</v>
      </c>
      <c r="E169" t="s">
        <v>1914</v>
      </c>
      <c r="F169">
        <v>4</v>
      </c>
      <c r="G169">
        <v>422.09</v>
      </c>
      <c r="H169">
        <v>0.04</v>
      </c>
      <c r="I169" t="s">
        <v>1959</v>
      </c>
      <c r="J169">
        <v>1620.8255999999999</v>
      </c>
    </row>
    <row r="170" spans="1:10" x14ac:dyDescent="0.25">
      <c r="A170" t="s">
        <v>2132</v>
      </c>
      <c r="B170" s="2">
        <v>45462</v>
      </c>
      <c r="C170" t="s">
        <v>385</v>
      </c>
      <c r="D170" t="s">
        <v>1667</v>
      </c>
      <c r="E170" t="s">
        <v>1921</v>
      </c>
      <c r="F170">
        <v>1</v>
      </c>
      <c r="G170">
        <v>998.19</v>
      </c>
      <c r="H170">
        <v>0.2</v>
      </c>
      <c r="I170" t="s">
        <v>1959</v>
      </c>
      <c r="J170">
        <v>798.55200000000013</v>
      </c>
    </row>
    <row r="171" spans="1:10" x14ac:dyDescent="0.25">
      <c r="A171" t="s">
        <v>2133</v>
      </c>
      <c r="B171" s="2">
        <v>45313</v>
      </c>
      <c r="C171" t="s">
        <v>1178</v>
      </c>
      <c r="D171" t="s">
        <v>1799</v>
      </c>
      <c r="E171" t="s">
        <v>1914</v>
      </c>
      <c r="F171">
        <v>2</v>
      </c>
      <c r="G171">
        <v>343.42</v>
      </c>
      <c r="H171">
        <v>0.12</v>
      </c>
      <c r="I171" t="s">
        <v>1964</v>
      </c>
      <c r="J171">
        <v>604.41920000000005</v>
      </c>
    </row>
    <row r="172" spans="1:10" x14ac:dyDescent="0.25">
      <c r="A172" t="s">
        <v>2134</v>
      </c>
      <c r="B172" s="2">
        <v>45390</v>
      </c>
      <c r="C172" t="s">
        <v>829</v>
      </c>
      <c r="D172" t="s">
        <v>1680</v>
      </c>
      <c r="E172" t="s">
        <v>1911</v>
      </c>
      <c r="F172">
        <v>1</v>
      </c>
      <c r="G172">
        <v>152.16999999999999</v>
      </c>
      <c r="H172">
        <v>0.28000000000000003</v>
      </c>
      <c r="I172" t="s">
        <v>1964</v>
      </c>
      <c r="J172">
        <v>109.5624</v>
      </c>
    </row>
    <row r="173" spans="1:10" x14ac:dyDescent="0.25">
      <c r="A173" t="s">
        <v>2135</v>
      </c>
      <c r="B173" s="2">
        <v>45795</v>
      </c>
      <c r="C173" t="s">
        <v>587</v>
      </c>
      <c r="D173" t="s">
        <v>1728</v>
      </c>
      <c r="E173" t="s">
        <v>1927</v>
      </c>
      <c r="F173">
        <v>1</v>
      </c>
      <c r="G173">
        <v>325.08</v>
      </c>
      <c r="H173">
        <v>0.26</v>
      </c>
      <c r="I173" t="s">
        <v>1961</v>
      </c>
      <c r="J173">
        <v>240.5592</v>
      </c>
    </row>
    <row r="174" spans="1:10" x14ac:dyDescent="0.25">
      <c r="A174" t="s">
        <v>2136</v>
      </c>
      <c r="B174" s="2">
        <v>45267</v>
      </c>
      <c r="C174" t="s">
        <v>1091</v>
      </c>
      <c r="D174" t="s">
        <v>1850</v>
      </c>
      <c r="E174" t="s">
        <v>1924</v>
      </c>
      <c r="F174">
        <v>2</v>
      </c>
      <c r="G174">
        <v>827.92</v>
      </c>
      <c r="H174">
        <v>0.25</v>
      </c>
      <c r="I174" t="s">
        <v>1964</v>
      </c>
      <c r="J174">
        <v>1241.8800000000001</v>
      </c>
    </row>
    <row r="175" spans="1:10" x14ac:dyDescent="0.25">
      <c r="A175" t="s">
        <v>2137</v>
      </c>
      <c r="B175" s="2">
        <v>45314</v>
      </c>
      <c r="C175" t="s">
        <v>1504</v>
      </c>
      <c r="D175" t="s">
        <v>1655</v>
      </c>
      <c r="E175" t="s">
        <v>1896</v>
      </c>
      <c r="F175">
        <v>2</v>
      </c>
      <c r="G175">
        <v>593.47</v>
      </c>
      <c r="H175">
        <v>0.1</v>
      </c>
      <c r="I175" t="s">
        <v>1964</v>
      </c>
      <c r="J175">
        <v>1068.2460000000001</v>
      </c>
    </row>
    <row r="176" spans="1:10" x14ac:dyDescent="0.25">
      <c r="A176" t="s">
        <v>2138</v>
      </c>
      <c r="B176" s="2">
        <v>45267</v>
      </c>
      <c r="C176" t="s">
        <v>940</v>
      </c>
      <c r="D176" t="s">
        <v>1635</v>
      </c>
      <c r="E176" t="s">
        <v>1914</v>
      </c>
      <c r="F176">
        <v>4</v>
      </c>
      <c r="G176">
        <v>756.28</v>
      </c>
      <c r="H176">
        <v>0.05</v>
      </c>
      <c r="I176" t="s">
        <v>1964</v>
      </c>
      <c r="J176">
        <v>2873.864</v>
      </c>
    </row>
    <row r="177" spans="1:10" x14ac:dyDescent="0.25">
      <c r="A177" t="s">
        <v>2139</v>
      </c>
      <c r="B177" s="2">
        <v>45641</v>
      </c>
      <c r="C177" t="s">
        <v>1190</v>
      </c>
      <c r="D177" t="s">
        <v>1859</v>
      </c>
      <c r="E177" t="s">
        <v>1892</v>
      </c>
      <c r="F177">
        <v>2</v>
      </c>
      <c r="G177">
        <v>707.65</v>
      </c>
      <c r="H177">
        <v>0.14000000000000001</v>
      </c>
      <c r="I177" t="s">
        <v>1959</v>
      </c>
      <c r="J177">
        <v>1217.1579999999999</v>
      </c>
    </row>
    <row r="178" spans="1:10" x14ac:dyDescent="0.25">
      <c r="A178" t="s">
        <v>2140</v>
      </c>
      <c r="B178" s="2">
        <v>45371</v>
      </c>
      <c r="C178" t="s">
        <v>446</v>
      </c>
      <c r="D178" t="s">
        <v>1652</v>
      </c>
      <c r="E178" t="s">
        <v>1936</v>
      </c>
      <c r="F178">
        <v>1</v>
      </c>
      <c r="G178">
        <v>857.35</v>
      </c>
      <c r="H178">
        <v>0.28000000000000003</v>
      </c>
      <c r="I178" t="s">
        <v>1961</v>
      </c>
      <c r="J178">
        <v>617.29200000000003</v>
      </c>
    </row>
    <row r="179" spans="1:10" x14ac:dyDescent="0.25">
      <c r="A179" t="s">
        <v>2141</v>
      </c>
      <c r="B179" s="2">
        <v>45670</v>
      </c>
      <c r="C179" t="s">
        <v>2142</v>
      </c>
      <c r="D179" t="s">
        <v>1747</v>
      </c>
      <c r="E179" t="s">
        <v>1917</v>
      </c>
      <c r="F179">
        <v>1</v>
      </c>
      <c r="G179">
        <v>79</v>
      </c>
      <c r="H179">
        <v>0.04</v>
      </c>
      <c r="I179" t="s">
        <v>1961</v>
      </c>
      <c r="J179">
        <v>75.84</v>
      </c>
    </row>
    <row r="180" spans="1:10" x14ac:dyDescent="0.25">
      <c r="A180" t="s">
        <v>2143</v>
      </c>
      <c r="B180" s="2">
        <v>45885</v>
      </c>
      <c r="C180" t="s">
        <v>248</v>
      </c>
      <c r="D180" t="s">
        <v>1865</v>
      </c>
      <c r="E180" t="s">
        <v>1908</v>
      </c>
      <c r="F180">
        <v>4</v>
      </c>
      <c r="G180">
        <v>638.91</v>
      </c>
      <c r="H180">
        <v>0</v>
      </c>
      <c r="I180" t="s">
        <v>1964</v>
      </c>
      <c r="J180">
        <v>2555.64</v>
      </c>
    </row>
    <row r="181" spans="1:10" x14ac:dyDescent="0.25">
      <c r="A181" t="s">
        <v>2144</v>
      </c>
      <c r="B181" s="2">
        <v>45812</v>
      </c>
      <c r="C181" t="s">
        <v>299</v>
      </c>
      <c r="D181" t="s">
        <v>1715</v>
      </c>
      <c r="E181" t="s">
        <v>1887</v>
      </c>
      <c r="F181">
        <v>2</v>
      </c>
      <c r="G181">
        <v>522.16999999999996</v>
      </c>
      <c r="H181">
        <v>0.27</v>
      </c>
      <c r="I181" t="s">
        <v>1959</v>
      </c>
      <c r="J181">
        <v>762.36819999999989</v>
      </c>
    </row>
    <row r="182" spans="1:10" x14ac:dyDescent="0.25">
      <c r="A182" t="s">
        <v>2145</v>
      </c>
      <c r="B182" s="2">
        <v>45235</v>
      </c>
      <c r="C182" t="s">
        <v>1484</v>
      </c>
      <c r="D182" t="s">
        <v>1696</v>
      </c>
      <c r="E182" t="s">
        <v>1929</v>
      </c>
      <c r="F182">
        <v>3</v>
      </c>
      <c r="G182">
        <v>954.29</v>
      </c>
      <c r="H182">
        <v>0.27</v>
      </c>
      <c r="I182" t="s">
        <v>1959</v>
      </c>
      <c r="J182">
        <v>2089.8951000000002</v>
      </c>
    </row>
    <row r="183" spans="1:10" x14ac:dyDescent="0.25">
      <c r="A183" t="s">
        <v>2146</v>
      </c>
      <c r="B183" s="2">
        <v>45710</v>
      </c>
      <c r="C183" t="s">
        <v>1437</v>
      </c>
      <c r="D183" t="s">
        <v>1677</v>
      </c>
      <c r="E183" t="s">
        <v>1932</v>
      </c>
      <c r="F183">
        <v>3</v>
      </c>
      <c r="G183">
        <v>53.92</v>
      </c>
      <c r="H183">
        <v>0.15</v>
      </c>
      <c r="I183" t="s">
        <v>1961</v>
      </c>
      <c r="J183">
        <v>137.49600000000001</v>
      </c>
    </row>
    <row r="184" spans="1:10" x14ac:dyDescent="0.25">
      <c r="A184" t="s">
        <v>2147</v>
      </c>
      <c r="B184" s="2">
        <v>45753</v>
      </c>
      <c r="C184" t="s">
        <v>1247</v>
      </c>
      <c r="D184" t="s">
        <v>1680</v>
      </c>
      <c r="E184" t="s">
        <v>1887</v>
      </c>
      <c r="F184">
        <v>4</v>
      </c>
      <c r="G184">
        <v>741.88</v>
      </c>
      <c r="H184">
        <v>0.02</v>
      </c>
      <c r="I184" t="s">
        <v>1964</v>
      </c>
      <c r="J184">
        <v>2908.1696000000002</v>
      </c>
    </row>
    <row r="185" spans="1:10" x14ac:dyDescent="0.25">
      <c r="A185" t="s">
        <v>2148</v>
      </c>
      <c r="B185" s="2">
        <v>45594</v>
      </c>
      <c r="C185" t="s">
        <v>138</v>
      </c>
      <c r="D185" t="s">
        <v>1718</v>
      </c>
      <c r="E185" t="s">
        <v>1901</v>
      </c>
      <c r="F185">
        <v>1</v>
      </c>
      <c r="G185">
        <v>547.09</v>
      </c>
      <c r="H185">
        <v>0.01</v>
      </c>
      <c r="I185" t="s">
        <v>1961</v>
      </c>
      <c r="J185">
        <v>541.6191</v>
      </c>
    </row>
    <row r="186" spans="1:10" x14ac:dyDescent="0.25">
      <c r="A186" t="s">
        <v>2149</v>
      </c>
      <c r="B186" s="2">
        <v>45686</v>
      </c>
      <c r="C186" t="s">
        <v>1516</v>
      </c>
      <c r="D186" t="s">
        <v>1850</v>
      </c>
      <c r="E186" t="s">
        <v>1901</v>
      </c>
      <c r="F186">
        <v>1</v>
      </c>
      <c r="G186">
        <v>789.35</v>
      </c>
      <c r="H186">
        <v>0.14000000000000001</v>
      </c>
      <c r="I186" t="s">
        <v>1961</v>
      </c>
      <c r="J186">
        <v>678.84100000000001</v>
      </c>
    </row>
    <row r="187" spans="1:10" x14ac:dyDescent="0.25">
      <c r="A187" t="s">
        <v>2150</v>
      </c>
      <c r="B187" s="2">
        <v>45354</v>
      </c>
      <c r="C187" t="s">
        <v>1340</v>
      </c>
      <c r="D187" t="s">
        <v>1771</v>
      </c>
      <c r="E187" t="s">
        <v>1901</v>
      </c>
      <c r="F187">
        <v>3</v>
      </c>
      <c r="G187">
        <v>476.78</v>
      </c>
      <c r="H187">
        <v>0.09</v>
      </c>
      <c r="I187" t="s">
        <v>1964</v>
      </c>
      <c r="J187">
        <v>1301.6094000000001</v>
      </c>
    </row>
    <row r="188" spans="1:10" x14ac:dyDescent="0.25">
      <c r="A188" t="s">
        <v>2151</v>
      </c>
      <c r="B188" s="2">
        <v>45600</v>
      </c>
      <c r="C188" t="s">
        <v>1412</v>
      </c>
      <c r="D188" t="s">
        <v>1820</v>
      </c>
      <c r="E188" t="s">
        <v>1945</v>
      </c>
      <c r="F188">
        <v>2</v>
      </c>
      <c r="G188">
        <v>504.26</v>
      </c>
      <c r="H188">
        <v>0.04</v>
      </c>
      <c r="I188" t="s">
        <v>1961</v>
      </c>
      <c r="J188">
        <v>968.17919999999992</v>
      </c>
    </row>
    <row r="189" spans="1:10" x14ac:dyDescent="0.25">
      <c r="A189" t="s">
        <v>2152</v>
      </c>
      <c r="B189" s="2">
        <v>45538</v>
      </c>
      <c r="C189" t="s">
        <v>877</v>
      </c>
      <c r="D189" t="s">
        <v>1826</v>
      </c>
      <c r="E189" t="s">
        <v>1911</v>
      </c>
      <c r="F189">
        <v>2</v>
      </c>
      <c r="G189">
        <v>549.33000000000004</v>
      </c>
      <c r="H189">
        <v>0.01</v>
      </c>
      <c r="I189" t="s">
        <v>1964</v>
      </c>
      <c r="J189">
        <v>1087.6733999999999</v>
      </c>
    </row>
    <row r="190" spans="1:10" x14ac:dyDescent="0.25">
      <c r="A190" t="s">
        <v>2153</v>
      </c>
      <c r="B190" s="2">
        <v>45411</v>
      </c>
      <c r="C190" t="s">
        <v>1205</v>
      </c>
      <c r="D190" t="s">
        <v>1572</v>
      </c>
      <c r="E190" t="s">
        <v>1901</v>
      </c>
      <c r="F190">
        <v>3</v>
      </c>
      <c r="G190">
        <v>620.22</v>
      </c>
      <c r="H190">
        <v>0.04</v>
      </c>
      <c r="I190" t="s">
        <v>1959</v>
      </c>
      <c r="J190">
        <v>1786.2336</v>
      </c>
    </row>
    <row r="191" spans="1:10" x14ac:dyDescent="0.25">
      <c r="A191" t="s">
        <v>2154</v>
      </c>
      <c r="B191" s="2">
        <v>45411</v>
      </c>
      <c r="C191" t="s">
        <v>333</v>
      </c>
      <c r="D191" t="s">
        <v>1718</v>
      </c>
      <c r="E191" t="s">
        <v>1901</v>
      </c>
      <c r="F191">
        <v>1</v>
      </c>
      <c r="G191">
        <v>580.76</v>
      </c>
      <c r="H191">
        <v>0.1</v>
      </c>
      <c r="I191" t="s">
        <v>1964</v>
      </c>
      <c r="J191">
        <v>522.68399999999997</v>
      </c>
    </row>
    <row r="192" spans="1:10" x14ac:dyDescent="0.25">
      <c r="A192" t="s">
        <v>2155</v>
      </c>
      <c r="B192" s="2">
        <v>45775</v>
      </c>
      <c r="C192" t="s">
        <v>1061</v>
      </c>
      <c r="D192" t="s">
        <v>1796</v>
      </c>
      <c r="E192" t="s">
        <v>1921</v>
      </c>
      <c r="F192">
        <v>3</v>
      </c>
      <c r="G192">
        <v>444.55</v>
      </c>
      <c r="H192">
        <v>0.14000000000000001</v>
      </c>
      <c r="I192" t="s">
        <v>1961</v>
      </c>
      <c r="J192">
        <v>1146.9390000000001</v>
      </c>
    </row>
    <row r="193" spans="1:10" x14ac:dyDescent="0.25">
      <c r="A193" t="s">
        <v>2156</v>
      </c>
      <c r="B193" s="2">
        <v>45459</v>
      </c>
      <c r="C193" t="s">
        <v>477</v>
      </c>
      <c r="D193" t="s">
        <v>1718</v>
      </c>
      <c r="E193" t="s">
        <v>1945</v>
      </c>
      <c r="F193">
        <v>1</v>
      </c>
      <c r="G193">
        <v>804.9</v>
      </c>
      <c r="H193">
        <v>0.03</v>
      </c>
      <c r="I193" t="s">
        <v>1961</v>
      </c>
      <c r="J193">
        <v>780.75299999999993</v>
      </c>
    </row>
    <row r="194" spans="1:10" x14ac:dyDescent="0.25">
      <c r="A194" t="s">
        <v>2157</v>
      </c>
      <c r="B194" s="2">
        <v>45617</v>
      </c>
      <c r="C194" t="s">
        <v>1328</v>
      </c>
      <c r="D194" t="s">
        <v>1859</v>
      </c>
      <c r="E194" t="s">
        <v>1934</v>
      </c>
      <c r="F194">
        <v>3</v>
      </c>
      <c r="G194">
        <v>361.65</v>
      </c>
      <c r="H194">
        <v>0.15</v>
      </c>
      <c r="I194" t="s">
        <v>1964</v>
      </c>
      <c r="J194">
        <v>922.20749999999987</v>
      </c>
    </row>
    <row r="195" spans="1:10" x14ac:dyDescent="0.25">
      <c r="A195" t="s">
        <v>2158</v>
      </c>
      <c r="B195" s="2">
        <v>45763</v>
      </c>
      <c r="C195" t="s">
        <v>548</v>
      </c>
      <c r="D195" t="s">
        <v>1585</v>
      </c>
      <c r="E195" t="s">
        <v>1904</v>
      </c>
      <c r="F195">
        <v>1</v>
      </c>
      <c r="G195">
        <v>271.76</v>
      </c>
      <c r="H195">
        <v>0.03</v>
      </c>
      <c r="I195" t="s">
        <v>1959</v>
      </c>
      <c r="J195">
        <v>263.60719999999998</v>
      </c>
    </row>
    <row r="196" spans="1:10" x14ac:dyDescent="0.25">
      <c r="A196" t="s">
        <v>2159</v>
      </c>
      <c r="B196" s="2">
        <v>45618</v>
      </c>
      <c r="C196" t="s">
        <v>1028</v>
      </c>
      <c r="D196" t="s">
        <v>1728</v>
      </c>
      <c r="E196" t="s">
        <v>1924</v>
      </c>
      <c r="F196">
        <v>3</v>
      </c>
      <c r="G196">
        <v>958.15</v>
      </c>
      <c r="H196">
        <v>0.24</v>
      </c>
      <c r="I196" t="s">
        <v>1964</v>
      </c>
      <c r="J196">
        <v>2184.5819999999999</v>
      </c>
    </row>
    <row r="197" spans="1:10" x14ac:dyDescent="0.25">
      <c r="A197" t="s">
        <v>2160</v>
      </c>
      <c r="B197" s="2">
        <v>45290</v>
      </c>
      <c r="C197" t="s">
        <v>1337</v>
      </c>
      <c r="D197" t="s">
        <v>1762</v>
      </c>
      <c r="E197" t="s">
        <v>1942</v>
      </c>
      <c r="F197">
        <v>1</v>
      </c>
      <c r="G197">
        <v>889.19</v>
      </c>
      <c r="H197">
        <v>0.03</v>
      </c>
      <c r="I197" t="s">
        <v>1959</v>
      </c>
      <c r="J197">
        <v>862.51430000000005</v>
      </c>
    </row>
    <row r="198" spans="1:10" x14ac:dyDescent="0.25">
      <c r="A198" t="s">
        <v>2161</v>
      </c>
      <c r="B198" s="2">
        <v>45904</v>
      </c>
      <c r="C198" t="s">
        <v>1971</v>
      </c>
      <c r="D198" t="s">
        <v>1753</v>
      </c>
      <c r="E198" t="s">
        <v>1939</v>
      </c>
      <c r="F198">
        <v>4</v>
      </c>
      <c r="G198">
        <v>689.67</v>
      </c>
      <c r="H198">
        <v>0.05</v>
      </c>
      <c r="I198" t="s">
        <v>1964</v>
      </c>
      <c r="J198">
        <v>2620.7460000000001</v>
      </c>
    </row>
    <row r="199" spans="1:10" x14ac:dyDescent="0.25">
      <c r="A199" t="s">
        <v>2162</v>
      </c>
      <c r="B199" s="2">
        <v>45227</v>
      </c>
      <c r="C199" t="s">
        <v>468</v>
      </c>
      <c r="D199" t="s">
        <v>1712</v>
      </c>
      <c r="E199" t="s">
        <v>1927</v>
      </c>
      <c r="F199">
        <v>1</v>
      </c>
      <c r="G199">
        <v>541.24</v>
      </c>
      <c r="H199">
        <v>0.03</v>
      </c>
      <c r="I199" t="s">
        <v>1961</v>
      </c>
      <c r="J199">
        <v>525.00279999999998</v>
      </c>
    </row>
    <row r="200" spans="1:10" x14ac:dyDescent="0.25">
      <c r="A200" t="s">
        <v>2163</v>
      </c>
      <c r="B200" s="2">
        <v>45600</v>
      </c>
      <c r="C200" t="s">
        <v>1398</v>
      </c>
      <c r="D200" t="s">
        <v>1826</v>
      </c>
      <c r="E200" t="s">
        <v>1911</v>
      </c>
      <c r="F200">
        <v>1</v>
      </c>
      <c r="G200">
        <v>454.71</v>
      </c>
      <c r="H200">
        <v>0.16</v>
      </c>
      <c r="I200" t="s">
        <v>1961</v>
      </c>
      <c r="J200">
        <v>381.95639999999997</v>
      </c>
    </row>
    <row r="201" spans="1:10" x14ac:dyDescent="0.25">
      <c r="A201" t="s">
        <v>2164</v>
      </c>
      <c r="B201" s="2">
        <v>45646</v>
      </c>
      <c r="C201" t="s">
        <v>154</v>
      </c>
      <c r="D201" t="s">
        <v>1780</v>
      </c>
      <c r="E201" t="s">
        <v>1908</v>
      </c>
      <c r="F201">
        <v>2</v>
      </c>
      <c r="G201">
        <v>397.63</v>
      </c>
      <c r="H201">
        <v>0.26</v>
      </c>
      <c r="I201" t="s">
        <v>1959</v>
      </c>
      <c r="J201">
        <v>588.49239999999998</v>
      </c>
    </row>
    <row r="202" spans="1:10" x14ac:dyDescent="0.25">
      <c r="A202" t="s">
        <v>2165</v>
      </c>
      <c r="B202" s="2">
        <v>45725</v>
      </c>
      <c r="C202" t="s">
        <v>572</v>
      </c>
      <c r="D202" t="s">
        <v>1832</v>
      </c>
      <c r="E202" t="s">
        <v>1911</v>
      </c>
      <c r="F202">
        <v>3</v>
      </c>
      <c r="G202">
        <v>748.56</v>
      </c>
      <c r="H202">
        <v>0.26</v>
      </c>
      <c r="I202" t="s">
        <v>1961</v>
      </c>
      <c r="J202">
        <v>1661.8032000000001</v>
      </c>
    </row>
    <row r="203" spans="1:10" x14ac:dyDescent="0.25">
      <c r="A203" t="s">
        <v>2166</v>
      </c>
      <c r="B203" s="2">
        <v>45742</v>
      </c>
      <c r="C203" t="s">
        <v>494</v>
      </c>
      <c r="D203" t="s">
        <v>1677</v>
      </c>
      <c r="E203" t="s">
        <v>1904</v>
      </c>
      <c r="F203">
        <v>1</v>
      </c>
      <c r="G203">
        <v>885.72</v>
      </c>
      <c r="H203">
        <v>0.15</v>
      </c>
      <c r="I203" t="s">
        <v>1959</v>
      </c>
      <c r="J203">
        <v>752.86199999999997</v>
      </c>
    </row>
    <row r="204" spans="1:10" x14ac:dyDescent="0.25">
      <c r="A204" t="s">
        <v>2167</v>
      </c>
      <c r="B204" s="2">
        <v>45750</v>
      </c>
      <c r="C204" t="s">
        <v>385</v>
      </c>
      <c r="D204" t="s">
        <v>1768</v>
      </c>
      <c r="E204" t="s">
        <v>1892</v>
      </c>
      <c r="F204">
        <v>4</v>
      </c>
      <c r="G204">
        <v>408.07</v>
      </c>
      <c r="H204">
        <v>0.28000000000000003</v>
      </c>
      <c r="I204" t="s">
        <v>1964</v>
      </c>
      <c r="J204">
        <v>1175.2416000000001</v>
      </c>
    </row>
    <row r="205" spans="1:10" x14ac:dyDescent="0.25">
      <c r="A205" t="s">
        <v>2168</v>
      </c>
      <c r="B205" s="2">
        <v>45327</v>
      </c>
      <c r="C205" t="s">
        <v>1467</v>
      </c>
      <c r="D205" t="s">
        <v>1680</v>
      </c>
      <c r="E205" t="s">
        <v>1921</v>
      </c>
      <c r="F205">
        <v>2</v>
      </c>
      <c r="G205">
        <v>597.07000000000005</v>
      </c>
      <c r="H205">
        <v>0.28000000000000003</v>
      </c>
      <c r="I205" t="s">
        <v>1961</v>
      </c>
      <c r="J205">
        <v>859.7808</v>
      </c>
    </row>
    <row r="206" spans="1:10" x14ac:dyDescent="0.25">
      <c r="A206" t="s">
        <v>2169</v>
      </c>
      <c r="B206" s="2">
        <v>45465</v>
      </c>
      <c r="C206" t="s">
        <v>100</v>
      </c>
      <c r="D206" t="s">
        <v>1783</v>
      </c>
      <c r="E206" t="s">
        <v>1921</v>
      </c>
      <c r="F206">
        <v>3</v>
      </c>
      <c r="G206">
        <v>723.47</v>
      </c>
      <c r="H206">
        <v>0.12</v>
      </c>
      <c r="I206" t="s">
        <v>1964</v>
      </c>
      <c r="J206">
        <v>1909.9608000000001</v>
      </c>
    </row>
    <row r="207" spans="1:10" x14ac:dyDescent="0.25">
      <c r="A207" t="s">
        <v>2170</v>
      </c>
      <c r="B207" s="2">
        <v>45883</v>
      </c>
      <c r="C207" t="s">
        <v>1367</v>
      </c>
      <c r="D207" t="s">
        <v>1847</v>
      </c>
      <c r="E207" t="s">
        <v>1908</v>
      </c>
      <c r="F207">
        <v>1</v>
      </c>
      <c r="G207">
        <v>479.93</v>
      </c>
      <c r="H207">
        <v>0.22</v>
      </c>
      <c r="I207" t="s">
        <v>1959</v>
      </c>
      <c r="J207">
        <v>374.34539999999998</v>
      </c>
    </row>
    <row r="208" spans="1:10" x14ac:dyDescent="0.25">
      <c r="A208" t="s">
        <v>2171</v>
      </c>
      <c r="B208" s="2">
        <v>45445</v>
      </c>
      <c r="C208" t="s">
        <v>790</v>
      </c>
      <c r="D208" t="s">
        <v>1680</v>
      </c>
      <c r="E208" t="s">
        <v>1939</v>
      </c>
      <c r="F208">
        <v>4</v>
      </c>
      <c r="G208">
        <v>362.81</v>
      </c>
      <c r="H208">
        <v>0.21</v>
      </c>
      <c r="I208" t="s">
        <v>1964</v>
      </c>
      <c r="J208">
        <v>1146.4795999999999</v>
      </c>
    </row>
    <row r="209" spans="1:10" x14ac:dyDescent="0.25">
      <c r="A209" t="s">
        <v>2172</v>
      </c>
      <c r="B209" s="2">
        <v>45640</v>
      </c>
      <c r="C209" t="s">
        <v>618</v>
      </c>
      <c r="D209" t="s">
        <v>1820</v>
      </c>
      <c r="E209" t="s">
        <v>1901</v>
      </c>
      <c r="F209">
        <v>1</v>
      </c>
      <c r="G209">
        <v>127.11</v>
      </c>
      <c r="H209">
        <v>0.01</v>
      </c>
      <c r="I209" t="s">
        <v>1961</v>
      </c>
      <c r="J209">
        <v>125.8389</v>
      </c>
    </row>
    <row r="210" spans="1:10" x14ac:dyDescent="0.25">
      <c r="A210" t="s">
        <v>2173</v>
      </c>
      <c r="B210" s="2">
        <v>45411</v>
      </c>
      <c r="C210" t="s">
        <v>615</v>
      </c>
      <c r="D210" t="s">
        <v>1680</v>
      </c>
      <c r="E210" t="s">
        <v>1942</v>
      </c>
      <c r="F210">
        <v>4</v>
      </c>
      <c r="G210">
        <v>931.26</v>
      </c>
      <c r="H210">
        <v>0.04</v>
      </c>
      <c r="I210" t="s">
        <v>1959</v>
      </c>
      <c r="J210">
        <v>3576.0383999999999</v>
      </c>
    </row>
    <row r="211" spans="1:10" x14ac:dyDescent="0.25">
      <c r="A211" t="s">
        <v>2174</v>
      </c>
      <c r="B211" s="2">
        <v>45224</v>
      </c>
      <c r="C211" t="s">
        <v>1172</v>
      </c>
      <c r="D211" t="s">
        <v>1783</v>
      </c>
      <c r="E211" t="s">
        <v>1917</v>
      </c>
      <c r="F211">
        <v>1</v>
      </c>
      <c r="G211">
        <v>620.80999999999995</v>
      </c>
      <c r="H211">
        <v>0.04</v>
      </c>
      <c r="I211" t="s">
        <v>1961</v>
      </c>
      <c r="J211">
        <v>595.97759999999994</v>
      </c>
    </row>
    <row r="212" spans="1:10" x14ac:dyDescent="0.25">
      <c r="A212" t="s">
        <v>2175</v>
      </c>
      <c r="B212" s="2">
        <v>45497</v>
      </c>
      <c r="C212" t="s">
        <v>342</v>
      </c>
      <c r="D212" t="s">
        <v>1732</v>
      </c>
      <c r="E212" t="s">
        <v>1896</v>
      </c>
      <c r="F212">
        <v>1</v>
      </c>
      <c r="G212">
        <v>823.26</v>
      </c>
      <c r="H212">
        <v>0.27</v>
      </c>
      <c r="I212" t="s">
        <v>1964</v>
      </c>
      <c r="J212">
        <v>600.97979999999995</v>
      </c>
    </row>
    <row r="213" spans="1:10" x14ac:dyDescent="0.25">
      <c r="A213" t="s">
        <v>2176</v>
      </c>
      <c r="B213" s="2">
        <v>45807</v>
      </c>
      <c r="C213" t="s">
        <v>62</v>
      </c>
      <c r="D213" t="s">
        <v>1658</v>
      </c>
      <c r="E213" t="s">
        <v>1917</v>
      </c>
      <c r="F213">
        <v>3</v>
      </c>
      <c r="G213">
        <v>681.01</v>
      </c>
      <c r="H213">
        <v>0.27</v>
      </c>
      <c r="I213" t="s">
        <v>1964</v>
      </c>
      <c r="J213">
        <v>1491.4119000000001</v>
      </c>
    </row>
    <row r="214" spans="1:10" x14ac:dyDescent="0.25">
      <c r="A214" t="s">
        <v>2177</v>
      </c>
      <c r="B214" s="2">
        <v>45942</v>
      </c>
      <c r="C214" t="s">
        <v>1380</v>
      </c>
      <c r="D214" t="s">
        <v>1750</v>
      </c>
      <c r="E214" t="s">
        <v>1948</v>
      </c>
      <c r="F214">
        <v>4</v>
      </c>
      <c r="G214">
        <v>119.83</v>
      </c>
      <c r="H214">
        <v>0.13</v>
      </c>
      <c r="I214" t="s">
        <v>1959</v>
      </c>
      <c r="J214">
        <v>417.00839999999999</v>
      </c>
    </row>
    <row r="215" spans="1:10" x14ac:dyDescent="0.25">
      <c r="A215" t="s">
        <v>2178</v>
      </c>
      <c r="B215" s="2">
        <v>45314</v>
      </c>
      <c r="C215" t="s">
        <v>980</v>
      </c>
      <c r="D215" t="s">
        <v>1817</v>
      </c>
      <c r="E215" t="s">
        <v>1896</v>
      </c>
      <c r="F215">
        <v>1</v>
      </c>
      <c r="G215">
        <v>575.66</v>
      </c>
      <c r="H215">
        <v>0.03</v>
      </c>
      <c r="I215" t="s">
        <v>1961</v>
      </c>
      <c r="J215">
        <v>558.39019999999994</v>
      </c>
    </row>
    <row r="216" spans="1:10" x14ac:dyDescent="0.25">
      <c r="A216" t="s">
        <v>2179</v>
      </c>
      <c r="B216" s="2">
        <v>45943</v>
      </c>
      <c r="C216" t="s">
        <v>659</v>
      </c>
      <c r="D216" t="s">
        <v>1725</v>
      </c>
      <c r="E216" t="s">
        <v>1939</v>
      </c>
      <c r="F216">
        <v>1</v>
      </c>
      <c r="G216">
        <v>775.84</v>
      </c>
      <c r="H216">
        <v>0.26</v>
      </c>
      <c r="I216" t="s">
        <v>1959</v>
      </c>
      <c r="J216">
        <v>574.12160000000006</v>
      </c>
    </row>
    <row r="217" spans="1:10" x14ac:dyDescent="0.25">
      <c r="A217" t="s">
        <v>2180</v>
      </c>
      <c r="B217" s="2">
        <v>45356</v>
      </c>
      <c r="C217" t="s">
        <v>1383</v>
      </c>
      <c r="D217" t="s">
        <v>1613</v>
      </c>
      <c r="E217" t="s">
        <v>1921</v>
      </c>
      <c r="F217">
        <v>3</v>
      </c>
      <c r="G217">
        <v>318.43</v>
      </c>
      <c r="H217">
        <v>0.05</v>
      </c>
      <c r="I217" t="s">
        <v>1959</v>
      </c>
      <c r="J217">
        <v>907.52549999999997</v>
      </c>
    </row>
    <row r="218" spans="1:10" x14ac:dyDescent="0.25">
      <c r="A218" t="s">
        <v>2181</v>
      </c>
      <c r="B218" s="2">
        <v>45854</v>
      </c>
      <c r="C218" t="s">
        <v>521</v>
      </c>
      <c r="D218" t="s">
        <v>1799</v>
      </c>
      <c r="E218" t="s">
        <v>1917</v>
      </c>
      <c r="F218">
        <v>3</v>
      </c>
      <c r="G218">
        <v>141.6</v>
      </c>
      <c r="H218">
        <v>0.08</v>
      </c>
      <c r="I218" t="s">
        <v>1964</v>
      </c>
      <c r="J218">
        <v>390.81599999999997</v>
      </c>
    </row>
    <row r="219" spans="1:10" x14ac:dyDescent="0.25">
      <c r="A219" t="s">
        <v>2182</v>
      </c>
      <c r="B219" s="2">
        <v>45219</v>
      </c>
      <c r="C219" t="s">
        <v>860</v>
      </c>
      <c r="D219" t="s">
        <v>1617</v>
      </c>
      <c r="E219" t="s">
        <v>1948</v>
      </c>
      <c r="F219">
        <v>1</v>
      </c>
      <c r="G219">
        <v>332.82</v>
      </c>
      <c r="H219">
        <v>0.14000000000000001</v>
      </c>
      <c r="I219" t="s">
        <v>1961</v>
      </c>
      <c r="J219">
        <v>286.22519999999997</v>
      </c>
    </row>
    <row r="220" spans="1:10" x14ac:dyDescent="0.25">
      <c r="A220" t="s">
        <v>2183</v>
      </c>
      <c r="B220" s="2">
        <v>45447</v>
      </c>
      <c r="C220" t="s">
        <v>799</v>
      </c>
      <c r="D220" t="s">
        <v>1799</v>
      </c>
      <c r="E220" t="s">
        <v>1892</v>
      </c>
      <c r="F220">
        <v>4</v>
      </c>
      <c r="G220">
        <v>640.97</v>
      </c>
      <c r="H220">
        <v>0.11</v>
      </c>
      <c r="I220" t="s">
        <v>1964</v>
      </c>
      <c r="J220">
        <v>2281.8532</v>
      </c>
    </row>
    <row r="221" spans="1:10" x14ac:dyDescent="0.25">
      <c r="A221" t="s">
        <v>2184</v>
      </c>
      <c r="B221" s="2">
        <v>45225</v>
      </c>
      <c r="C221" t="s">
        <v>671</v>
      </c>
      <c r="D221" t="s">
        <v>1853</v>
      </c>
      <c r="E221" t="s">
        <v>1936</v>
      </c>
      <c r="F221">
        <v>4</v>
      </c>
      <c r="G221">
        <v>75.37</v>
      </c>
      <c r="H221">
        <v>0.02</v>
      </c>
      <c r="I221" t="s">
        <v>1964</v>
      </c>
      <c r="J221">
        <v>295.4504</v>
      </c>
    </row>
    <row r="222" spans="1:10" x14ac:dyDescent="0.25">
      <c r="A222" t="s">
        <v>2185</v>
      </c>
      <c r="B222" s="2">
        <v>45754</v>
      </c>
      <c r="C222" t="s">
        <v>279</v>
      </c>
      <c r="D222" t="s">
        <v>1998</v>
      </c>
      <c r="E222" t="s">
        <v>1945</v>
      </c>
      <c r="F222">
        <v>3</v>
      </c>
      <c r="G222">
        <v>434.55</v>
      </c>
      <c r="H222">
        <v>0.08</v>
      </c>
      <c r="I222" t="s">
        <v>1964</v>
      </c>
      <c r="J222">
        <v>1199.3579999999999</v>
      </c>
    </row>
    <row r="223" spans="1:10" x14ac:dyDescent="0.25">
      <c r="A223" t="s">
        <v>2186</v>
      </c>
      <c r="B223" s="2">
        <v>45729</v>
      </c>
      <c r="C223" t="s">
        <v>357</v>
      </c>
      <c r="D223" t="s">
        <v>1655</v>
      </c>
      <c r="E223" t="s">
        <v>1934</v>
      </c>
      <c r="F223">
        <v>4</v>
      </c>
      <c r="G223">
        <v>652.28</v>
      </c>
      <c r="H223">
        <v>0.15</v>
      </c>
      <c r="I223" t="s">
        <v>1959</v>
      </c>
      <c r="J223">
        <v>2217.752</v>
      </c>
    </row>
    <row r="224" spans="1:10" x14ac:dyDescent="0.25">
      <c r="A224" t="s">
        <v>2187</v>
      </c>
      <c r="B224" s="2">
        <v>45480</v>
      </c>
      <c r="C224" t="s">
        <v>868</v>
      </c>
      <c r="D224" t="s">
        <v>1811</v>
      </c>
      <c r="E224" t="s">
        <v>1942</v>
      </c>
      <c r="F224">
        <v>3</v>
      </c>
      <c r="G224">
        <v>207.8</v>
      </c>
      <c r="H224">
        <v>0.15</v>
      </c>
      <c r="I224" t="s">
        <v>1959</v>
      </c>
      <c r="J224">
        <v>529.8900000000001</v>
      </c>
    </row>
    <row r="225" spans="1:10" x14ac:dyDescent="0.25">
      <c r="A225" t="s">
        <v>2188</v>
      </c>
      <c r="B225" s="2">
        <v>45361</v>
      </c>
      <c r="C225" t="s">
        <v>1533</v>
      </c>
      <c r="D225" t="s">
        <v>1765</v>
      </c>
      <c r="E225" t="s">
        <v>1936</v>
      </c>
      <c r="F225">
        <v>4</v>
      </c>
      <c r="G225">
        <v>385.5</v>
      </c>
      <c r="H225">
        <v>0.03</v>
      </c>
      <c r="I225" t="s">
        <v>1961</v>
      </c>
      <c r="J225">
        <v>1495.74</v>
      </c>
    </row>
    <row r="226" spans="1:10" x14ac:dyDescent="0.25">
      <c r="A226" t="s">
        <v>2189</v>
      </c>
      <c r="B226" s="2">
        <v>45915</v>
      </c>
      <c r="C226" t="s">
        <v>348</v>
      </c>
      <c r="D226" t="s">
        <v>1777</v>
      </c>
      <c r="E226" t="s">
        <v>1911</v>
      </c>
      <c r="F226">
        <v>3</v>
      </c>
      <c r="G226">
        <v>548.19000000000005</v>
      </c>
      <c r="H226">
        <v>0.12</v>
      </c>
      <c r="I226" t="s">
        <v>1959</v>
      </c>
      <c r="J226">
        <v>1447.2216000000001</v>
      </c>
    </row>
    <row r="227" spans="1:10" x14ac:dyDescent="0.25">
      <c r="A227" t="s">
        <v>2190</v>
      </c>
      <c r="B227" s="2">
        <v>45607</v>
      </c>
      <c r="C227" t="s">
        <v>259</v>
      </c>
      <c r="D227" t="s">
        <v>1802</v>
      </c>
      <c r="E227" t="s">
        <v>1921</v>
      </c>
      <c r="F227">
        <v>3</v>
      </c>
      <c r="G227">
        <v>927.6</v>
      </c>
      <c r="H227">
        <v>0.09</v>
      </c>
      <c r="I227" t="s">
        <v>1959</v>
      </c>
      <c r="J227">
        <v>2532.348</v>
      </c>
    </row>
    <row r="228" spans="1:10" x14ac:dyDescent="0.25">
      <c r="A228" t="s">
        <v>2191</v>
      </c>
      <c r="B228" s="2">
        <v>45666</v>
      </c>
      <c r="C228" t="s">
        <v>860</v>
      </c>
      <c r="D228" t="s">
        <v>1765</v>
      </c>
      <c r="E228" t="s">
        <v>1901</v>
      </c>
      <c r="F228">
        <v>4</v>
      </c>
      <c r="G228">
        <v>585.04</v>
      </c>
      <c r="H228">
        <v>0.22</v>
      </c>
      <c r="I228" t="s">
        <v>1961</v>
      </c>
      <c r="J228">
        <v>1825.3248000000001</v>
      </c>
    </row>
    <row r="229" spans="1:10" x14ac:dyDescent="0.25">
      <c r="A229" t="s">
        <v>2192</v>
      </c>
      <c r="B229" s="2">
        <v>45406</v>
      </c>
      <c r="C229" t="s">
        <v>2142</v>
      </c>
      <c r="D229" t="s">
        <v>1696</v>
      </c>
      <c r="E229" t="s">
        <v>1896</v>
      </c>
      <c r="F229">
        <v>2</v>
      </c>
      <c r="G229">
        <v>999.89</v>
      </c>
      <c r="H229">
        <v>0.09</v>
      </c>
      <c r="I229" t="s">
        <v>1959</v>
      </c>
      <c r="J229">
        <v>1819.7998</v>
      </c>
    </row>
    <row r="230" spans="1:10" x14ac:dyDescent="0.25">
      <c r="A230" t="s">
        <v>2193</v>
      </c>
      <c r="B230" s="2">
        <v>45284</v>
      </c>
      <c r="C230" t="s">
        <v>382</v>
      </c>
      <c r="D230" t="s">
        <v>1808</v>
      </c>
      <c r="E230" t="s">
        <v>1901</v>
      </c>
      <c r="F230">
        <v>2</v>
      </c>
      <c r="G230">
        <v>848.98</v>
      </c>
      <c r="H230">
        <v>0.04</v>
      </c>
      <c r="I230" t="s">
        <v>1961</v>
      </c>
      <c r="J230">
        <v>1630.0416</v>
      </c>
    </row>
    <row r="231" spans="1:10" x14ac:dyDescent="0.25">
      <c r="A231" t="s">
        <v>2194</v>
      </c>
      <c r="B231" s="2">
        <v>45348</v>
      </c>
      <c r="C231" t="s">
        <v>488</v>
      </c>
      <c r="D231" t="s">
        <v>1762</v>
      </c>
      <c r="E231" t="s">
        <v>1934</v>
      </c>
      <c r="F231">
        <v>3</v>
      </c>
      <c r="G231">
        <v>769.56</v>
      </c>
      <c r="H231">
        <v>0.08</v>
      </c>
      <c r="I231" t="s">
        <v>1959</v>
      </c>
      <c r="J231">
        <v>2123.9856</v>
      </c>
    </row>
    <row r="232" spans="1:10" x14ac:dyDescent="0.25">
      <c r="A232" t="s">
        <v>2195</v>
      </c>
      <c r="B232" s="2">
        <v>45676</v>
      </c>
      <c r="C232" t="s">
        <v>192</v>
      </c>
      <c r="D232" t="s">
        <v>1725</v>
      </c>
      <c r="E232" t="s">
        <v>1932</v>
      </c>
      <c r="F232">
        <v>3</v>
      </c>
      <c r="G232">
        <v>449.88</v>
      </c>
      <c r="H232">
        <v>0.1</v>
      </c>
      <c r="I232" t="s">
        <v>1961</v>
      </c>
      <c r="J232">
        <v>1214.6759999999999</v>
      </c>
    </row>
    <row r="233" spans="1:10" x14ac:dyDescent="0.25">
      <c r="A233" t="s">
        <v>2196</v>
      </c>
      <c r="B233" s="2">
        <v>45863</v>
      </c>
      <c r="C233" t="s">
        <v>886</v>
      </c>
      <c r="D233" t="s">
        <v>1790</v>
      </c>
      <c r="E233" t="s">
        <v>1929</v>
      </c>
      <c r="F233">
        <v>4</v>
      </c>
      <c r="G233">
        <v>383.74</v>
      </c>
      <c r="H233">
        <v>0.01</v>
      </c>
      <c r="I233" t="s">
        <v>1959</v>
      </c>
      <c r="J233">
        <v>1519.6104</v>
      </c>
    </row>
    <row r="234" spans="1:10" x14ac:dyDescent="0.25">
      <c r="A234" t="s">
        <v>2197</v>
      </c>
      <c r="B234" s="2">
        <v>45409</v>
      </c>
      <c r="C234" t="s">
        <v>506</v>
      </c>
      <c r="D234" t="s">
        <v>1756</v>
      </c>
      <c r="E234" t="s">
        <v>1924</v>
      </c>
      <c r="F234">
        <v>4</v>
      </c>
      <c r="G234">
        <v>794.97</v>
      </c>
      <c r="H234">
        <v>0.24</v>
      </c>
      <c r="I234" t="s">
        <v>1961</v>
      </c>
      <c r="J234">
        <v>2416.7087999999999</v>
      </c>
    </row>
    <row r="235" spans="1:10" x14ac:dyDescent="0.25">
      <c r="A235" t="s">
        <v>2198</v>
      </c>
      <c r="B235" s="2">
        <v>45880</v>
      </c>
      <c r="C235" t="s">
        <v>55</v>
      </c>
      <c r="D235" t="s">
        <v>1820</v>
      </c>
      <c r="E235" t="s">
        <v>1908</v>
      </c>
      <c r="F235">
        <v>1</v>
      </c>
      <c r="G235">
        <v>989.63</v>
      </c>
      <c r="H235">
        <v>0.05</v>
      </c>
      <c r="I235" t="s">
        <v>1961</v>
      </c>
      <c r="J235">
        <v>940.1484999999999</v>
      </c>
    </row>
    <row r="236" spans="1:10" x14ac:dyDescent="0.25">
      <c r="A236" t="s">
        <v>2199</v>
      </c>
      <c r="B236" s="2">
        <v>45731</v>
      </c>
      <c r="C236" t="s">
        <v>1064</v>
      </c>
      <c r="D236" t="s">
        <v>1744</v>
      </c>
      <c r="E236" t="s">
        <v>1887</v>
      </c>
      <c r="F236">
        <v>1</v>
      </c>
      <c r="G236">
        <v>447.16</v>
      </c>
      <c r="H236">
        <v>0.22</v>
      </c>
      <c r="I236" t="s">
        <v>1964</v>
      </c>
      <c r="J236">
        <v>348.78480000000002</v>
      </c>
    </row>
    <row r="237" spans="1:10" x14ac:dyDescent="0.25">
      <c r="A237" t="s">
        <v>2200</v>
      </c>
      <c r="B237" s="2">
        <v>45671</v>
      </c>
      <c r="C237" t="s">
        <v>46</v>
      </c>
      <c r="D237" t="s">
        <v>1865</v>
      </c>
      <c r="E237" t="s">
        <v>1911</v>
      </c>
      <c r="F237">
        <v>1</v>
      </c>
      <c r="G237">
        <v>946.9</v>
      </c>
      <c r="H237">
        <v>0.28999999999999998</v>
      </c>
      <c r="I237" t="s">
        <v>1964</v>
      </c>
      <c r="J237">
        <v>672.29899999999998</v>
      </c>
    </row>
    <row r="238" spans="1:10" x14ac:dyDescent="0.25">
      <c r="A238" t="s">
        <v>2201</v>
      </c>
      <c r="B238" s="2">
        <v>45809</v>
      </c>
      <c r="C238" t="s">
        <v>569</v>
      </c>
      <c r="D238" t="s">
        <v>1625</v>
      </c>
      <c r="E238" t="s">
        <v>1887</v>
      </c>
      <c r="F238">
        <v>4</v>
      </c>
      <c r="G238">
        <v>469.68</v>
      </c>
      <c r="H238">
        <v>0.19</v>
      </c>
      <c r="I238" t="s">
        <v>1959</v>
      </c>
      <c r="J238">
        <v>1521.7632000000001</v>
      </c>
    </row>
    <row r="239" spans="1:10" x14ac:dyDescent="0.25">
      <c r="A239" t="s">
        <v>2202</v>
      </c>
      <c r="B239" s="2">
        <v>45559</v>
      </c>
      <c r="C239" t="s">
        <v>1530</v>
      </c>
      <c r="D239" t="s">
        <v>1661</v>
      </c>
      <c r="E239" t="s">
        <v>1942</v>
      </c>
      <c r="F239">
        <v>4</v>
      </c>
      <c r="G239">
        <v>320.64</v>
      </c>
      <c r="H239">
        <v>0.2</v>
      </c>
      <c r="I239" t="s">
        <v>1964</v>
      </c>
      <c r="J239">
        <v>1026.048</v>
      </c>
    </row>
    <row r="240" spans="1:10" x14ac:dyDescent="0.25">
      <c r="A240" t="s">
        <v>2203</v>
      </c>
      <c r="B240" s="2">
        <v>45253</v>
      </c>
      <c r="C240" t="s">
        <v>468</v>
      </c>
      <c r="D240" t="s">
        <v>1617</v>
      </c>
      <c r="E240" t="s">
        <v>1908</v>
      </c>
      <c r="F240">
        <v>1</v>
      </c>
      <c r="G240">
        <v>594.44000000000005</v>
      </c>
      <c r="H240">
        <v>0.21</v>
      </c>
      <c r="I240" t="s">
        <v>1959</v>
      </c>
      <c r="J240">
        <v>469.60759999999999</v>
      </c>
    </row>
    <row r="241" spans="1:10" x14ac:dyDescent="0.25">
      <c r="A241" t="s">
        <v>2204</v>
      </c>
      <c r="B241" s="2">
        <v>45861</v>
      </c>
      <c r="C241" t="s">
        <v>710</v>
      </c>
      <c r="D241" t="s">
        <v>1841</v>
      </c>
      <c r="E241" t="s">
        <v>1917</v>
      </c>
      <c r="F241">
        <v>3</v>
      </c>
      <c r="G241">
        <v>91.7</v>
      </c>
      <c r="H241">
        <v>0.08</v>
      </c>
      <c r="I241" t="s">
        <v>1964</v>
      </c>
      <c r="J241">
        <v>253.09200000000001</v>
      </c>
    </row>
    <row r="242" spans="1:10" x14ac:dyDescent="0.25">
      <c r="A242" t="s">
        <v>2205</v>
      </c>
      <c r="B242" s="2">
        <v>45917</v>
      </c>
      <c r="C242" t="s">
        <v>131</v>
      </c>
      <c r="D242" t="s">
        <v>1768</v>
      </c>
      <c r="E242" t="s">
        <v>1929</v>
      </c>
      <c r="F242">
        <v>3</v>
      </c>
      <c r="G242">
        <v>741.33</v>
      </c>
      <c r="H242">
        <v>0.03</v>
      </c>
      <c r="I242" t="s">
        <v>1959</v>
      </c>
      <c r="J242">
        <v>2157.2703000000001</v>
      </c>
    </row>
    <row r="243" spans="1:10" x14ac:dyDescent="0.25">
      <c r="A243" t="s">
        <v>2206</v>
      </c>
      <c r="B243" s="2">
        <v>45754</v>
      </c>
      <c r="C243" t="s">
        <v>1478</v>
      </c>
      <c r="D243" t="s">
        <v>1998</v>
      </c>
      <c r="E243" t="s">
        <v>1948</v>
      </c>
      <c r="F243">
        <v>1</v>
      </c>
      <c r="G243">
        <v>922.78</v>
      </c>
      <c r="H243">
        <v>0.28999999999999998</v>
      </c>
      <c r="I243" t="s">
        <v>1964</v>
      </c>
      <c r="J243">
        <v>655.17379999999991</v>
      </c>
    </row>
    <row r="244" spans="1:10" x14ac:dyDescent="0.25">
      <c r="A244" t="s">
        <v>2207</v>
      </c>
      <c r="B244" s="2">
        <v>45312</v>
      </c>
      <c r="C244" t="s">
        <v>1034</v>
      </c>
      <c r="D244" t="s">
        <v>1590</v>
      </c>
      <c r="E244" t="s">
        <v>1939</v>
      </c>
      <c r="F244">
        <v>1</v>
      </c>
      <c r="G244">
        <v>394.35</v>
      </c>
      <c r="H244">
        <v>0.09</v>
      </c>
      <c r="I244" t="s">
        <v>1961</v>
      </c>
      <c r="J244">
        <v>358.85849999999999</v>
      </c>
    </row>
    <row r="245" spans="1:10" x14ac:dyDescent="0.25">
      <c r="A245" t="s">
        <v>2208</v>
      </c>
      <c r="B245" s="2">
        <v>45480</v>
      </c>
      <c r="C245" t="s">
        <v>1151</v>
      </c>
      <c r="D245" t="s">
        <v>1777</v>
      </c>
      <c r="E245" t="s">
        <v>1927</v>
      </c>
      <c r="F245">
        <v>2</v>
      </c>
      <c r="G245">
        <v>703.95</v>
      </c>
      <c r="H245">
        <v>0.03</v>
      </c>
      <c r="I245" t="s">
        <v>1959</v>
      </c>
      <c r="J245">
        <v>1365.663</v>
      </c>
    </row>
    <row r="246" spans="1:10" x14ac:dyDescent="0.25">
      <c r="A246" t="s">
        <v>2209</v>
      </c>
      <c r="B246" s="2">
        <v>45780</v>
      </c>
      <c r="C246" t="s">
        <v>662</v>
      </c>
      <c r="D246" t="s">
        <v>1613</v>
      </c>
      <c r="E246" t="s">
        <v>1887</v>
      </c>
      <c r="F246">
        <v>4</v>
      </c>
      <c r="G246">
        <v>452.67</v>
      </c>
      <c r="H246">
        <v>0.28000000000000003</v>
      </c>
      <c r="I246" t="s">
        <v>1961</v>
      </c>
      <c r="J246">
        <v>1303.6895999999999</v>
      </c>
    </row>
    <row r="247" spans="1:10" x14ac:dyDescent="0.25">
      <c r="A247" t="s">
        <v>2210</v>
      </c>
      <c r="B247" s="2">
        <v>45349</v>
      </c>
      <c r="C247" t="s">
        <v>1440</v>
      </c>
      <c r="D247" t="s">
        <v>1590</v>
      </c>
      <c r="E247" t="s">
        <v>1914</v>
      </c>
      <c r="F247">
        <v>2</v>
      </c>
      <c r="G247">
        <v>377.3</v>
      </c>
      <c r="H247">
        <v>0.15</v>
      </c>
      <c r="I247" t="s">
        <v>1961</v>
      </c>
      <c r="J247">
        <v>641.41</v>
      </c>
    </row>
    <row r="248" spans="1:10" x14ac:dyDescent="0.25">
      <c r="A248" t="s">
        <v>2211</v>
      </c>
      <c r="B248" s="2">
        <v>45846</v>
      </c>
      <c r="C248" t="s">
        <v>1091</v>
      </c>
      <c r="D248" t="s">
        <v>1805</v>
      </c>
      <c r="E248" t="s">
        <v>1914</v>
      </c>
      <c r="F248">
        <v>2</v>
      </c>
      <c r="G248">
        <v>130.47999999999999</v>
      </c>
      <c r="H248">
        <v>0.23</v>
      </c>
      <c r="I248" t="s">
        <v>1961</v>
      </c>
      <c r="J248">
        <v>200.9392</v>
      </c>
    </row>
    <row r="249" spans="1:10" x14ac:dyDescent="0.25">
      <c r="A249" t="s">
        <v>2212</v>
      </c>
      <c r="B249" s="2">
        <v>45729</v>
      </c>
      <c r="C249" t="s">
        <v>1361</v>
      </c>
      <c r="D249" t="s">
        <v>1865</v>
      </c>
      <c r="E249" t="s">
        <v>1929</v>
      </c>
      <c r="F249">
        <v>1</v>
      </c>
      <c r="G249">
        <v>809.45</v>
      </c>
      <c r="H249">
        <v>0.09</v>
      </c>
      <c r="I249" t="s">
        <v>1964</v>
      </c>
      <c r="J249">
        <v>736.59950000000003</v>
      </c>
    </row>
    <row r="250" spans="1:10" x14ac:dyDescent="0.25">
      <c r="A250" t="s">
        <v>2213</v>
      </c>
      <c r="B250" s="2">
        <v>45768</v>
      </c>
      <c r="C250" t="s">
        <v>305</v>
      </c>
      <c r="D250" t="s">
        <v>1715</v>
      </c>
      <c r="E250" t="s">
        <v>1921</v>
      </c>
      <c r="F250">
        <v>3</v>
      </c>
      <c r="G250">
        <v>499.12</v>
      </c>
      <c r="H250">
        <v>0.05</v>
      </c>
      <c r="I250" t="s">
        <v>1961</v>
      </c>
      <c r="J250">
        <v>1422.492</v>
      </c>
    </row>
    <row r="251" spans="1:10" x14ac:dyDescent="0.25">
      <c r="A251" t="s">
        <v>2214</v>
      </c>
      <c r="B251" s="2">
        <v>45606</v>
      </c>
      <c r="C251" t="s">
        <v>104</v>
      </c>
      <c r="D251" t="s">
        <v>1786</v>
      </c>
      <c r="E251" t="s">
        <v>1901</v>
      </c>
      <c r="F251">
        <v>2</v>
      </c>
      <c r="G251">
        <v>894.58</v>
      </c>
      <c r="H251">
        <v>0.25</v>
      </c>
      <c r="I251" t="s">
        <v>1959</v>
      </c>
      <c r="J251">
        <v>1341.87</v>
      </c>
    </row>
    <row r="252" spans="1:10" x14ac:dyDescent="0.25">
      <c r="A252" t="s">
        <v>2215</v>
      </c>
      <c r="B252" s="2">
        <v>45513</v>
      </c>
      <c r="C252" t="s">
        <v>456</v>
      </c>
      <c r="D252" t="s">
        <v>1808</v>
      </c>
      <c r="E252" t="s">
        <v>1921</v>
      </c>
      <c r="F252">
        <v>4</v>
      </c>
      <c r="G252">
        <v>578.39</v>
      </c>
      <c r="H252">
        <v>0.01</v>
      </c>
      <c r="I252" t="s">
        <v>1959</v>
      </c>
      <c r="J252">
        <v>2290.4243999999999</v>
      </c>
    </row>
    <row r="253" spans="1:10" x14ac:dyDescent="0.25">
      <c r="A253" t="s">
        <v>2216</v>
      </c>
      <c r="B253" s="2">
        <v>45356</v>
      </c>
      <c r="C253" t="s">
        <v>1504</v>
      </c>
      <c r="D253" t="s">
        <v>1703</v>
      </c>
      <c r="E253" t="s">
        <v>1942</v>
      </c>
      <c r="F253">
        <v>4</v>
      </c>
      <c r="G253">
        <v>982.45</v>
      </c>
      <c r="H253">
        <v>0.2</v>
      </c>
      <c r="I253" t="s">
        <v>1961</v>
      </c>
      <c r="J253">
        <v>3143.84</v>
      </c>
    </row>
    <row r="254" spans="1:10" x14ac:dyDescent="0.25">
      <c r="A254" t="s">
        <v>2217</v>
      </c>
      <c r="B254" s="2">
        <v>45925</v>
      </c>
      <c r="C254" t="s">
        <v>1401</v>
      </c>
      <c r="D254" t="s">
        <v>1877</v>
      </c>
      <c r="E254" t="s">
        <v>1948</v>
      </c>
      <c r="F254">
        <v>1</v>
      </c>
      <c r="G254">
        <v>549.52</v>
      </c>
      <c r="H254">
        <v>0.1</v>
      </c>
      <c r="I254" t="s">
        <v>1961</v>
      </c>
      <c r="J254">
        <v>494.56799999999998</v>
      </c>
    </row>
    <row r="255" spans="1:10" x14ac:dyDescent="0.25">
      <c r="A255" t="s">
        <v>2218</v>
      </c>
      <c r="B255" s="2">
        <v>45876</v>
      </c>
      <c r="C255" t="s">
        <v>781</v>
      </c>
      <c r="D255" t="s">
        <v>1859</v>
      </c>
      <c r="E255" t="s">
        <v>1945</v>
      </c>
      <c r="F255">
        <v>2</v>
      </c>
      <c r="G255">
        <v>239.92</v>
      </c>
      <c r="H255">
        <v>0.16</v>
      </c>
      <c r="I255" t="s">
        <v>1959</v>
      </c>
      <c r="J255">
        <v>403.06560000000002</v>
      </c>
    </row>
    <row r="256" spans="1:10" x14ac:dyDescent="0.25">
      <c r="A256" t="s">
        <v>2219</v>
      </c>
      <c r="B256" s="2">
        <v>45338</v>
      </c>
      <c r="C256" t="s">
        <v>302</v>
      </c>
      <c r="D256" t="s">
        <v>1859</v>
      </c>
      <c r="E256" t="s">
        <v>1911</v>
      </c>
      <c r="F256">
        <v>2</v>
      </c>
      <c r="G256">
        <v>878.05</v>
      </c>
      <c r="H256">
        <v>0.11</v>
      </c>
      <c r="I256" t="s">
        <v>1961</v>
      </c>
      <c r="J256">
        <v>1562.9290000000001</v>
      </c>
    </row>
    <row r="257" spans="1:10" x14ac:dyDescent="0.25">
      <c r="A257" t="s">
        <v>2220</v>
      </c>
      <c r="B257" s="2">
        <v>45746</v>
      </c>
      <c r="C257" t="s">
        <v>176</v>
      </c>
      <c r="D257" t="s">
        <v>1560</v>
      </c>
      <c r="E257" t="s">
        <v>1921</v>
      </c>
      <c r="F257">
        <v>3</v>
      </c>
      <c r="G257">
        <v>546.96</v>
      </c>
      <c r="H257">
        <v>0.19</v>
      </c>
      <c r="I257" t="s">
        <v>1959</v>
      </c>
      <c r="J257">
        <v>1329.1128000000001</v>
      </c>
    </row>
    <row r="258" spans="1:10" x14ac:dyDescent="0.25">
      <c r="A258" t="s">
        <v>2221</v>
      </c>
      <c r="B258" s="2">
        <v>45706</v>
      </c>
      <c r="C258" t="s">
        <v>1464</v>
      </c>
      <c r="D258" t="s">
        <v>1625</v>
      </c>
      <c r="E258" t="s">
        <v>1924</v>
      </c>
      <c r="F258">
        <v>2</v>
      </c>
      <c r="G258">
        <v>71.77</v>
      </c>
      <c r="H258">
        <v>0.22</v>
      </c>
      <c r="I258" t="s">
        <v>1959</v>
      </c>
      <c r="J258">
        <v>111.96120000000001</v>
      </c>
    </row>
    <row r="259" spans="1:10" x14ac:dyDescent="0.25">
      <c r="A259" t="s">
        <v>2222</v>
      </c>
      <c r="B259" s="2">
        <v>45717</v>
      </c>
      <c r="C259" t="s">
        <v>66</v>
      </c>
      <c r="D259" t="s">
        <v>1648</v>
      </c>
      <c r="E259" t="s">
        <v>1892</v>
      </c>
      <c r="F259">
        <v>2</v>
      </c>
      <c r="G259">
        <v>679.86</v>
      </c>
      <c r="H259">
        <v>0.22</v>
      </c>
      <c r="I259" t="s">
        <v>1964</v>
      </c>
      <c r="J259">
        <v>1060.5816</v>
      </c>
    </row>
    <row r="260" spans="1:10" x14ac:dyDescent="0.25">
      <c r="A260" t="s">
        <v>2223</v>
      </c>
      <c r="B260" s="2">
        <v>45300</v>
      </c>
      <c r="C260" t="s">
        <v>471</v>
      </c>
      <c r="D260" t="s">
        <v>1683</v>
      </c>
      <c r="E260" t="s">
        <v>1942</v>
      </c>
      <c r="F260">
        <v>1</v>
      </c>
      <c r="G260">
        <v>222.94</v>
      </c>
      <c r="H260">
        <v>0.19</v>
      </c>
      <c r="I260" t="s">
        <v>1959</v>
      </c>
      <c r="J260">
        <v>180.5814</v>
      </c>
    </row>
    <row r="261" spans="1:10" x14ac:dyDescent="0.25">
      <c r="A261" t="s">
        <v>2224</v>
      </c>
      <c r="B261" s="2">
        <v>45773</v>
      </c>
      <c r="C261" t="s">
        <v>805</v>
      </c>
      <c r="D261" t="s">
        <v>1683</v>
      </c>
      <c r="E261" t="s">
        <v>1896</v>
      </c>
      <c r="F261">
        <v>2</v>
      </c>
      <c r="G261">
        <v>355.3</v>
      </c>
      <c r="I261" t="s">
        <v>1961</v>
      </c>
      <c r="J261">
        <v>589.798</v>
      </c>
    </row>
    <row r="262" spans="1:10" x14ac:dyDescent="0.25">
      <c r="A262" t="s">
        <v>2225</v>
      </c>
      <c r="B262" s="2">
        <v>45497</v>
      </c>
      <c r="C262" t="s">
        <v>370</v>
      </c>
      <c r="D262" t="s">
        <v>1850</v>
      </c>
      <c r="E262" t="s">
        <v>1948</v>
      </c>
      <c r="F262">
        <v>4</v>
      </c>
      <c r="G262">
        <v>611.29999999999995</v>
      </c>
      <c r="H262">
        <v>0.11</v>
      </c>
      <c r="I262" t="s">
        <v>1961</v>
      </c>
      <c r="J262">
        <v>2176.2280000000001</v>
      </c>
    </row>
    <row r="263" spans="1:10" x14ac:dyDescent="0.25">
      <c r="A263" t="s">
        <v>2226</v>
      </c>
      <c r="B263" s="2">
        <v>45742</v>
      </c>
      <c r="C263" t="s">
        <v>1058</v>
      </c>
      <c r="D263" t="s">
        <v>1555</v>
      </c>
      <c r="E263" t="s">
        <v>1917</v>
      </c>
      <c r="F263">
        <v>4</v>
      </c>
      <c r="G263">
        <v>849.21</v>
      </c>
      <c r="H263">
        <v>7.0000000000000007E-2</v>
      </c>
      <c r="I263" t="s">
        <v>1959</v>
      </c>
      <c r="J263">
        <v>3159.0612000000001</v>
      </c>
    </row>
    <row r="264" spans="1:10" x14ac:dyDescent="0.25">
      <c r="A264" t="s">
        <v>2227</v>
      </c>
      <c r="B264" s="2">
        <v>45713</v>
      </c>
      <c r="C264" t="s">
        <v>689</v>
      </c>
      <c r="D264" t="s">
        <v>1706</v>
      </c>
      <c r="E264" t="s">
        <v>1914</v>
      </c>
      <c r="F264">
        <v>3</v>
      </c>
      <c r="G264">
        <v>553.12</v>
      </c>
      <c r="H264">
        <v>0.28000000000000003</v>
      </c>
      <c r="I264" t="s">
        <v>1964</v>
      </c>
      <c r="J264">
        <v>1194.7392</v>
      </c>
    </row>
    <row r="265" spans="1:10" x14ac:dyDescent="0.25">
      <c r="A265" t="s">
        <v>2228</v>
      </c>
      <c r="B265" s="2">
        <v>45826</v>
      </c>
      <c r="C265" t="s">
        <v>907</v>
      </c>
      <c r="D265" t="s">
        <v>1856</v>
      </c>
      <c r="E265" t="s">
        <v>1921</v>
      </c>
      <c r="F265">
        <v>2</v>
      </c>
      <c r="G265">
        <v>903.08</v>
      </c>
      <c r="H265">
        <v>0.18</v>
      </c>
      <c r="I265" t="s">
        <v>1964</v>
      </c>
      <c r="J265">
        <v>1481.0512000000001</v>
      </c>
    </row>
    <row r="266" spans="1:10" x14ac:dyDescent="0.25">
      <c r="A266" t="s">
        <v>2229</v>
      </c>
      <c r="B266" s="2">
        <v>45648</v>
      </c>
      <c r="C266" t="s">
        <v>1484</v>
      </c>
      <c r="D266" t="s">
        <v>1998</v>
      </c>
      <c r="E266" t="s">
        <v>1927</v>
      </c>
      <c r="F266">
        <v>4</v>
      </c>
      <c r="G266">
        <v>640.23</v>
      </c>
      <c r="H266">
        <v>0.06</v>
      </c>
      <c r="I266" t="s">
        <v>1964</v>
      </c>
      <c r="J266">
        <v>2407.2647999999999</v>
      </c>
    </row>
    <row r="267" spans="1:10" x14ac:dyDescent="0.25">
      <c r="A267" t="s">
        <v>2230</v>
      </c>
      <c r="B267" s="2">
        <v>45836</v>
      </c>
      <c r="C267" t="s">
        <v>485</v>
      </c>
      <c r="D267" t="s">
        <v>1638</v>
      </c>
      <c r="E267" t="s">
        <v>1911</v>
      </c>
      <c r="F267">
        <v>1</v>
      </c>
      <c r="G267">
        <v>518</v>
      </c>
      <c r="H267">
        <v>0.25</v>
      </c>
      <c r="I267" t="s">
        <v>1959</v>
      </c>
      <c r="J267">
        <v>388.5</v>
      </c>
    </row>
    <row r="268" spans="1:10" x14ac:dyDescent="0.25">
      <c r="A268" t="s">
        <v>2231</v>
      </c>
      <c r="B268" s="2">
        <v>45437</v>
      </c>
      <c r="C268" t="s">
        <v>1355</v>
      </c>
      <c r="D268" t="s">
        <v>1774</v>
      </c>
      <c r="E268" t="s">
        <v>1904</v>
      </c>
      <c r="F268">
        <v>4</v>
      </c>
      <c r="G268">
        <v>779.25</v>
      </c>
      <c r="H268">
        <v>0.25</v>
      </c>
      <c r="I268" t="s">
        <v>1959</v>
      </c>
      <c r="J268">
        <v>2337.75</v>
      </c>
    </row>
    <row r="269" spans="1:10" x14ac:dyDescent="0.25">
      <c r="A269" t="s">
        <v>2232</v>
      </c>
      <c r="B269" s="2">
        <v>45807</v>
      </c>
      <c r="C269" t="s">
        <v>415</v>
      </c>
      <c r="D269" t="s">
        <v>1832</v>
      </c>
      <c r="E269" t="s">
        <v>1914</v>
      </c>
      <c r="F269">
        <v>2</v>
      </c>
      <c r="G269">
        <v>467.75</v>
      </c>
      <c r="H269">
        <v>0.26</v>
      </c>
      <c r="I269" t="s">
        <v>1959</v>
      </c>
      <c r="J269">
        <v>692.27</v>
      </c>
    </row>
    <row r="270" spans="1:10" x14ac:dyDescent="0.25">
      <c r="A270" t="s">
        <v>2233</v>
      </c>
      <c r="B270" s="2">
        <v>45555</v>
      </c>
      <c r="C270" t="s">
        <v>1275</v>
      </c>
      <c r="D270" t="s">
        <v>1853</v>
      </c>
      <c r="E270" t="s">
        <v>1945</v>
      </c>
      <c r="F270">
        <v>3</v>
      </c>
      <c r="H270">
        <v>0.06</v>
      </c>
      <c r="I270" t="s">
        <v>1959</v>
      </c>
      <c r="J270">
        <v>315.24779999999998</v>
      </c>
    </row>
    <row r="271" spans="1:10" x14ac:dyDescent="0.25">
      <c r="A271" t="s">
        <v>2234</v>
      </c>
      <c r="B271" s="2">
        <v>45803</v>
      </c>
      <c r="C271" t="s">
        <v>719</v>
      </c>
      <c r="D271" t="s">
        <v>1689</v>
      </c>
      <c r="E271" t="s">
        <v>1887</v>
      </c>
      <c r="F271">
        <v>4</v>
      </c>
      <c r="G271">
        <v>747.01</v>
      </c>
      <c r="H271">
        <v>0.13</v>
      </c>
      <c r="I271" t="s">
        <v>1961</v>
      </c>
      <c r="J271">
        <v>2599.5947999999999</v>
      </c>
    </row>
    <row r="272" spans="1:10" x14ac:dyDescent="0.25">
      <c r="A272" t="s">
        <v>2235</v>
      </c>
      <c r="B272" s="2">
        <v>45735</v>
      </c>
      <c r="C272" t="s">
        <v>364</v>
      </c>
      <c r="D272" t="s">
        <v>1850</v>
      </c>
      <c r="E272" t="s">
        <v>1929</v>
      </c>
      <c r="F272">
        <v>4</v>
      </c>
      <c r="G272">
        <v>461.83</v>
      </c>
      <c r="H272">
        <v>0.28000000000000003</v>
      </c>
      <c r="I272" t="s">
        <v>1961</v>
      </c>
      <c r="J272">
        <v>1330.0704000000001</v>
      </c>
    </row>
    <row r="273" spans="1:10" x14ac:dyDescent="0.25">
      <c r="A273" t="s">
        <v>2236</v>
      </c>
      <c r="B273" s="2">
        <v>45750</v>
      </c>
      <c r="C273" t="s">
        <v>465</v>
      </c>
      <c r="D273" t="s">
        <v>1793</v>
      </c>
      <c r="E273" t="s">
        <v>1917</v>
      </c>
      <c r="F273">
        <v>2</v>
      </c>
      <c r="G273">
        <v>105.15</v>
      </c>
      <c r="H273">
        <v>0.06</v>
      </c>
      <c r="I273" t="s">
        <v>1959</v>
      </c>
      <c r="J273">
        <v>197.68199999999999</v>
      </c>
    </row>
    <row r="274" spans="1:10" x14ac:dyDescent="0.25">
      <c r="A274" t="s">
        <v>2237</v>
      </c>
      <c r="B274" s="2">
        <v>45693</v>
      </c>
      <c r="C274" t="s">
        <v>138</v>
      </c>
      <c r="D274" t="s">
        <v>1645</v>
      </c>
      <c r="E274" t="s">
        <v>1901</v>
      </c>
      <c r="F274">
        <v>3</v>
      </c>
      <c r="G274">
        <v>610.24</v>
      </c>
      <c r="H274">
        <v>0.17</v>
      </c>
      <c r="I274" t="s">
        <v>1964</v>
      </c>
      <c r="J274">
        <v>1519.4975999999999</v>
      </c>
    </row>
    <row r="275" spans="1:10" x14ac:dyDescent="0.25">
      <c r="A275" t="s">
        <v>2238</v>
      </c>
      <c r="B275" s="2">
        <v>45667</v>
      </c>
      <c r="C275" t="s">
        <v>995</v>
      </c>
      <c r="D275" t="s">
        <v>1805</v>
      </c>
      <c r="E275" t="s">
        <v>1917</v>
      </c>
      <c r="F275">
        <v>1</v>
      </c>
      <c r="G275">
        <v>872.12</v>
      </c>
      <c r="H275">
        <v>7.0000000000000007E-2</v>
      </c>
      <c r="I275" t="s">
        <v>1961</v>
      </c>
      <c r="J275">
        <v>811.07159999999999</v>
      </c>
    </row>
    <row r="276" spans="1:10" x14ac:dyDescent="0.25">
      <c r="A276" t="s">
        <v>2239</v>
      </c>
      <c r="B276" s="2">
        <v>45316</v>
      </c>
      <c r="C276" t="s">
        <v>1355</v>
      </c>
      <c r="D276" t="s">
        <v>1599</v>
      </c>
      <c r="E276" t="s">
        <v>1892</v>
      </c>
      <c r="F276">
        <v>1</v>
      </c>
      <c r="G276">
        <v>406.79</v>
      </c>
      <c r="H276">
        <v>0.03</v>
      </c>
      <c r="I276" t="s">
        <v>1964</v>
      </c>
      <c r="J276">
        <v>394.58629999999999</v>
      </c>
    </row>
    <row r="277" spans="1:10" x14ac:dyDescent="0.25">
      <c r="A277" t="s">
        <v>2240</v>
      </c>
      <c r="B277" s="2">
        <v>45932</v>
      </c>
      <c r="C277" t="s">
        <v>1175</v>
      </c>
      <c r="D277" t="s">
        <v>1744</v>
      </c>
      <c r="E277" t="s">
        <v>1934</v>
      </c>
      <c r="F277">
        <v>1</v>
      </c>
      <c r="G277">
        <v>606.01</v>
      </c>
      <c r="H277">
        <v>0.04</v>
      </c>
      <c r="I277" t="s">
        <v>1961</v>
      </c>
      <c r="J277">
        <v>581.76959999999997</v>
      </c>
    </row>
    <row r="278" spans="1:10" x14ac:dyDescent="0.25">
      <c r="A278" t="s">
        <v>2241</v>
      </c>
      <c r="B278" s="2">
        <v>45483</v>
      </c>
      <c r="C278" t="s">
        <v>1106</v>
      </c>
      <c r="D278" t="s">
        <v>1625</v>
      </c>
      <c r="E278" t="s">
        <v>1908</v>
      </c>
      <c r="F278">
        <v>4</v>
      </c>
      <c r="G278">
        <v>322.58</v>
      </c>
      <c r="H278">
        <v>0.06</v>
      </c>
      <c r="I278" t="s">
        <v>1959</v>
      </c>
      <c r="J278">
        <v>1212.9007999999999</v>
      </c>
    </row>
    <row r="279" spans="1:10" x14ac:dyDescent="0.25">
      <c r="A279" t="s">
        <v>2242</v>
      </c>
      <c r="B279" s="2">
        <v>45661</v>
      </c>
      <c r="C279" t="s">
        <v>1501</v>
      </c>
      <c r="D279" t="s">
        <v>1814</v>
      </c>
      <c r="E279" t="s">
        <v>1945</v>
      </c>
      <c r="F279">
        <v>4</v>
      </c>
      <c r="G279">
        <v>463.17</v>
      </c>
      <c r="H279">
        <v>0.06</v>
      </c>
      <c r="I279" t="s">
        <v>1961</v>
      </c>
      <c r="J279">
        <v>1741.5192</v>
      </c>
    </row>
    <row r="280" spans="1:10" x14ac:dyDescent="0.25">
      <c r="A280" t="s">
        <v>2243</v>
      </c>
      <c r="B280" s="2">
        <v>45798</v>
      </c>
      <c r="C280" t="s">
        <v>1007</v>
      </c>
      <c r="D280" t="s">
        <v>1652</v>
      </c>
      <c r="E280" t="s">
        <v>1914</v>
      </c>
      <c r="F280">
        <v>4</v>
      </c>
      <c r="G280">
        <v>285.82</v>
      </c>
      <c r="H280">
        <v>0.18</v>
      </c>
      <c r="I280" t="s">
        <v>1961</v>
      </c>
      <c r="J280">
        <v>937.4896</v>
      </c>
    </row>
    <row r="281" spans="1:10" x14ac:dyDescent="0.25">
      <c r="A281" t="s">
        <v>2244</v>
      </c>
      <c r="B281" s="2">
        <v>45868</v>
      </c>
      <c r="C281" t="s">
        <v>1037</v>
      </c>
      <c r="D281" t="s">
        <v>1689</v>
      </c>
      <c r="E281" t="s">
        <v>1927</v>
      </c>
      <c r="F281">
        <v>3</v>
      </c>
      <c r="G281">
        <v>995.38</v>
      </c>
      <c r="H281">
        <v>0.1</v>
      </c>
      <c r="I281" t="s">
        <v>1961</v>
      </c>
      <c r="J281">
        <v>2687.5259999999998</v>
      </c>
    </row>
    <row r="282" spans="1:10" x14ac:dyDescent="0.25">
      <c r="A282" t="s">
        <v>2245</v>
      </c>
      <c r="B282" s="2">
        <v>45757</v>
      </c>
      <c r="C282" t="s">
        <v>418</v>
      </c>
      <c r="D282" t="s">
        <v>1768</v>
      </c>
      <c r="E282" t="s">
        <v>1917</v>
      </c>
      <c r="F282">
        <v>1</v>
      </c>
      <c r="G282">
        <v>329.31</v>
      </c>
      <c r="H282">
        <v>0.09</v>
      </c>
      <c r="I282" t="s">
        <v>1959</v>
      </c>
      <c r="J282">
        <v>299.6721</v>
      </c>
    </row>
    <row r="283" spans="1:10" x14ac:dyDescent="0.25">
      <c r="A283" t="s">
        <v>2246</v>
      </c>
      <c r="B283" s="2">
        <v>45475</v>
      </c>
      <c r="C283" t="s">
        <v>1519</v>
      </c>
      <c r="D283" t="s">
        <v>1721</v>
      </c>
      <c r="E283" t="s">
        <v>1939</v>
      </c>
      <c r="F283">
        <v>3</v>
      </c>
      <c r="G283">
        <v>64.2</v>
      </c>
      <c r="H283">
        <v>0.08</v>
      </c>
      <c r="I283" t="s">
        <v>1964</v>
      </c>
      <c r="J283">
        <v>177.19200000000001</v>
      </c>
    </row>
    <row r="284" spans="1:10" x14ac:dyDescent="0.25">
      <c r="A284" t="s">
        <v>2247</v>
      </c>
      <c r="B284" s="2">
        <v>45829</v>
      </c>
      <c r="C284" t="s">
        <v>847</v>
      </c>
      <c r="D284" t="s">
        <v>1603</v>
      </c>
      <c r="E284" t="s">
        <v>1932</v>
      </c>
      <c r="F284">
        <v>3</v>
      </c>
      <c r="G284">
        <v>697.13</v>
      </c>
      <c r="H284">
        <v>0.25</v>
      </c>
      <c r="I284" t="s">
        <v>1964</v>
      </c>
      <c r="J284">
        <v>1568.5425</v>
      </c>
    </row>
    <row r="285" spans="1:10" x14ac:dyDescent="0.25">
      <c r="A285" t="s">
        <v>2248</v>
      </c>
      <c r="B285" s="2">
        <v>45639</v>
      </c>
      <c r="C285" t="s">
        <v>100</v>
      </c>
      <c r="D285" t="s">
        <v>1594</v>
      </c>
      <c r="E285" t="s">
        <v>1908</v>
      </c>
      <c r="F285">
        <v>3</v>
      </c>
      <c r="G285">
        <v>134.30000000000001</v>
      </c>
      <c r="H285">
        <v>0.14000000000000001</v>
      </c>
      <c r="I285" t="s">
        <v>1959</v>
      </c>
      <c r="J285">
        <v>346.49400000000003</v>
      </c>
    </row>
    <row r="286" spans="1:10" x14ac:dyDescent="0.25">
      <c r="A286" t="s">
        <v>2249</v>
      </c>
      <c r="B286" s="2">
        <v>45518</v>
      </c>
      <c r="C286" t="s">
        <v>841</v>
      </c>
      <c r="D286" t="s">
        <v>1835</v>
      </c>
      <c r="E286" t="s">
        <v>1932</v>
      </c>
      <c r="F286">
        <v>1</v>
      </c>
      <c r="G286">
        <v>520.92999999999995</v>
      </c>
      <c r="H286">
        <v>0.15</v>
      </c>
      <c r="I286" t="s">
        <v>1959</v>
      </c>
      <c r="J286">
        <v>442.79050000000001</v>
      </c>
    </row>
    <row r="287" spans="1:10" x14ac:dyDescent="0.25">
      <c r="A287" t="s">
        <v>2250</v>
      </c>
      <c r="B287" s="2">
        <v>45721</v>
      </c>
      <c r="C287" t="s">
        <v>738</v>
      </c>
      <c r="D287" t="s">
        <v>1631</v>
      </c>
      <c r="E287" t="s">
        <v>1914</v>
      </c>
      <c r="F287">
        <v>2</v>
      </c>
      <c r="G287">
        <v>350.12</v>
      </c>
      <c r="H287">
        <v>0.21</v>
      </c>
      <c r="I287" t="s">
        <v>1964</v>
      </c>
      <c r="J287">
        <v>553.18960000000004</v>
      </c>
    </row>
    <row r="288" spans="1:10" x14ac:dyDescent="0.25">
      <c r="A288" t="s">
        <v>2251</v>
      </c>
      <c r="B288" s="2">
        <v>45308</v>
      </c>
      <c r="C288" t="s">
        <v>1449</v>
      </c>
      <c r="D288" t="s">
        <v>1725</v>
      </c>
      <c r="E288" t="s">
        <v>1948</v>
      </c>
      <c r="F288">
        <v>3</v>
      </c>
      <c r="G288">
        <v>807.95</v>
      </c>
      <c r="H288">
        <v>0.1</v>
      </c>
      <c r="I288" t="s">
        <v>1961</v>
      </c>
      <c r="J288">
        <v>2181.4650000000011</v>
      </c>
    </row>
    <row r="289" spans="1:10" x14ac:dyDescent="0.25">
      <c r="A289" t="s">
        <v>2252</v>
      </c>
      <c r="B289" s="2">
        <v>45889</v>
      </c>
      <c r="C289" t="s">
        <v>1064</v>
      </c>
      <c r="D289" t="s">
        <v>1693</v>
      </c>
      <c r="E289" t="s">
        <v>1911</v>
      </c>
      <c r="F289">
        <v>4</v>
      </c>
      <c r="G289">
        <v>766.03</v>
      </c>
      <c r="H289">
        <v>0.28999999999999998</v>
      </c>
      <c r="I289" t="s">
        <v>1961</v>
      </c>
      <c r="J289">
        <v>2175.5252</v>
      </c>
    </row>
    <row r="290" spans="1:10" x14ac:dyDescent="0.25">
      <c r="A290" t="s">
        <v>2253</v>
      </c>
      <c r="B290" s="2">
        <v>45386</v>
      </c>
      <c r="C290" t="s">
        <v>609</v>
      </c>
      <c r="D290" t="s">
        <v>1753</v>
      </c>
      <c r="E290" t="s">
        <v>1917</v>
      </c>
      <c r="F290">
        <v>3</v>
      </c>
      <c r="G290">
        <v>545.1</v>
      </c>
      <c r="H290">
        <v>0.08</v>
      </c>
      <c r="I290" t="s">
        <v>1964</v>
      </c>
      <c r="J290">
        <v>1504.4760000000001</v>
      </c>
    </row>
    <row r="291" spans="1:10" x14ac:dyDescent="0.25">
      <c r="A291" t="s">
        <v>2254</v>
      </c>
      <c r="B291" s="2">
        <v>45438</v>
      </c>
      <c r="C291" t="s">
        <v>850</v>
      </c>
      <c r="D291" t="s">
        <v>1777</v>
      </c>
      <c r="E291" t="s">
        <v>1914</v>
      </c>
      <c r="F291">
        <v>1</v>
      </c>
      <c r="G291">
        <v>203.61</v>
      </c>
      <c r="H291">
        <v>0.24</v>
      </c>
      <c r="I291" t="s">
        <v>1964</v>
      </c>
      <c r="J291">
        <v>154.74359999999999</v>
      </c>
    </row>
    <row r="292" spans="1:10" x14ac:dyDescent="0.25">
      <c r="A292" t="s">
        <v>2255</v>
      </c>
      <c r="B292" s="2">
        <v>45856</v>
      </c>
      <c r="C292" t="s">
        <v>1307</v>
      </c>
      <c r="D292" t="s">
        <v>1874</v>
      </c>
      <c r="E292" t="s">
        <v>1936</v>
      </c>
      <c r="F292">
        <v>4</v>
      </c>
      <c r="G292">
        <v>493.8</v>
      </c>
      <c r="H292">
        <v>0.24</v>
      </c>
      <c r="I292" t="s">
        <v>1964</v>
      </c>
      <c r="J292">
        <v>1501.152</v>
      </c>
    </row>
    <row r="293" spans="1:10" x14ac:dyDescent="0.25">
      <c r="A293" t="s">
        <v>2256</v>
      </c>
      <c r="B293" s="2">
        <v>45485</v>
      </c>
      <c r="C293" t="s">
        <v>81</v>
      </c>
      <c r="D293" t="s">
        <v>1703</v>
      </c>
      <c r="E293" t="s">
        <v>1942</v>
      </c>
      <c r="F293">
        <v>1</v>
      </c>
      <c r="G293">
        <v>640.54999999999995</v>
      </c>
      <c r="H293">
        <v>0.25</v>
      </c>
      <c r="I293" t="s">
        <v>1959</v>
      </c>
      <c r="J293">
        <v>480.41250000000002</v>
      </c>
    </row>
    <row r="294" spans="1:10" x14ac:dyDescent="0.25">
      <c r="A294" t="s">
        <v>2257</v>
      </c>
      <c r="B294" s="2">
        <v>45545</v>
      </c>
      <c r="C294" t="s">
        <v>418</v>
      </c>
      <c r="D294" t="s">
        <v>1805</v>
      </c>
      <c r="E294" t="s">
        <v>1904</v>
      </c>
      <c r="F294">
        <v>1</v>
      </c>
      <c r="G294">
        <v>702.53</v>
      </c>
      <c r="H294">
        <v>0.3</v>
      </c>
      <c r="I294" t="s">
        <v>1959</v>
      </c>
      <c r="J294">
        <v>491.77100000000002</v>
      </c>
    </row>
    <row r="295" spans="1:10" x14ac:dyDescent="0.25">
      <c r="A295" t="s">
        <v>2258</v>
      </c>
      <c r="B295" s="2">
        <v>45826</v>
      </c>
      <c r="C295" t="s">
        <v>735</v>
      </c>
      <c r="D295" t="s">
        <v>1696</v>
      </c>
      <c r="E295" t="s">
        <v>1917</v>
      </c>
      <c r="F295">
        <v>4</v>
      </c>
      <c r="G295">
        <v>139.94</v>
      </c>
      <c r="H295">
        <v>0.24</v>
      </c>
      <c r="I295" t="s">
        <v>1959</v>
      </c>
      <c r="J295">
        <v>425.41759999999999</v>
      </c>
    </row>
    <row r="296" spans="1:10" x14ac:dyDescent="0.25">
      <c r="A296" t="s">
        <v>2259</v>
      </c>
      <c r="B296" s="2">
        <v>45654</v>
      </c>
      <c r="C296" t="s">
        <v>892</v>
      </c>
      <c r="D296" t="s">
        <v>1631</v>
      </c>
      <c r="E296" t="s">
        <v>1917</v>
      </c>
      <c r="F296">
        <v>2</v>
      </c>
      <c r="G296">
        <v>230.85</v>
      </c>
      <c r="H296">
        <v>0.18</v>
      </c>
      <c r="I296" t="s">
        <v>1959</v>
      </c>
      <c r="J296">
        <v>378.59399999999999</v>
      </c>
    </row>
    <row r="297" spans="1:10" x14ac:dyDescent="0.25">
      <c r="A297" t="s">
        <v>2260</v>
      </c>
      <c r="B297" s="2">
        <v>45556</v>
      </c>
      <c r="C297" t="s">
        <v>695</v>
      </c>
      <c r="D297" t="s">
        <v>1838</v>
      </c>
      <c r="E297" t="s">
        <v>1942</v>
      </c>
      <c r="F297">
        <v>4</v>
      </c>
      <c r="G297">
        <v>626.35</v>
      </c>
      <c r="H297">
        <v>0.25</v>
      </c>
      <c r="I297" t="s">
        <v>1964</v>
      </c>
      <c r="J297">
        <v>1879.05</v>
      </c>
    </row>
    <row r="298" spans="1:10" x14ac:dyDescent="0.25">
      <c r="A298" t="s">
        <v>2261</v>
      </c>
      <c r="B298" s="2">
        <v>45434</v>
      </c>
      <c r="C298" t="s">
        <v>302</v>
      </c>
      <c r="D298" t="s">
        <v>1703</v>
      </c>
      <c r="E298" t="s">
        <v>1934</v>
      </c>
      <c r="F298">
        <v>4</v>
      </c>
      <c r="G298">
        <v>108.55</v>
      </c>
      <c r="H298">
        <v>0.18</v>
      </c>
      <c r="I298" t="s">
        <v>1961</v>
      </c>
      <c r="J298">
        <v>356.04399999999998</v>
      </c>
    </row>
    <row r="299" spans="1:10" x14ac:dyDescent="0.25">
      <c r="A299" t="s">
        <v>2262</v>
      </c>
      <c r="B299" s="2">
        <v>45871</v>
      </c>
      <c r="C299" t="s">
        <v>636</v>
      </c>
      <c r="D299" t="s">
        <v>1625</v>
      </c>
      <c r="E299" t="s">
        <v>1892</v>
      </c>
      <c r="F299">
        <v>4</v>
      </c>
      <c r="G299">
        <v>353.67</v>
      </c>
      <c r="H299">
        <v>0.03</v>
      </c>
      <c r="I299" t="s">
        <v>1964</v>
      </c>
      <c r="J299">
        <v>1372.2396000000001</v>
      </c>
    </row>
    <row r="300" spans="1:10" x14ac:dyDescent="0.25">
      <c r="A300" t="s">
        <v>2263</v>
      </c>
      <c r="B300" s="2">
        <v>45583</v>
      </c>
      <c r="C300" t="s">
        <v>245</v>
      </c>
      <c r="D300" t="s">
        <v>1853</v>
      </c>
      <c r="E300" t="s">
        <v>1892</v>
      </c>
      <c r="F300">
        <v>4</v>
      </c>
      <c r="G300">
        <v>61.98</v>
      </c>
      <c r="H300">
        <v>0.16</v>
      </c>
      <c r="I300" t="s">
        <v>1959</v>
      </c>
      <c r="J300">
        <v>208.25280000000001</v>
      </c>
    </row>
    <row r="301" spans="1:10" x14ac:dyDescent="0.25">
      <c r="A301" t="s">
        <v>2264</v>
      </c>
      <c r="B301" s="2">
        <v>45348</v>
      </c>
      <c r="C301" t="s">
        <v>710</v>
      </c>
      <c r="D301" t="s">
        <v>1642</v>
      </c>
      <c r="E301" t="s">
        <v>1948</v>
      </c>
      <c r="F301">
        <v>2</v>
      </c>
      <c r="G301">
        <v>873.1</v>
      </c>
      <c r="H301">
        <v>0.12</v>
      </c>
      <c r="I301" t="s">
        <v>1961</v>
      </c>
      <c r="J301">
        <v>1536.6559999999999</v>
      </c>
    </row>
    <row r="302" spans="1:10" x14ac:dyDescent="0.25">
      <c r="A302" t="s">
        <v>2265</v>
      </c>
      <c r="B302" s="2">
        <v>45268</v>
      </c>
      <c r="C302" t="s">
        <v>656</v>
      </c>
      <c r="D302" t="s">
        <v>1606</v>
      </c>
      <c r="E302" t="s">
        <v>1936</v>
      </c>
      <c r="F302">
        <v>4</v>
      </c>
      <c r="G302">
        <v>889.47</v>
      </c>
      <c r="H302">
        <v>0.24</v>
      </c>
      <c r="I302" t="s">
        <v>1959</v>
      </c>
      <c r="J302">
        <v>2703.9888000000001</v>
      </c>
    </row>
    <row r="303" spans="1:10" x14ac:dyDescent="0.25">
      <c r="A303" t="s">
        <v>2266</v>
      </c>
      <c r="B303" s="2">
        <v>45596</v>
      </c>
      <c r="C303" t="s">
        <v>122</v>
      </c>
      <c r="D303" t="s">
        <v>1805</v>
      </c>
      <c r="E303" t="s">
        <v>1927</v>
      </c>
      <c r="F303">
        <v>3</v>
      </c>
      <c r="G303">
        <v>803.76</v>
      </c>
      <c r="H303">
        <v>0.19</v>
      </c>
      <c r="I303" t="s">
        <v>1964</v>
      </c>
      <c r="J303">
        <v>1953.1368</v>
      </c>
    </row>
    <row r="304" spans="1:10" x14ac:dyDescent="0.25">
      <c r="A304" t="s">
        <v>2267</v>
      </c>
      <c r="B304" s="2">
        <v>45624</v>
      </c>
      <c r="C304" t="s">
        <v>1455</v>
      </c>
      <c r="D304" t="s">
        <v>1808</v>
      </c>
      <c r="E304" t="s">
        <v>1908</v>
      </c>
      <c r="F304">
        <v>2</v>
      </c>
      <c r="G304">
        <v>865.14</v>
      </c>
      <c r="H304">
        <v>0.2</v>
      </c>
      <c r="I304" t="s">
        <v>1961</v>
      </c>
      <c r="J304">
        <v>1384.2239999999999</v>
      </c>
    </row>
    <row r="305" spans="1:10" x14ac:dyDescent="0.25">
      <c r="A305" t="s">
        <v>2268</v>
      </c>
      <c r="B305" s="2">
        <v>45813</v>
      </c>
      <c r="C305" t="s">
        <v>351</v>
      </c>
      <c r="D305" t="s">
        <v>1670</v>
      </c>
      <c r="E305" t="s">
        <v>1921</v>
      </c>
      <c r="F305">
        <v>2</v>
      </c>
      <c r="G305">
        <v>916.49</v>
      </c>
      <c r="H305">
        <v>0.3</v>
      </c>
      <c r="I305" t="s">
        <v>1964</v>
      </c>
      <c r="J305">
        <v>1283.086</v>
      </c>
    </row>
    <row r="306" spans="1:10" x14ac:dyDescent="0.25">
      <c r="A306" t="s">
        <v>2269</v>
      </c>
      <c r="B306" s="2">
        <v>45615</v>
      </c>
      <c r="C306" t="s">
        <v>168</v>
      </c>
      <c r="D306" t="s">
        <v>1735</v>
      </c>
      <c r="E306" t="s">
        <v>1929</v>
      </c>
      <c r="F306">
        <v>3</v>
      </c>
      <c r="G306">
        <v>781.39</v>
      </c>
      <c r="H306">
        <v>0.12</v>
      </c>
      <c r="I306" t="s">
        <v>1959</v>
      </c>
      <c r="J306">
        <v>2062.8696</v>
      </c>
    </row>
    <row r="307" spans="1:10" x14ac:dyDescent="0.25">
      <c r="A307" t="s">
        <v>2270</v>
      </c>
      <c r="B307" s="2">
        <v>45431</v>
      </c>
      <c r="C307" t="s">
        <v>695</v>
      </c>
      <c r="D307" t="s">
        <v>1693</v>
      </c>
      <c r="E307" t="s">
        <v>1929</v>
      </c>
      <c r="F307">
        <v>4</v>
      </c>
      <c r="G307">
        <v>619.74</v>
      </c>
      <c r="H307">
        <v>0.13</v>
      </c>
      <c r="I307" t="s">
        <v>1964</v>
      </c>
      <c r="J307">
        <v>2156.6952000000001</v>
      </c>
    </row>
    <row r="308" spans="1:10" x14ac:dyDescent="0.25">
      <c r="A308" t="s">
        <v>2271</v>
      </c>
      <c r="B308" s="2">
        <v>45679</v>
      </c>
      <c r="C308" t="s">
        <v>1493</v>
      </c>
      <c r="D308" t="s">
        <v>1768</v>
      </c>
      <c r="E308" t="s">
        <v>1934</v>
      </c>
      <c r="F308">
        <v>2</v>
      </c>
      <c r="G308">
        <v>837.76</v>
      </c>
      <c r="H308">
        <v>0.03</v>
      </c>
      <c r="I308" t="s">
        <v>1964</v>
      </c>
      <c r="J308">
        <v>1625.2544</v>
      </c>
    </row>
    <row r="309" spans="1:10" x14ac:dyDescent="0.25">
      <c r="A309" t="s">
        <v>2272</v>
      </c>
      <c r="B309" s="2">
        <v>45842</v>
      </c>
      <c r="C309" t="s">
        <v>1407</v>
      </c>
      <c r="D309" t="s">
        <v>1853</v>
      </c>
      <c r="E309" t="s">
        <v>1892</v>
      </c>
      <c r="F309">
        <v>3</v>
      </c>
      <c r="G309">
        <v>135.94</v>
      </c>
      <c r="H309">
        <v>0.2</v>
      </c>
      <c r="I309" t="s">
        <v>1959</v>
      </c>
      <c r="J309">
        <v>326.25599999999997</v>
      </c>
    </row>
    <row r="310" spans="1:10" x14ac:dyDescent="0.25">
      <c r="A310" t="s">
        <v>2273</v>
      </c>
      <c r="B310" s="2">
        <v>45796</v>
      </c>
      <c r="C310" t="s">
        <v>1487</v>
      </c>
      <c r="D310" t="s">
        <v>1805</v>
      </c>
      <c r="E310" t="s">
        <v>1892</v>
      </c>
      <c r="F310">
        <v>4</v>
      </c>
      <c r="G310">
        <v>396.53</v>
      </c>
      <c r="H310">
        <v>7.0000000000000007E-2</v>
      </c>
      <c r="I310" t="s">
        <v>1961</v>
      </c>
      <c r="J310">
        <v>1475.0916</v>
      </c>
    </row>
    <row r="311" spans="1:10" x14ac:dyDescent="0.25">
      <c r="A311" t="s">
        <v>2274</v>
      </c>
      <c r="B311" s="2">
        <v>45264</v>
      </c>
      <c r="C311" t="s">
        <v>722</v>
      </c>
      <c r="D311" t="s">
        <v>1664</v>
      </c>
      <c r="E311" t="s">
        <v>1934</v>
      </c>
      <c r="F311">
        <v>2</v>
      </c>
      <c r="G311">
        <v>722.45</v>
      </c>
      <c r="H311">
        <v>0.22</v>
      </c>
      <c r="I311" t="s">
        <v>1961</v>
      </c>
      <c r="J311">
        <v>1127.0219999999999</v>
      </c>
    </row>
    <row r="312" spans="1:10" x14ac:dyDescent="0.25">
      <c r="A312" t="s">
        <v>2275</v>
      </c>
      <c r="B312" s="2">
        <v>45504</v>
      </c>
      <c r="C312" t="s">
        <v>185</v>
      </c>
      <c r="D312" t="s">
        <v>1774</v>
      </c>
      <c r="E312" t="s">
        <v>1896</v>
      </c>
      <c r="F312">
        <v>2</v>
      </c>
      <c r="G312">
        <v>138.41</v>
      </c>
      <c r="H312">
        <v>0.02</v>
      </c>
      <c r="I312" t="s">
        <v>1959</v>
      </c>
      <c r="J312">
        <v>271.28359999999998</v>
      </c>
    </row>
    <row r="313" spans="1:10" x14ac:dyDescent="0.25">
      <c r="A313" t="s">
        <v>2276</v>
      </c>
      <c r="B313" s="2">
        <v>45679</v>
      </c>
      <c r="C313" t="s">
        <v>440</v>
      </c>
      <c r="D313" t="s">
        <v>1823</v>
      </c>
      <c r="E313" t="s">
        <v>1896</v>
      </c>
      <c r="F313">
        <v>4</v>
      </c>
      <c r="G313">
        <v>741.51</v>
      </c>
      <c r="H313">
        <v>0.09</v>
      </c>
      <c r="I313" t="s">
        <v>1964</v>
      </c>
      <c r="J313">
        <v>2699.0963999999999</v>
      </c>
    </row>
    <row r="314" spans="1:10" x14ac:dyDescent="0.25">
      <c r="A314" t="s">
        <v>2277</v>
      </c>
      <c r="B314" s="2">
        <v>45611</v>
      </c>
      <c r="C314" t="s">
        <v>104</v>
      </c>
      <c r="D314" t="s">
        <v>1823</v>
      </c>
      <c r="E314" t="s">
        <v>1942</v>
      </c>
      <c r="F314">
        <v>2</v>
      </c>
      <c r="G314">
        <v>588.9</v>
      </c>
      <c r="H314">
        <v>0.19</v>
      </c>
      <c r="I314" t="s">
        <v>1961</v>
      </c>
      <c r="J314">
        <v>954.01800000000003</v>
      </c>
    </row>
    <row r="315" spans="1:10" x14ac:dyDescent="0.25">
      <c r="A315" t="s">
        <v>2278</v>
      </c>
      <c r="B315" s="2">
        <v>45389</v>
      </c>
      <c r="C315" t="s">
        <v>971</v>
      </c>
      <c r="D315" t="s">
        <v>1732</v>
      </c>
      <c r="E315" t="s">
        <v>1896</v>
      </c>
      <c r="F315">
        <v>1</v>
      </c>
      <c r="G315">
        <v>88.92</v>
      </c>
      <c r="H315">
        <v>0.19</v>
      </c>
      <c r="I315" t="s">
        <v>1961</v>
      </c>
      <c r="J315">
        <v>72.025200000000012</v>
      </c>
    </row>
    <row r="316" spans="1:10" x14ac:dyDescent="0.25">
      <c r="A316" t="s">
        <v>2279</v>
      </c>
      <c r="B316" s="2">
        <v>45339</v>
      </c>
      <c r="C316" t="s">
        <v>415</v>
      </c>
      <c r="D316" t="s">
        <v>1765</v>
      </c>
      <c r="E316" t="s">
        <v>1939</v>
      </c>
      <c r="F316">
        <v>1</v>
      </c>
      <c r="G316">
        <v>299.13</v>
      </c>
      <c r="H316">
        <v>0.1</v>
      </c>
      <c r="I316" t="s">
        <v>1964</v>
      </c>
      <c r="J316">
        <v>269.21699999999998</v>
      </c>
    </row>
    <row r="317" spans="1:10" x14ac:dyDescent="0.25">
      <c r="A317" t="s">
        <v>2280</v>
      </c>
      <c r="B317" s="2">
        <v>45433</v>
      </c>
      <c r="C317" t="s">
        <v>409</v>
      </c>
      <c r="D317" t="s">
        <v>1814</v>
      </c>
      <c r="E317" t="s">
        <v>1901</v>
      </c>
      <c r="F317">
        <v>2</v>
      </c>
      <c r="G317">
        <v>548.29999999999995</v>
      </c>
      <c r="H317">
        <v>0.23</v>
      </c>
      <c r="I317" t="s">
        <v>1959</v>
      </c>
      <c r="J317">
        <v>844.38199999999995</v>
      </c>
    </row>
    <row r="318" spans="1:10" x14ac:dyDescent="0.25">
      <c r="A318" t="s">
        <v>2281</v>
      </c>
      <c r="B318" s="2">
        <v>45435</v>
      </c>
      <c r="C318" t="s">
        <v>847</v>
      </c>
      <c r="D318" t="s">
        <v>1744</v>
      </c>
      <c r="E318" t="s">
        <v>1924</v>
      </c>
      <c r="F318">
        <v>3</v>
      </c>
      <c r="G318">
        <v>977.55</v>
      </c>
      <c r="H318">
        <v>0.02</v>
      </c>
      <c r="I318" t="s">
        <v>1961</v>
      </c>
      <c r="J318">
        <v>2873.9969999999989</v>
      </c>
    </row>
    <row r="319" spans="1:10" x14ac:dyDescent="0.25">
      <c r="A319" t="s">
        <v>2282</v>
      </c>
      <c r="B319" s="2">
        <v>45823</v>
      </c>
      <c r="C319" t="s">
        <v>1097</v>
      </c>
      <c r="D319" t="s">
        <v>1712</v>
      </c>
      <c r="E319" t="s">
        <v>1945</v>
      </c>
      <c r="F319">
        <v>1</v>
      </c>
      <c r="G319">
        <v>459.42</v>
      </c>
      <c r="H319">
        <v>0.28000000000000003</v>
      </c>
      <c r="I319" t="s">
        <v>1964</v>
      </c>
      <c r="J319">
        <v>330.7824</v>
      </c>
    </row>
    <row r="320" spans="1:10" x14ac:dyDescent="0.25">
      <c r="A320" t="s">
        <v>2283</v>
      </c>
      <c r="B320" s="2">
        <v>45663</v>
      </c>
      <c r="C320" t="s">
        <v>322</v>
      </c>
      <c r="D320" t="s">
        <v>1565</v>
      </c>
      <c r="E320" t="s">
        <v>1904</v>
      </c>
      <c r="F320">
        <v>2</v>
      </c>
      <c r="G320">
        <v>123.19</v>
      </c>
      <c r="H320">
        <v>0.19</v>
      </c>
      <c r="I320" t="s">
        <v>1959</v>
      </c>
      <c r="J320">
        <v>199.56780000000001</v>
      </c>
    </row>
    <row r="321" spans="1:10" x14ac:dyDescent="0.25">
      <c r="A321" t="s">
        <v>2284</v>
      </c>
      <c r="B321" s="2">
        <v>45879</v>
      </c>
      <c r="C321" t="s">
        <v>1133</v>
      </c>
      <c r="D321" t="s">
        <v>1747</v>
      </c>
      <c r="E321" t="s">
        <v>1948</v>
      </c>
      <c r="F321">
        <v>1</v>
      </c>
      <c r="G321">
        <v>222.95</v>
      </c>
      <c r="H321">
        <v>0.02</v>
      </c>
      <c r="I321" t="s">
        <v>1961</v>
      </c>
      <c r="J321">
        <v>218.49100000000001</v>
      </c>
    </row>
    <row r="322" spans="1:10" x14ac:dyDescent="0.25">
      <c r="A322" t="s">
        <v>2285</v>
      </c>
      <c r="B322" s="2">
        <v>45840</v>
      </c>
      <c r="C322" t="s">
        <v>1055</v>
      </c>
      <c r="D322" t="s">
        <v>1674</v>
      </c>
      <c r="E322" t="s">
        <v>1904</v>
      </c>
      <c r="F322">
        <v>3</v>
      </c>
      <c r="G322">
        <v>601.92999999999995</v>
      </c>
      <c r="H322">
        <v>0.14000000000000001</v>
      </c>
      <c r="I322" t="s">
        <v>1959</v>
      </c>
      <c r="J322">
        <v>1552.9793999999999</v>
      </c>
    </row>
    <row r="323" spans="1:10" x14ac:dyDescent="0.25">
      <c r="A323" t="s">
        <v>2286</v>
      </c>
      <c r="B323" s="2">
        <v>45380</v>
      </c>
      <c r="C323" t="s">
        <v>950</v>
      </c>
      <c r="D323" t="s">
        <v>1790</v>
      </c>
      <c r="E323" t="s">
        <v>1896</v>
      </c>
      <c r="F323">
        <v>1</v>
      </c>
      <c r="G323">
        <v>564.1</v>
      </c>
      <c r="H323">
        <v>0.03</v>
      </c>
      <c r="I323" t="s">
        <v>1959</v>
      </c>
      <c r="J323">
        <v>547.17700000000002</v>
      </c>
    </row>
    <row r="324" spans="1:10" x14ac:dyDescent="0.25">
      <c r="A324" t="s">
        <v>2287</v>
      </c>
      <c r="B324" s="2">
        <v>45672</v>
      </c>
      <c r="C324" t="s">
        <v>345</v>
      </c>
      <c r="D324" t="s">
        <v>1823</v>
      </c>
      <c r="E324" t="s">
        <v>1908</v>
      </c>
      <c r="F324">
        <v>1</v>
      </c>
      <c r="G324">
        <v>516.62</v>
      </c>
      <c r="H324">
        <v>0.18</v>
      </c>
      <c r="I324" t="s">
        <v>1959</v>
      </c>
      <c r="J324">
        <v>423.62840000000011</v>
      </c>
    </row>
    <row r="325" spans="1:10" x14ac:dyDescent="0.25">
      <c r="A325" t="s">
        <v>2288</v>
      </c>
      <c r="B325" s="2">
        <v>45497</v>
      </c>
      <c r="C325" t="s">
        <v>1369</v>
      </c>
      <c r="D325" t="s">
        <v>1771</v>
      </c>
      <c r="E325" t="s">
        <v>1929</v>
      </c>
      <c r="F325">
        <v>1</v>
      </c>
      <c r="G325">
        <v>934.75</v>
      </c>
      <c r="H325">
        <v>0.11</v>
      </c>
      <c r="I325" t="s">
        <v>1961</v>
      </c>
      <c r="J325">
        <v>831.92750000000001</v>
      </c>
    </row>
    <row r="326" spans="1:10" x14ac:dyDescent="0.25">
      <c r="A326" t="s">
        <v>2289</v>
      </c>
      <c r="B326" s="2">
        <v>45407</v>
      </c>
      <c r="C326" t="s">
        <v>763</v>
      </c>
      <c r="D326" t="s">
        <v>1877</v>
      </c>
      <c r="E326" t="s">
        <v>1914</v>
      </c>
      <c r="F326">
        <v>4</v>
      </c>
      <c r="G326">
        <v>548.44000000000005</v>
      </c>
      <c r="H326">
        <v>0.05</v>
      </c>
      <c r="I326" t="s">
        <v>1961</v>
      </c>
      <c r="J326">
        <v>2084.0720000000001</v>
      </c>
    </row>
    <row r="327" spans="1:10" x14ac:dyDescent="0.25">
      <c r="A327" t="s">
        <v>2290</v>
      </c>
      <c r="B327" s="2">
        <v>45764</v>
      </c>
      <c r="C327" t="s">
        <v>66</v>
      </c>
      <c r="D327" t="s">
        <v>1689</v>
      </c>
      <c r="E327" t="s">
        <v>1901</v>
      </c>
      <c r="F327">
        <v>3</v>
      </c>
      <c r="G327">
        <v>361.11</v>
      </c>
      <c r="H327">
        <v>0.06</v>
      </c>
      <c r="I327" t="s">
        <v>1959</v>
      </c>
      <c r="J327">
        <v>1018.3302</v>
      </c>
    </row>
    <row r="328" spans="1:10" x14ac:dyDescent="0.25">
      <c r="A328" t="s">
        <v>2291</v>
      </c>
      <c r="B328" s="2">
        <v>45924</v>
      </c>
      <c r="C328" t="s">
        <v>624</v>
      </c>
      <c r="D328" t="s">
        <v>1610</v>
      </c>
      <c r="E328" t="s">
        <v>1892</v>
      </c>
      <c r="F328">
        <v>2</v>
      </c>
      <c r="G328">
        <v>610.37</v>
      </c>
      <c r="H328">
        <v>0.1</v>
      </c>
      <c r="I328" t="s">
        <v>1961</v>
      </c>
      <c r="J328">
        <v>1098.6659999999999</v>
      </c>
    </row>
    <row r="329" spans="1:10" x14ac:dyDescent="0.25">
      <c r="A329" t="s">
        <v>2292</v>
      </c>
      <c r="B329" s="2">
        <v>45240</v>
      </c>
      <c r="C329" t="s">
        <v>1061</v>
      </c>
      <c r="D329" t="s">
        <v>1735</v>
      </c>
      <c r="E329" t="s">
        <v>1939</v>
      </c>
      <c r="F329">
        <v>1</v>
      </c>
      <c r="G329">
        <v>272.2</v>
      </c>
      <c r="H329">
        <v>0.3</v>
      </c>
      <c r="I329" t="s">
        <v>1959</v>
      </c>
      <c r="J329">
        <v>190.54</v>
      </c>
    </row>
    <row r="330" spans="1:10" x14ac:dyDescent="0.25">
      <c r="A330" t="s">
        <v>2293</v>
      </c>
      <c r="B330" s="2">
        <v>45349</v>
      </c>
      <c r="C330" t="s">
        <v>1369</v>
      </c>
      <c r="D330" t="s">
        <v>1814</v>
      </c>
      <c r="E330" t="s">
        <v>1911</v>
      </c>
      <c r="F330">
        <v>3</v>
      </c>
      <c r="G330">
        <v>573.1</v>
      </c>
      <c r="H330">
        <v>0.16</v>
      </c>
      <c r="I330" t="s">
        <v>1964</v>
      </c>
      <c r="J330">
        <v>1444.212</v>
      </c>
    </row>
    <row r="331" spans="1:10" x14ac:dyDescent="0.25">
      <c r="A331" t="s">
        <v>2294</v>
      </c>
      <c r="B331" s="2">
        <v>45756</v>
      </c>
      <c r="C331" t="s">
        <v>1025</v>
      </c>
      <c r="D331" t="s">
        <v>1580</v>
      </c>
      <c r="E331" t="s">
        <v>1887</v>
      </c>
      <c r="F331">
        <v>4</v>
      </c>
      <c r="G331">
        <v>24.72</v>
      </c>
      <c r="H331">
        <v>0.28000000000000003</v>
      </c>
      <c r="I331" t="s">
        <v>1959</v>
      </c>
      <c r="J331">
        <v>71.193599999999989</v>
      </c>
    </row>
    <row r="332" spans="1:10" x14ac:dyDescent="0.25">
      <c r="A332" t="s">
        <v>2295</v>
      </c>
      <c r="B332" s="2">
        <v>45478</v>
      </c>
      <c r="C332" t="s">
        <v>814</v>
      </c>
      <c r="D332" t="s">
        <v>1594</v>
      </c>
      <c r="E332" t="s">
        <v>1921</v>
      </c>
      <c r="F332">
        <v>3</v>
      </c>
      <c r="G332">
        <v>268.89</v>
      </c>
      <c r="H332">
        <v>7.0000000000000007E-2</v>
      </c>
      <c r="I332" t="s">
        <v>1964</v>
      </c>
      <c r="J332">
        <v>750.20309999999995</v>
      </c>
    </row>
    <row r="333" spans="1:10" x14ac:dyDescent="0.25">
      <c r="A333" t="s">
        <v>2296</v>
      </c>
      <c r="B333" s="2">
        <v>45890</v>
      </c>
      <c r="C333" t="s">
        <v>832</v>
      </c>
      <c r="D333" t="s">
        <v>1786</v>
      </c>
      <c r="E333" t="s">
        <v>1921</v>
      </c>
      <c r="F333">
        <v>1</v>
      </c>
      <c r="G333">
        <v>78.5</v>
      </c>
      <c r="H333">
        <v>0.17</v>
      </c>
      <c r="I333" t="s">
        <v>1964</v>
      </c>
      <c r="J333">
        <v>65.155000000000001</v>
      </c>
    </row>
    <row r="334" spans="1:10" x14ac:dyDescent="0.25">
      <c r="A334" t="s">
        <v>2297</v>
      </c>
      <c r="B334" s="2">
        <v>45815</v>
      </c>
      <c r="C334" t="s">
        <v>462</v>
      </c>
      <c r="D334" t="s">
        <v>1686</v>
      </c>
      <c r="E334" t="s">
        <v>1904</v>
      </c>
      <c r="F334">
        <v>3</v>
      </c>
      <c r="G334">
        <v>399.42</v>
      </c>
      <c r="H334">
        <v>0.02</v>
      </c>
      <c r="I334" t="s">
        <v>1959</v>
      </c>
      <c r="J334">
        <v>1174.2947999999999</v>
      </c>
    </row>
    <row r="335" spans="1:10" x14ac:dyDescent="0.25">
      <c r="A335" t="s">
        <v>2298</v>
      </c>
      <c r="B335" s="2">
        <v>45891</v>
      </c>
      <c r="C335" t="s">
        <v>311</v>
      </c>
      <c r="D335" t="s">
        <v>1670</v>
      </c>
      <c r="E335" t="s">
        <v>1948</v>
      </c>
      <c r="F335">
        <v>3</v>
      </c>
      <c r="G335">
        <v>455.82</v>
      </c>
      <c r="H335">
        <v>0.01</v>
      </c>
      <c r="I335" t="s">
        <v>1961</v>
      </c>
      <c r="J335">
        <v>1353.7854</v>
      </c>
    </row>
    <row r="336" spans="1:10" x14ac:dyDescent="0.25">
      <c r="A336" t="s">
        <v>2299</v>
      </c>
      <c r="B336" s="2">
        <v>45609</v>
      </c>
      <c r="C336" t="s">
        <v>1106</v>
      </c>
      <c r="D336" t="s">
        <v>1732</v>
      </c>
      <c r="E336" t="s">
        <v>1908</v>
      </c>
      <c r="F336">
        <v>2</v>
      </c>
      <c r="G336">
        <v>613.23</v>
      </c>
      <c r="H336">
        <v>0.15</v>
      </c>
      <c r="I336" t="s">
        <v>1961</v>
      </c>
      <c r="J336">
        <v>1042.491</v>
      </c>
    </row>
    <row r="337" spans="1:10" x14ac:dyDescent="0.25">
      <c r="A337" t="s">
        <v>2300</v>
      </c>
      <c r="B337" s="2">
        <v>45309</v>
      </c>
      <c r="C337" t="s">
        <v>1426</v>
      </c>
      <c r="D337" t="s">
        <v>1565</v>
      </c>
      <c r="E337" t="s">
        <v>1934</v>
      </c>
      <c r="F337">
        <v>4</v>
      </c>
      <c r="G337">
        <v>971.9</v>
      </c>
      <c r="H337">
        <v>0.28000000000000003</v>
      </c>
      <c r="I337" t="s">
        <v>1961</v>
      </c>
      <c r="J337">
        <v>2799.0720000000001</v>
      </c>
    </row>
    <row r="338" spans="1:10" x14ac:dyDescent="0.25">
      <c r="A338" t="s">
        <v>2301</v>
      </c>
      <c r="B338" s="2">
        <v>45519</v>
      </c>
      <c r="C338" t="s">
        <v>141</v>
      </c>
      <c r="D338" t="s">
        <v>1661</v>
      </c>
      <c r="E338" t="s">
        <v>1914</v>
      </c>
      <c r="F338">
        <v>3</v>
      </c>
      <c r="G338">
        <v>884.92</v>
      </c>
      <c r="H338">
        <v>0.06</v>
      </c>
      <c r="I338" t="s">
        <v>1961</v>
      </c>
      <c r="J338">
        <v>2495.4744000000001</v>
      </c>
    </row>
    <row r="339" spans="1:10" x14ac:dyDescent="0.25">
      <c r="A339" t="s">
        <v>2302</v>
      </c>
      <c r="B339" s="2">
        <v>45921</v>
      </c>
      <c r="C339" t="s">
        <v>318</v>
      </c>
      <c r="D339" t="s">
        <v>1590</v>
      </c>
      <c r="E339" t="s">
        <v>1921</v>
      </c>
      <c r="F339">
        <v>1</v>
      </c>
      <c r="G339">
        <v>125</v>
      </c>
      <c r="H339">
        <v>0.23</v>
      </c>
      <c r="I339" t="s">
        <v>1959</v>
      </c>
      <c r="J339">
        <v>96.25</v>
      </c>
    </row>
    <row r="340" spans="1:10" x14ac:dyDescent="0.25">
      <c r="A340" t="s">
        <v>2303</v>
      </c>
      <c r="B340" s="2">
        <v>45465</v>
      </c>
      <c r="C340" t="s">
        <v>446</v>
      </c>
      <c r="D340" t="s">
        <v>1599</v>
      </c>
      <c r="E340" t="s">
        <v>1936</v>
      </c>
      <c r="F340">
        <v>2</v>
      </c>
      <c r="G340">
        <v>188.25</v>
      </c>
      <c r="H340">
        <v>0.08</v>
      </c>
      <c r="I340" t="s">
        <v>1961</v>
      </c>
      <c r="J340">
        <v>346.38</v>
      </c>
    </row>
    <row r="341" spans="1:10" x14ac:dyDescent="0.25">
      <c r="A341" t="s">
        <v>2304</v>
      </c>
      <c r="B341" s="2">
        <v>45303</v>
      </c>
      <c r="C341" t="s">
        <v>729</v>
      </c>
      <c r="D341" t="s">
        <v>1718</v>
      </c>
      <c r="E341" t="s">
        <v>1911</v>
      </c>
      <c r="F341">
        <v>4</v>
      </c>
      <c r="G341">
        <v>344.12</v>
      </c>
      <c r="H341">
        <v>0.25</v>
      </c>
      <c r="I341" t="s">
        <v>1961</v>
      </c>
      <c r="J341">
        <v>1032.3599999999999</v>
      </c>
    </row>
    <row r="342" spans="1:10" x14ac:dyDescent="0.25">
      <c r="A342" t="s">
        <v>2305</v>
      </c>
      <c r="B342" s="2">
        <v>45218</v>
      </c>
      <c r="C342" t="s">
        <v>185</v>
      </c>
      <c r="D342" t="s">
        <v>1625</v>
      </c>
      <c r="E342" t="s">
        <v>1948</v>
      </c>
      <c r="F342">
        <v>3</v>
      </c>
      <c r="G342">
        <v>997.95</v>
      </c>
      <c r="H342">
        <v>0.09</v>
      </c>
      <c r="I342" t="s">
        <v>1964</v>
      </c>
      <c r="J342">
        <v>2724.4034999999999</v>
      </c>
    </row>
    <row r="343" spans="1:10" x14ac:dyDescent="0.25">
      <c r="A343" t="s">
        <v>2306</v>
      </c>
      <c r="B343" s="2">
        <v>45727</v>
      </c>
      <c r="C343" t="s">
        <v>512</v>
      </c>
      <c r="D343" t="s">
        <v>1603</v>
      </c>
      <c r="E343" t="s">
        <v>1936</v>
      </c>
      <c r="F343">
        <v>3</v>
      </c>
      <c r="G343">
        <v>121.64</v>
      </c>
      <c r="H343">
        <v>7.0000000000000007E-2</v>
      </c>
      <c r="I343" t="s">
        <v>1961</v>
      </c>
      <c r="J343">
        <v>339.37560000000002</v>
      </c>
    </row>
    <row r="344" spans="1:10" x14ac:dyDescent="0.25">
      <c r="A344" t="s">
        <v>2307</v>
      </c>
      <c r="B344" s="2">
        <v>45557</v>
      </c>
      <c r="C344" t="s">
        <v>726</v>
      </c>
      <c r="D344" t="s">
        <v>1786</v>
      </c>
      <c r="E344" t="s">
        <v>1924</v>
      </c>
      <c r="F344">
        <v>2</v>
      </c>
      <c r="G344">
        <v>692.72</v>
      </c>
      <c r="H344">
        <v>0.13</v>
      </c>
      <c r="I344" t="s">
        <v>1961</v>
      </c>
      <c r="J344">
        <v>1205.3327999999999</v>
      </c>
    </row>
    <row r="345" spans="1:10" x14ac:dyDescent="0.25">
      <c r="A345" t="s">
        <v>2308</v>
      </c>
      <c r="B345" s="2">
        <v>45623</v>
      </c>
      <c r="C345" t="s">
        <v>118</v>
      </c>
      <c r="D345" t="s">
        <v>1648</v>
      </c>
      <c r="E345" t="s">
        <v>1948</v>
      </c>
      <c r="F345">
        <v>3</v>
      </c>
      <c r="G345">
        <v>794.59</v>
      </c>
      <c r="H345">
        <v>0.03</v>
      </c>
      <c r="I345" t="s">
        <v>1961</v>
      </c>
      <c r="J345">
        <v>2312.2568999999999</v>
      </c>
    </row>
    <row r="346" spans="1:10" x14ac:dyDescent="0.25">
      <c r="A346" t="s">
        <v>2309</v>
      </c>
      <c r="B346" s="2">
        <v>45224</v>
      </c>
      <c r="C346" t="s">
        <v>70</v>
      </c>
      <c r="D346" t="s">
        <v>1655</v>
      </c>
      <c r="E346" t="s">
        <v>1921</v>
      </c>
      <c r="F346">
        <v>1</v>
      </c>
      <c r="G346">
        <v>907.95</v>
      </c>
      <c r="H346">
        <v>0.1</v>
      </c>
      <c r="I346" t="s">
        <v>1961</v>
      </c>
      <c r="J346">
        <v>817.15500000000009</v>
      </c>
    </row>
    <row r="347" spans="1:10" x14ac:dyDescent="0.25">
      <c r="A347" t="s">
        <v>2310</v>
      </c>
      <c r="B347" s="2">
        <v>45940</v>
      </c>
      <c r="C347" t="s">
        <v>922</v>
      </c>
      <c r="D347" t="s">
        <v>1732</v>
      </c>
      <c r="E347" t="s">
        <v>1887</v>
      </c>
      <c r="F347">
        <v>2</v>
      </c>
      <c r="G347">
        <v>660.81</v>
      </c>
      <c r="H347">
        <v>0.18</v>
      </c>
      <c r="I347" t="s">
        <v>1959</v>
      </c>
      <c r="J347">
        <v>1083.7284</v>
      </c>
    </row>
    <row r="348" spans="1:10" x14ac:dyDescent="0.25">
      <c r="A348" t="s">
        <v>2311</v>
      </c>
      <c r="B348" s="2">
        <v>45915</v>
      </c>
      <c r="C348" t="s">
        <v>231</v>
      </c>
      <c r="D348" t="s">
        <v>1735</v>
      </c>
      <c r="E348" t="s">
        <v>1917</v>
      </c>
      <c r="F348">
        <v>3</v>
      </c>
      <c r="G348">
        <v>564.94000000000005</v>
      </c>
      <c r="H348">
        <v>0.22</v>
      </c>
      <c r="I348" t="s">
        <v>1964</v>
      </c>
      <c r="J348">
        <v>1321.9595999999999</v>
      </c>
    </row>
    <row r="349" spans="1:10" x14ac:dyDescent="0.25">
      <c r="A349" t="s">
        <v>2312</v>
      </c>
      <c r="B349" s="2">
        <v>45541</v>
      </c>
      <c r="C349" t="s">
        <v>209</v>
      </c>
      <c r="D349" t="s">
        <v>1617</v>
      </c>
      <c r="E349" t="s">
        <v>1936</v>
      </c>
      <c r="F349">
        <v>2</v>
      </c>
      <c r="G349">
        <v>280.37</v>
      </c>
      <c r="H349">
        <v>0.22</v>
      </c>
      <c r="I349" t="s">
        <v>1964</v>
      </c>
      <c r="J349">
        <v>437.37720000000002</v>
      </c>
    </row>
    <row r="350" spans="1:10" x14ac:dyDescent="0.25">
      <c r="A350" t="s">
        <v>2313</v>
      </c>
      <c r="B350" s="2">
        <v>45489</v>
      </c>
      <c r="C350" t="s">
        <v>1175</v>
      </c>
      <c r="D350" t="s">
        <v>1732</v>
      </c>
      <c r="E350" t="s">
        <v>1901</v>
      </c>
      <c r="F350">
        <v>2</v>
      </c>
      <c r="G350">
        <v>85.23</v>
      </c>
      <c r="H350">
        <v>0.13</v>
      </c>
      <c r="I350" t="s">
        <v>1959</v>
      </c>
      <c r="J350">
        <v>148.30019999999999</v>
      </c>
    </row>
    <row r="351" spans="1:10" x14ac:dyDescent="0.25">
      <c r="A351" t="s">
        <v>2314</v>
      </c>
      <c r="B351" s="2">
        <v>45748</v>
      </c>
      <c r="C351" t="s">
        <v>995</v>
      </c>
      <c r="D351" t="s">
        <v>1658</v>
      </c>
      <c r="E351" t="s">
        <v>1932</v>
      </c>
      <c r="F351">
        <v>2</v>
      </c>
      <c r="G351">
        <v>563.29999999999995</v>
      </c>
      <c r="H351">
        <v>0.26</v>
      </c>
      <c r="I351" t="s">
        <v>1959</v>
      </c>
      <c r="J351">
        <v>833.68399999999997</v>
      </c>
    </row>
    <row r="352" spans="1:10" x14ac:dyDescent="0.25">
      <c r="A352" t="s">
        <v>2315</v>
      </c>
      <c r="B352" s="2">
        <v>45309</v>
      </c>
      <c r="C352" t="s">
        <v>138</v>
      </c>
      <c r="D352" t="s">
        <v>1823</v>
      </c>
      <c r="E352" t="s">
        <v>1945</v>
      </c>
      <c r="F352">
        <v>2</v>
      </c>
      <c r="G352">
        <v>827.81</v>
      </c>
      <c r="H352">
        <v>0.04</v>
      </c>
      <c r="I352" t="s">
        <v>1961</v>
      </c>
      <c r="J352">
        <v>1589.3951999999999</v>
      </c>
    </row>
    <row r="353" spans="1:10" x14ac:dyDescent="0.25">
      <c r="A353" t="s">
        <v>2316</v>
      </c>
      <c r="B353" s="2">
        <v>45621</v>
      </c>
      <c r="C353" t="s">
        <v>704</v>
      </c>
      <c r="D353" t="s">
        <v>1606</v>
      </c>
      <c r="E353" t="s">
        <v>1945</v>
      </c>
      <c r="F353">
        <v>3</v>
      </c>
      <c r="G353">
        <v>877.71</v>
      </c>
      <c r="H353">
        <v>0.12</v>
      </c>
      <c r="I353" t="s">
        <v>1961</v>
      </c>
      <c r="J353">
        <v>2317.1543999999999</v>
      </c>
    </row>
    <row r="354" spans="1:10" x14ac:dyDescent="0.25">
      <c r="A354" t="s">
        <v>2317</v>
      </c>
      <c r="B354" s="2">
        <v>45603</v>
      </c>
      <c r="C354" t="s">
        <v>832</v>
      </c>
      <c r="D354" t="s">
        <v>1753</v>
      </c>
      <c r="E354" t="s">
        <v>1921</v>
      </c>
      <c r="F354">
        <v>4</v>
      </c>
      <c r="G354">
        <v>488.56</v>
      </c>
      <c r="H354">
        <v>0.26</v>
      </c>
      <c r="I354" t="s">
        <v>1964</v>
      </c>
      <c r="J354">
        <v>1446.1376</v>
      </c>
    </row>
    <row r="355" spans="1:10" x14ac:dyDescent="0.25">
      <c r="A355" t="s">
        <v>2318</v>
      </c>
      <c r="B355" s="2">
        <v>45501</v>
      </c>
      <c r="C355" t="s">
        <v>373</v>
      </c>
      <c r="D355" t="s">
        <v>1652</v>
      </c>
      <c r="E355" t="s">
        <v>1929</v>
      </c>
      <c r="F355">
        <v>4</v>
      </c>
      <c r="G355">
        <v>175.91</v>
      </c>
      <c r="H355">
        <v>0.13</v>
      </c>
      <c r="I355" t="s">
        <v>1961</v>
      </c>
      <c r="J355">
        <v>612.16679999999997</v>
      </c>
    </row>
    <row r="356" spans="1:10" x14ac:dyDescent="0.25">
      <c r="A356" t="s">
        <v>2319</v>
      </c>
      <c r="B356" s="2">
        <v>45398</v>
      </c>
      <c r="C356" t="s">
        <v>805</v>
      </c>
      <c r="D356" t="s">
        <v>1844</v>
      </c>
      <c r="E356" t="s">
        <v>1917</v>
      </c>
      <c r="F356">
        <v>4</v>
      </c>
      <c r="G356">
        <v>289.66000000000003</v>
      </c>
      <c r="H356">
        <v>0.25</v>
      </c>
      <c r="I356" t="s">
        <v>1964</v>
      </c>
      <c r="J356">
        <v>868.98</v>
      </c>
    </row>
    <row r="357" spans="1:10" x14ac:dyDescent="0.25">
      <c r="A357" t="s">
        <v>2320</v>
      </c>
      <c r="B357" s="2">
        <v>45304</v>
      </c>
      <c r="C357" t="s">
        <v>784</v>
      </c>
      <c r="D357" t="s">
        <v>1617</v>
      </c>
      <c r="E357" t="s">
        <v>1936</v>
      </c>
      <c r="F357">
        <v>2</v>
      </c>
      <c r="G357">
        <v>899.27</v>
      </c>
      <c r="H357">
        <v>0.17</v>
      </c>
      <c r="I357" t="s">
        <v>1959</v>
      </c>
      <c r="J357">
        <v>1492.7882</v>
      </c>
    </row>
    <row r="358" spans="1:10" x14ac:dyDescent="0.25">
      <c r="A358" t="s">
        <v>2321</v>
      </c>
      <c r="B358" s="2">
        <v>45299</v>
      </c>
      <c r="C358" t="s">
        <v>245</v>
      </c>
      <c r="D358" t="s">
        <v>1628</v>
      </c>
      <c r="E358" t="s">
        <v>1892</v>
      </c>
      <c r="F358">
        <v>1</v>
      </c>
      <c r="G358">
        <v>691.38</v>
      </c>
      <c r="H358">
        <v>0.11</v>
      </c>
      <c r="I358" t="s">
        <v>1964</v>
      </c>
      <c r="J358">
        <v>615.32820000000004</v>
      </c>
    </row>
    <row r="359" spans="1:10" x14ac:dyDescent="0.25">
      <c r="A359" t="s">
        <v>2322</v>
      </c>
      <c r="B359" s="2">
        <v>45564</v>
      </c>
      <c r="C359" t="s">
        <v>557</v>
      </c>
      <c r="D359" t="s">
        <v>1658</v>
      </c>
      <c r="E359" t="s">
        <v>1887</v>
      </c>
      <c r="F359">
        <v>3</v>
      </c>
      <c r="G359">
        <v>158.72</v>
      </c>
      <c r="H359">
        <v>0.13</v>
      </c>
      <c r="I359" t="s">
        <v>1959</v>
      </c>
      <c r="J359">
        <v>414.25920000000002</v>
      </c>
    </row>
    <row r="360" spans="1:10" x14ac:dyDescent="0.25">
      <c r="A360" t="s">
        <v>2323</v>
      </c>
      <c r="B360" s="2">
        <v>45413</v>
      </c>
      <c r="C360" t="s">
        <v>692</v>
      </c>
      <c r="D360" t="s">
        <v>1762</v>
      </c>
      <c r="E360" t="s">
        <v>1939</v>
      </c>
      <c r="F360">
        <v>4</v>
      </c>
      <c r="G360">
        <v>537.15</v>
      </c>
      <c r="H360">
        <v>0.06</v>
      </c>
      <c r="I360" t="s">
        <v>1964</v>
      </c>
      <c r="J360">
        <v>2019.684</v>
      </c>
    </row>
    <row r="361" spans="1:10" x14ac:dyDescent="0.25">
      <c r="A361" t="s">
        <v>2324</v>
      </c>
      <c r="B361" s="2">
        <v>45480</v>
      </c>
      <c r="C361" t="s">
        <v>1307</v>
      </c>
      <c r="D361" t="s">
        <v>1703</v>
      </c>
      <c r="E361" t="s">
        <v>1921</v>
      </c>
      <c r="F361">
        <v>3</v>
      </c>
      <c r="G361">
        <v>771.7</v>
      </c>
      <c r="H361">
        <v>0.05</v>
      </c>
      <c r="I361" t="s">
        <v>1964</v>
      </c>
      <c r="J361">
        <v>2199.3449999999998</v>
      </c>
    </row>
    <row r="362" spans="1:10" x14ac:dyDescent="0.25">
      <c r="A362" t="s">
        <v>2325</v>
      </c>
      <c r="B362" s="2">
        <v>45610</v>
      </c>
      <c r="C362" t="s">
        <v>385</v>
      </c>
      <c r="D362" t="s">
        <v>1847</v>
      </c>
      <c r="E362" t="s">
        <v>1892</v>
      </c>
      <c r="F362">
        <v>4</v>
      </c>
      <c r="G362">
        <v>677.25</v>
      </c>
      <c r="H362">
        <v>0.14000000000000001</v>
      </c>
      <c r="I362" t="s">
        <v>1961</v>
      </c>
      <c r="J362">
        <v>2329.7399999999998</v>
      </c>
    </row>
    <row r="363" spans="1:10" x14ac:dyDescent="0.25">
      <c r="A363" t="s">
        <v>2326</v>
      </c>
      <c r="B363" s="2">
        <v>45763</v>
      </c>
      <c r="C363" t="s">
        <v>367</v>
      </c>
      <c r="D363" t="s">
        <v>1877</v>
      </c>
      <c r="E363" t="s">
        <v>1927</v>
      </c>
      <c r="F363">
        <v>1</v>
      </c>
      <c r="G363">
        <v>645.48</v>
      </c>
      <c r="H363">
        <v>0.26</v>
      </c>
      <c r="I363" t="s">
        <v>1964</v>
      </c>
      <c r="J363">
        <v>477.65519999999998</v>
      </c>
    </row>
    <row r="364" spans="1:10" x14ac:dyDescent="0.25">
      <c r="A364" t="s">
        <v>2327</v>
      </c>
      <c r="B364" s="2">
        <v>45856</v>
      </c>
      <c r="C364" t="s">
        <v>1139</v>
      </c>
      <c r="D364" t="s">
        <v>1802</v>
      </c>
      <c r="E364" t="s">
        <v>1896</v>
      </c>
      <c r="F364">
        <v>2</v>
      </c>
      <c r="G364">
        <v>934</v>
      </c>
      <c r="H364">
        <v>0.3</v>
      </c>
      <c r="I364" t="s">
        <v>1964</v>
      </c>
      <c r="J364">
        <v>1307.5999999999999</v>
      </c>
    </row>
    <row r="365" spans="1:10" x14ac:dyDescent="0.25">
      <c r="A365" t="s">
        <v>2328</v>
      </c>
      <c r="B365" s="2">
        <v>45712</v>
      </c>
      <c r="C365" t="s">
        <v>1061</v>
      </c>
      <c r="D365" t="s">
        <v>1718</v>
      </c>
      <c r="E365" t="s">
        <v>1896</v>
      </c>
      <c r="F365">
        <v>1</v>
      </c>
      <c r="G365">
        <v>669.53</v>
      </c>
      <c r="H365">
        <v>0.2</v>
      </c>
      <c r="I365" t="s">
        <v>1959</v>
      </c>
      <c r="J365">
        <v>535.62400000000002</v>
      </c>
    </row>
    <row r="366" spans="1:10" x14ac:dyDescent="0.25">
      <c r="A366" t="s">
        <v>2329</v>
      </c>
      <c r="B366" s="2">
        <v>45723</v>
      </c>
      <c r="C366" t="s">
        <v>710</v>
      </c>
      <c r="D366" t="s">
        <v>1683</v>
      </c>
      <c r="E366" t="s">
        <v>1945</v>
      </c>
      <c r="F366">
        <v>1</v>
      </c>
      <c r="G366">
        <v>213.69</v>
      </c>
      <c r="H366">
        <v>0.28000000000000003</v>
      </c>
      <c r="I366" t="s">
        <v>1964</v>
      </c>
      <c r="J366">
        <v>153.85679999999999</v>
      </c>
    </row>
    <row r="367" spans="1:10" x14ac:dyDescent="0.25">
      <c r="A367" t="s">
        <v>2330</v>
      </c>
      <c r="B367" s="2">
        <v>45706</v>
      </c>
      <c r="C367" t="s">
        <v>285</v>
      </c>
      <c r="D367" t="s">
        <v>1638</v>
      </c>
      <c r="E367" t="s">
        <v>1948</v>
      </c>
      <c r="F367">
        <v>2</v>
      </c>
      <c r="G367">
        <v>99.1</v>
      </c>
      <c r="H367">
        <v>0.2</v>
      </c>
      <c r="I367" t="s">
        <v>1961</v>
      </c>
      <c r="J367">
        <v>158.56</v>
      </c>
    </row>
    <row r="368" spans="1:10" x14ac:dyDescent="0.25">
      <c r="A368" t="s">
        <v>2331</v>
      </c>
      <c r="B368" s="2">
        <v>45469</v>
      </c>
      <c r="C368" t="s">
        <v>1169</v>
      </c>
      <c r="D368" t="s">
        <v>1689</v>
      </c>
      <c r="E368" t="s">
        <v>1939</v>
      </c>
      <c r="F368">
        <v>1</v>
      </c>
      <c r="G368">
        <v>628.98</v>
      </c>
      <c r="H368">
        <v>0.03</v>
      </c>
      <c r="I368" t="s">
        <v>1964</v>
      </c>
      <c r="J368">
        <v>610.11059999999998</v>
      </c>
    </row>
    <row r="369" spans="1:10" x14ac:dyDescent="0.25">
      <c r="A369" t="s">
        <v>2332</v>
      </c>
      <c r="B369" s="2">
        <v>45711</v>
      </c>
      <c r="C369" t="s">
        <v>311</v>
      </c>
      <c r="D369" t="s">
        <v>1835</v>
      </c>
      <c r="E369" t="s">
        <v>1904</v>
      </c>
      <c r="F369">
        <v>3</v>
      </c>
      <c r="G369">
        <v>944.64</v>
      </c>
      <c r="H369">
        <v>0.26</v>
      </c>
      <c r="I369" t="s">
        <v>1959</v>
      </c>
      <c r="J369">
        <v>2097.1008000000002</v>
      </c>
    </row>
    <row r="370" spans="1:10" x14ac:dyDescent="0.25">
      <c r="A370" t="s">
        <v>2333</v>
      </c>
      <c r="B370" s="2">
        <v>45823</v>
      </c>
      <c r="C370" t="s">
        <v>1464</v>
      </c>
      <c r="D370" t="s">
        <v>1862</v>
      </c>
      <c r="E370" t="s">
        <v>1929</v>
      </c>
      <c r="F370">
        <v>2</v>
      </c>
      <c r="G370">
        <v>121.7</v>
      </c>
      <c r="H370">
        <v>0.06</v>
      </c>
      <c r="I370" t="s">
        <v>1964</v>
      </c>
      <c r="J370">
        <v>228.79599999999999</v>
      </c>
    </row>
    <row r="371" spans="1:10" x14ac:dyDescent="0.25">
      <c r="A371" t="s">
        <v>2334</v>
      </c>
      <c r="B371" s="2">
        <v>45217</v>
      </c>
      <c r="C371" t="s">
        <v>1398</v>
      </c>
      <c r="D371" t="s">
        <v>1777</v>
      </c>
      <c r="E371" t="s">
        <v>1901</v>
      </c>
      <c r="F371">
        <v>4</v>
      </c>
      <c r="G371">
        <v>269.49</v>
      </c>
      <c r="H371">
        <v>7.0000000000000007E-2</v>
      </c>
      <c r="I371" t="s">
        <v>1961</v>
      </c>
      <c r="J371">
        <v>1002.5028</v>
      </c>
    </row>
    <row r="372" spans="1:10" x14ac:dyDescent="0.25">
      <c r="A372" t="s">
        <v>2335</v>
      </c>
      <c r="B372" s="2">
        <v>45733</v>
      </c>
      <c r="C372" t="s">
        <v>357</v>
      </c>
      <c r="D372" t="s">
        <v>1642</v>
      </c>
      <c r="E372" t="s">
        <v>1945</v>
      </c>
      <c r="F372">
        <v>1</v>
      </c>
      <c r="G372">
        <v>678.2</v>
      </c>
      <c r="H372">
        <v>0.14000000000000001</v>
      </c>
      <c r="I372" t="s">
        <v>1959</v>
      </c>
      <c r="J372">
        <v>583.25200000000007</v>
      </c>
    </row>
    <row r="373" spans="1:10" x14ac:dyDescent="0.25">
      <c r="A373" t="s">
        <v>2336</v>
      </c>
      <c r="B373" s="2">
        <v>45520</v>
      </c>
      <c r="C373" t="s">
        <v>754</v>
      </c>
      <c r="D373" t="s">
        <v>1853</v>
      </c>
      <c r="E373" t="s">
        <v>1932</v>
      </c>
      <c r="F373">
        <v>1</v>
      </c>
      <c r="G373">
        <v>752.45</v>
      </c>
      <c r="H373">
        <v>0.21</v>
      </c>
      <c r="I373" t="s">
        <v>1964</v>
      </c>
      <c r="J373">
        <v>594.43550000000005</v>
      </c>
    </row>
    <row r="374" spans="1:10" x14ac:dyDescent="0.25">
      <c r="A374" t="s">
        <v>2337</v>
      </c>
      <c r="B374" s="2">
        <v>45373</v>
      </c>
      <c r="C374" t="s">
        <v>151</v>
      </c>
      <c r="D374" t="s">
        <v>1865</v>
      </c>
      <c r="E374" t="s">
        <v>1932</v>
      </c>
      <c r="F374">
        <v>2</v>
      </c>
      <c r="G374">
        <v>209.66</v>
      </c>
      <c r="H374">
        <v>0.21</v>
      </c>
      <c r="I374" t="s">
        <v>1959</v>
      </c>
      <c r="J374">
        <v>331.26280000000003</v>
      </c>
    </row>
    <row r="375" spans="1:10" x14ac:dyDescent="0.25">
      <c r="A375" t="s">
        <v>2338</v>
      </c>
      <c r="B375" s="2">
        <v>45688</v>
      </c>
      <c r="C375" t="s">
        <v>545</v>
      </c>
      <c r="D375" t="s">
        <v>1874</v>
      </c>
      <c r="E375" t="s">
        <v>1948</v>
      </c>
      <c r="F375">
        <v>2</v>
      </c>
      <c r="G375">
        <v>739.95</v>
      </c>
      <c r="H375">
        <v>0.1</v>
      </c>
      <c r="I375" t="s">
        <v>1964</v>
      </c>
      <c r="J375">
        <v>1331.91</v>
      </c>
    </row>
    <row r="376" spans="1:10" x14ac:dyDescent="0.25">
      <c r="A376" t="s">
        <v>2339</v>
      </c>
      <c r="B376" s="2">
        <v>45276</v>
      </c>
      <c r="C376" t="s">
        <v>1458</v>
      </c>
      <c r="D376" t="s">
        <v>1715</v>
      </c>
      <c r="E376" t="s">
        <v>1936</v>
      </c>
      <c r="F376">
        <v>1</v>
      </c>
      <c r="G376">
        <v>496.19</v>
      </c>
      <c r="H376">
        <v>0.08</v>
      </c>
      <c r="I376" t="s">
        <v>1964</v>
      </c>
      <c r="J376">
        <v>456.4948</v>
      </c>
    </row>
    <row r="377" spans="1:10" x14ac:dyDescent="0.25">
      <c r="A377" t="s">
        <v>2340</v>
      </c>
      <c r="B377" s="2">
        <v>45756</v>
      </c>
      <c r="C377" t="s">
        <v>176</v>
      </c>
      <c r="D377" t="s">
        <v>1594</v>
      </c>
      <c r="E377" t="s">
        <v>1929</v>
      </c>
      <c r="F377">
        <v>1</v>
      </c>
      <c r="G377">
        <v>306.36</v>
      </c>
      <c r="H377">
        <v>0.01</v>
      </c>
      <c r="I377" t="s">
        <v>1961</v>
      </c>
      <c r="J377">
        <v>303.29640000000001</v>
      </c>
    </row>
    <row r="378" spans="1:10" x14ac:dyDescent="0.25">
      <c r="A378" t="s">
        <v>2341</v>
      </c>
      <c r="B378" s="2">
        <v>45309</v>
      </c>
      <c r="C378" t="s">
        <v>421</v>
      </c>
      <c r="D378" t="s">
        <v>1802</v>
      </c>
      <c r="E378" t="s">
        <v>1904</v>
      </c>
      <c r="F378">
        <v>4</v>
      </c>
      <c r="G378">
        <v>693.16</v>
      </c>
      <c r="H378">
        <v>0.05</v>
      </c>
      <c r="I378" t="s">
        <v>1961</v>
      </c>
      <c r="J378">
        <v>2634.0079999999998</v>
      </c>
    </row>
    <row r="379" spans="1:10" x14ac:dyDescent="0.25">
      <c r="A379" t="s">
        <v>2342</v>
      </c>
      <c r="B379" s="2">
        <v>45744</v>
      </c>
      <c r="C379" t="s">
        <v>1417</v>
      </c>
      <c r="D379" t="s">
        <v>1832</v>
      </c>
      <c r="E379" t="s">
        <v>1924</v>
      </c>
      <c r="F379">
        <v>1</v>
      </c>
      <c r="G379">
        <v>995.52</v>
      </c>
      <c r="H379">
        <v>0.22</v>
      </c>
      <c r="I379" t="s">
        <v>1961</v>
      </c>
      <c r="J379">
        <v>776.50559999999996</v>
      </c>
    </row>
    <row r="380" spans="1:10" x14ac:dyDescent="0.25">
      <c r="A380" t="s">
        <v>2343</v>
      </c>
      <c r="B380" s="2">
        <v>45535</v>
      </c>
      <c r="C380" t="s">
        <v>436</v>
      </c>
      <c r="D380" t="s">
        <v>1585</v>
      </c>
      <c r="E380" t="s">
        <v>1945</v>
      </c>
      <c r="F380">
        <v>4</v>
      </c>
      <c r="G380">
        <v>241.32</v>
      </c>
      <c r="H380">
        <v>0.28999999999999998</v>
      </c>
      <c r="I380" t="s">
        <v>1964</v>
      </c>
      <c r="J380">
        <v>685.34879999999998</v>
      </c>
    </row>
    <row r="381" spans="1:10" x14ac:dyDescent="0.25">
      <c r="A381" t="s">
        <v>2344</v>
      </c>
      <c r="B381" s="2">
        <v>45240</v>
      </c>
      <c r="C381" t="s">
        <v>778</v>
      </c>
      <c r="D381" t="s">
        <v>1817</v>
      </c>
      <c r="E381" t="s">
        <v>1892</v>
      </c>
      <c r="F381">
        <v>3</v>
      </c>
      <c r="G381">
        <v>636.03</v>
      </c>
      <c r="H381">
        <v>0.06</v>
      </c>
      <c r="I381" t="s">
        <v>1964</v>
      </c>
      <c r="J381">
        <v>1793.6045999999999</v>
      </c>
    </row>
    <row r="382" spans="1:10" x14ac:dyDescent="0.25">
      <c r="A382" t="s">
        <v>2345</v>
      </c>
      <c r="B382" s="2">
        <v>45275</v>
      </c>
      <c r="C382" t="s">
        <v>348</v>
      </c>
      <c r="D382" t="s">
        <v>1572</v>
      </c>
      <c r="E382" t="s">
        <v>1948</v>
      </c>
      <c r="F382">
        <v>4</v>
      </c>
      <c r="G382">
        <v>603.30999999999995</v>
      </c>
      <c r="H382">
        <v>0.15</v>
      </c>
      <c r="I382" t="s">
        <v>1959</v>
      </c>
      <c r="J382">
        <v>2051.2539999999999</v>
      </c>
    </row>
    <row r="383" spans="1:10" x14ac:dyDescent="0.25">
      <c r="A383" t="s">
        <v>2346</v>
      </c>
      <c r="B383" s="2">
        <v>45427</v>
      </c>
      <c r="C383" t="s">
        <v>279</v>
      </c>
      <c r="D383" t="s">
        <v>1850</v>
      </c>
      <c r="E383" t="s">
        <v>1924</v>
      </c>
      <c r="F383">
        <v>3</v>
      </c>
      <c r="G383">
        <v>437.96</v>
      </c>
      <c r="H383">
        <v>0.27</v>
      </c>
      <c r="I383" t="s">
        <v>1964</v>
      </c>
      <c r="J383">
        <v>959.13239999999985</v>
      </c>
    </row>
    <row r="384" spans="1:10" x14ac:dyDescent="0.25">
      <c r="A384" t="s">
        <v>2347</v>
      </c>
      <c r="B384" s="2">
        <v>45322</v>
      </c>
      <c r="C384" t="s">
        <v>686</v>
      </c>
      <c r="D384" t="s">
        <v>1680</v>
      </c>
      <c r="E384" t="s">
        <v>1904</v>
      </c>
      <c r="F384">
        <v>2</v>
      </c>
      <c r="G384">
        <v>56.91</v>
      </c>
      <c r="H384">
        <v>0.08</v>
      </c>
      <c r="I384" t="s">
        <v>1964</v>
      </c>
      <c r="J384">
        <v>104.7144</v>
      </c>
    </row>
    <row r="385" spans="1:10" x14ac:dyDescent="0.25">
      <c r="A385" t="s">
        <v>2348</v>
      </c>
      <c r="B385" s="2">
        <v>45266</v>
      </c>
      <c r="C385" t="s">
        <v>1061</v>
      </c>
      <c r="D385" t="s">
        <v>1811</v>
      </c>
      <c r="E385" t="s">
        <v>1911</v>
      </c>
      <c r="F385">
        <v>1</v>
      </c>
      <c r="G385">
        <v>141.79</v>
      </c>
      <c r="H385">
        <v>0.1</v>
      </c>
      <c r="I385" t="s">
        <v>1959</v>
      </c>
      <c r="J385">
        <v>127.611</v>
      </c>
    </row>
    <row r="386" spans="1:10" x14ac:dyDescent="0.25">
      <c r="A386" t="s">
        <v>2349</v>
      </c>
      <c r="B386" s="2">
        <v>45302</v>
      </c>
      <c r="C386" t="s">
        <v>1499</v>
      </c>
      <c r="D386" t="s">
        <v>1594</v>
      </c>
      <c r="E386" t="s">
        <v>1936</v>
      </c>
      <c r="F386">
        <v>4</v>
      </c>
      <c r="G386">
        <v>355.14</v>
      </c>
      <c r="H386">
        <v>0.16</v>
      </c>
      <c r="I386" t="s">
        <v>1964</v>
      </c>
      <c r="J386">
        <v>1193.2704000000001</v>
      </c>
    </row>
    <row r="387" spans="1:10" x14ac:dyDescent="0.25">
      <c r="A387" t="s">
        <v>2350</v>
      </c>
      <c r="B387" s="2">
        <v>45907</v>
      </c>
      <c r="C387" t="s">
        <v>695</v>
      </c>
      <c r="D387" t="s">
        <v>1693</v>
      </c>
      <c r="E387" t="s">
        <v>1911</v>
      </c>
      <c r="F387">
        <v>4</v>
      </c>
      <c r="G387">
        <v>960.38</v>
      </c>
      <c r="H387">
        <v>0.15</v>
      </c>
      <c r="I387" t="s">
        <v>1964</v>
      </c>
      <c r="J387">
        <v>3265.2919999999999</v>
      </c>
    </row>
    <row r="388" spans="1:10" x14ac:dyDescent="0.25">
      <c r="A388" t="s">
        <v>2351</v>
      </c>
      <c r="B388" s="2">
        <v>45433</v>
      </c>
      <c r="C388" t="s">
        <v>1316</v>
      </c>
      <c r="D388" t="s">
        <v>1790</v>
      </c>
      <c r="E388" t="s">
        <v>1939</v>
      </c>
      <c r="F388">
        <v>3</v>
      </c>
      <c r="G388">
        <v>847.21</v>
      </c>
      <c r="H388">
        <v>0.06</v>
      </c>
      <c r="I388" t="s">
        <v>1961</v>
      </c>
      <c r="J388">
        <v>2389.1322</v>
      </c>
    </row>
    <row r="389" spans="1:10" x14ac:dyDescent="0.25">
      <c r="A389" t="s">
        <v>2352</v>
      </c>
      <c r="B389" s="2">
        <v>45892</v>
      </c>
      <c r="C389" t="s">
        <v>248</v>
      </c>
      <c r="D389" t="s">
        <v>1823</v>
      </c>
      <c r="E389" t="s">
        <v>1924</v>
      </c>
      <c r="F389">
        <v>4</v>
      </c>
      <c r="G389">
        <v>773.81</v>
      </c>
      <c r="H389">
        <v>0.08</v>
      </c>
      <c r="I389" t="s">
        <v>1964</v>
      </c>
      <c r="J389">
        <v>2847.6208000000001</v>
      </c>
    </row>
    <row r="390" spans="1:10" x14ac:dyDescent="0.25">
      <c r="A390" t="s">
        <v>2353</v>
      </c>
      <c r="B390" s="2">
        <v>45780</v>
      </c>
      <c r="C390" t="s">
        <v>8</v>
      </c>
      <c r="D390" t="s">
        <v>1771</v>
      </c>
      <c r="E390" t="s">
        <v>1939</v>
      </c>
      <c r="F390">
        <v>1</v>
      </c>
      <c r="G390">
        <v>664.71</v>
      </c>
      <c r="H390">
        <v>0.1</v>
      </c>
      <c r="I390" t="s">
        <v>1961</v>
      </c>
      <c r="J390">
        <v>598.23900000000003</v>
      </c>
    </row>
    <row r="391" spans="1:10" x14ac:dyDescent="0.25">
      <c r="A391" t="s">
        <v>2354</v>
      </c>
      <c r="B391" s="2">
        <v>45233</v>
      </c>
      <c r="C391" t="s">
        <v>1100</v>
      </c>
      <c r="D391" t="s">
        <v>1689</v>
      </c>
      <c r="E391" t="s">
        <v>1914</v>
      </c>
      <c r="F391">
        <v>4</v>
      </c>
      <c r="G391">
        <v>482.06</v>
      </c>
      <c r="H391">
        <v>7.0000000000000007E-2</v>
      </c>
      <c r="I391" t="s">
        <v>1961</v>
      </c>
      <c r="J391">
        <v>1793.2632000000001</v>
      </c>
    </row>
    <row r="392" spans="1:10" x14ac:dyDescent="0.25">
      <c r="A392" t="s">
        <v>2355</v>
      </c>
      <c r="B392" s="2">
        <v>45742</v>
      </c>
      <c r="C392" t="s">
        <v>325</v>
      </c>
      <c r="D392" t="s">
        <v>1753</v>
      </c>
      <c r="E392" t="s">
        <v>1901</v>
      </c>
      <c r="F392">
        <v>4</v>
      </c>
      <c r="G392">
        <v>995.55</v>
      </c>
      <c r="H392">
        <v>0.19</v>
      </c>
      <c r="I392" t="s">
        <v>1961</v>
      </c>
      <c r="J392">
        <v>3225.5819999999999</v>
      </c>
    </row>
    <row r="393" spans="1:10" x14ac:dyDescent="0.25">
      <c r="A393" t="s">
        <v>2356</v>
      </c>
      <c r="B393" s="2">
        <v>45478</v>
      </c>
      <c r="C393" t="s">
        <v>485</v>
      </c>
      <c r="D393" t="s">
        <v>1862</v>
      </c>
      <c r="E393" t="s">
        <v>1932</v>
      </c>
      <c r="F393">
        <v>2</v>
      </c>
      <c r="G393">
        <v>153.84</v>
      </c>
      <c r="H393">
        <v>0.27</v>
      </c>
      <c r="I393" t="s">
        <v>1961</v>
      </c>
      <c r="J393">
        <v>224.60640000000001</v>
      </c>
    </row>
    <row r="394" spans="1:10" x14ac:dyDescent="0.25">
      <c r="A394" t="s">
        <v>2357</v>
      </c>
      <c r="B394" s="2">
        <v>45789</v>
      </c>
      <c r="C394" t="s">
        <v>521</v>
      </c>
      <c r="D394" t="s">
        <v>1817</v>
      </c>
      <c r="E394" t="s">
        <v>1911</v>
      </c>
      <c r="F394">
        <v>3</v>
      </c>
      <c r="G394">
        <v>362.11</v>
      </c>
      <c r="H394">
        <v>0.23</v>
      </c>
      <c r="I394" t="s">
        <v>1964</v>
      </c>
      <c r="J394">
        <v>836.47409999999991</v>
      </c>
    </row>
    <row r="395" spans="1:10" x14ac:dyDescent="0.25">
      <c r="A395" t="s">
        <v>2358</v>
      </c>
      <c r="B395" s="2">
        <v>45561</v>
      </c>
      <c r="C395" t="s">
        <v>1467</v>
      </c>
      <c r="D395" t="s">
        <v>1709</v>
      </c>
      <c r="E395" t="s">
        <v>1917</v>
      </c>
      <c r="F395">
        <v>3</v>
      </c>
      <c r="G395">
        <v>112.26</v>
      </c>
      <c r="H395">
        <v>0.11</v>
      </c>
      <c r="I395" t="s">
        <v>1959</v>
      </c>
      <c r="J395">
        <v>299.73419999999999</v>
      </c>
    </row>
    <row r="396" spans="1:10" x14ac:dyDescent="0.25">
      <c r="A396" t="s">
        <v>2359</v>
      </c>
      <c r="B396" s="2">
        <v>45378</v>
      </c>
      <c r="C396" t="s">
        <v>671</v>
      </c>
      <c r="D396" t="s">
        <v>1865</v>
      </c>
      <c r="E396" t="s">
        <v>1948</v>
      </c>
      <c r="F396">
        <v>2</v>
      </c>
      <c r="G396">
        <v>962.81</v>
      </c>
      <c r="H396">
        <v>0.06</v>
      </c>
      <c r="I396" t="s">
        <v>1964</v>
      </c>
      <c r="J396">
        <v>1810.0827999999999</v>
      </c>
    </row>
    <row r="397" spans="1:10" x14ac:dyDescent="0.25">
      <c r="A397" t="s">
        <v>2360</v>
      </c>
      <c r="B397" s="2">
        <v>45308</v>
      </c>
      <c r="C397" t="s">
        <v>701</v>
      </c>
      <c r="D397" t="s">
        <v>1638</v>
      </c>
      <c r="E397" t="s">
        <v>1887</v>
      </c>
      <c r="F397">
        <v>4</v>
      </c>
      <c r="G397">
        <v>276.23</v>
      </c>
      <c r="H397">
        <v>0.12</v>
      </c>
      <c r="I397" t="s">
        <v>1959</v>
      </c>
      <c r="J397">
        <v>972.32960000000003</v>
      </c>
    </row>
    <row r="398" spans="1:10" x14ac:dyDescent="0.25">
      <c r="A398" t="s">
        <v>2361</v>
      </c>
      <c r="B398" s="2">
        <v>45407</v>
      </c>
      <c r="C398" t="s">
        <v>74</v>
      </c>
      <c r="D398" t="s">
        <v>1628</v>
      </c>
      <c r="E398" t="s">
        <v>1934</v>
      </c>
      <c r="F398">
        <v>3</v>
      </c>
      <c r="G398">
        <v>991.37</v>
      </c>
      <c r="H398">
        <v>0.1</v>
      </c>
      <c r="I398" t="s">
        <v>1961</v>
      </c>
      <c r="J398">
        <v>2676.6990000000001</v>
      </c>
    </row>
    <row r="399" spans="1:10" x14ac:dyDescent="0.25">
      <c r="A399" t="s">
        <v>2362</v>
      </c>
      <c r="B399" s="2">
        <v>45929</v>
      </c>
      <c r="C399" t="s">
        <v>566</v>
      </c>
      <c r="D399" t="s">
        <v>1638</v>
      </c>
      <c r="E399" t="s">
        <v>1932</v>
      </c>
      <c r="F399">
        <v>3</v>
      </c>
      <c r="G399">
        <v>977.47</v>
      </c>
      <c r="H399">
        <v>0.05</v>
      </c>
      <c r="I399" t="s">
        <v>1959</v>
      </c>
      <c r="J399">
        <v>2785.7894999999999</v>
      </c>
    </row>
    <row r="400" spans="1:10" x14ac:dyDescent="0.25">
      <c r="A400" t="s">
        <v>2363</v>
      </c>
      <c r="B400" s="2">
        <v>45844</v>
      </c>
      <c r="C400" t="s">
        <v>680</v>
      </c>
      <c r="D400" t="s">
        <v>1865</v>
      </c>
      <c r="E400" t="s">
        <v>1929</v>
      </c>
      <c r="F400">
        <v>2</v>
      </c>
      <c r="G400">
        <v>308.7</v>
      </c>
      <c r="H400">
        <v>0.2</v>
      </c>
      <c r="I400" t="s">
        <v>1961</v>
      </c>
      <c r="J400">
        <v>493.92</v>
      </c>
    </row>
    <row r="401" spans="1:10" x14ac:dyDescent="0.25">
      <c r="A401" t="s">
        <v>2364</v>
      </c>
      <c r="B401" s="2">
        <v>45579</v>
      </c>
      <c r="C401" t="s">
        <v>151</v>
      </c>
      <c r="D401" t="s">
        <v>1580</v>
      </c>
      <c r="E401" t="s">
        <v>1939</v>
      </c>
      <c r="F401">
        <v>2</v>
      </c>
      <c r="G401">
        <v>733.87</v>
      </c>
      <c r="H401">
        <v>0.1</v>
      </c>
      <c r="I401" t="s">
        <v>1961</v>
      </c>
      <c r="J401">
        <v>1320.9659999999999</v>
      </c>
    </row>
    <row r="402" spans="1:10" x14ac:dyDescent="0.25">
      <c r="A402" t="s">
        <v>2365</v>
      </c>
      <c r="B402" s="2">
        <v>45227</v>
      </c>
      <c r="C402" t="s">
        <v>345</v>
      </c>
      <c r="D402" t="s">
        <v>1631</v>
      </c>
      <c r="E402" t="s">
        <v>1939</v>
      </c>
      <c r="F402">
        <v>2</v>
      </c>
      <c r="G402">
        <v>22.47</v>
      </c>
      <c r="H402">
        <v>0.22</v>
      </c>
      <c r="I402" t="s">
        <v>1961</v>
      </c>
      <c r="J402">
        <v>35.053199999999997</v>
      </c>
    </row>
    <row r="403" spans="1:10" x14ac:dyDescent="0.25">
      <c r="A403" t="s">
        <v>2366</v>
      </c>
      <c r="B403" s="2">
        <v>45380</v>
      </c>
      <c r="C403" t="s">
        <v>1103</v>
      </c>
      <c r="D403" t="s">
        <v>1753</v>
      </c>
      <c r="E403" t="s">
        <v>1932</v>
      </c>
      <c r="F403">
        <v>4</v>
      </c>
      <c r="G403">
        <v>651.36</v>
      </c>
      <c r="H403">
        <v>0.13</v>
      </c>
      <c r="I403" t="s">
        <v>1959</v>
      </c>
      <c r="J403">
        <v>2266.7328000000002</v>
      </c>
    </row>
    <row r="404" spans="1:10" x14ac:dyDescent="0.25">
      <c r="A404" t="s">
        <v>2367</v>
      </c>
      <c r="B404" s="2">
        <v>45817</v>
      </c>
      <c r="C404" t="s">
        <v>948</v>
      </c>
      <c r="D404" t="s">
        <v>1613</v>
      </c>
      <c r="E404" t="s">
        <v>1924</v>
      </c>
      <c r="F404">
        <v>1</v>
      </c>
      <c r="G404">
        <v>753.39</v>
      </c>
      <c r="H404">
        <v>0.04</v>
      </c>
      <c r="I404" t="s">
        <v>1964</v>
      </c>
      <c r="J404">
        <v>723.25439999999992</v>
      </c>
    </row>
    <row r="405" spans="1:10" x14ac:dyDescent="0.25">
      <c r="A405" t="s">
        <v>2368</v>
      </c>
      <c r="B405" s="2">
        <v>45576</v>
      </c>
      <c r="C405" t="s">
        <v>665</v>
      </c>
      <c r="D405" t="s">
        <v>1796</v>
      </c>
      <c r="E405" t="s">
        <v>1929</v>
      </c>
      <c r="F405">
        <v>4</v>
      </c>
      <c r="G405">
        <v>849.17</v>
      </c>
      <c r="H405">
        <v>0.12</v>
      </c>
      <c r="I405" t="s">
        <v>1964</v>
      </c>
      <c r="J405">
        <v>2989.0783999999999</v>
      </c>
    </row>
    <row r="406" spans="1:10" x14ac:dyDescent="0.25">
      <c r="A406" t="s">
        <v>2369</v>
      </c>
      <c r="B406" s="2">
        <v>45495</v>
      </c>
      <c r="C406" t="s">
        <v>1196</v>
      </c>
      <c r="D406" t="s">
        <v>1635</v>
      </c>
      <c r="E406" t="s">
        <v>1887</v>
      </c>
      <c r="F406">
        <v>4</v>
      </c>
      <c r="G406">
        <v>585.45000000000005</v>
      </c>
      <c r="H406">
        <v>0.25</v>
      </c>
      <c r="I406" t="s">
        <v>1964</v>
      </c>
      <c r="J406">
        <v>1756.35</v>
      </c>
    </row>
    <row r="407" spans="1:10" x14ac:dyDescent="0.25">
      <c r="A407" t="s">
        <v>2370</v>
      </c>
      <c r="B407" s="2">
        <v>45628</v>
      </c>
      <c r="C407" t="s">
        <v>1478</v>
      </c>
      <c r="D407" t="s">
        <v>1808</v>
      </c>
      <c r="E407" t="s">
        <v>1939</v>
      </c>
      <c r="F407">
        <v>1</v>
      </c>
      <c r="G407">
        <v>745.15</v>
      </c>
      <c r="H407">
        <v>0.25</v>
      </c>
      <c r="I407" t="s">
        <v>1964</v>
      </c>
      <c r="J407">
        <v>558.86249999999995</v>
      </c>
    </row>
    <row r="408" spans="1:10" x14ac:dyDescent="0.25">
      <c r="A408" t="s">
        <v>2371</v>
      </c>
      <c r="B408" s="2">
        <v>45244</v>
      </c>
      <c r="C408" t="s">
        <v>195</v>
      </c>
      <c r="D408" t="s">
        <v>1880</v>
      </c>
      <c r="E408" t="s">
        <v>1896</v>
      </c>
      <c r="F408">
        <v>1</v>
      </c>
      <c r="G408">
        <v>848.69</v>
      </c>
      <c r="H408">
        <v>0.04</v>
      </c>
      <c r="I408" t="s">
        <v>1964</v>
      </c>
      <c r="J408">
        <v>814.74239999999998</v>
      </c>
    </row>
    <row r="409" spans="1:10" x14ac:dyDescent="0.25">
      <c r="A409" t="s">
        <v>2372</v>
      </c>
      <c r="B409" s="2">
        <v>45336</v>
      </c>
      <c r="C409" t="s">
        <v>1295</v>
      </c>
      <c r="D409" t="s">
        <v>1793</v>
      </c>
      <c r="E409" t="s">
        <v>1934</v>
      </c>
      <c r="F409">
        <v>2</v>
      </c>
      <c r="G409">
        <v>247.67</v>
      </c>
      <c r="H409">
        <v>0.1</v>
      </c>
      <c r="I409" t="s">
        <v>1961</v>
      </c>
      <c r="J409">
        <v>445.80599999999998</v>
      </c>
    </row>
    <row r="410" spans="1:10" x14ac:dyDescent="0.25">
      <c r="A410" t="s">
        <v>2373</v>
      </c>
      <c r="B410" s="2">
        <v>45465</v>
      </c>
      <c r="C410" t="s">
        <v>157</v>
      </c>
      <c r="D410" t="s">
        <v>1805</v>
      </c>
      <c r="E410" t="s">
        <v>1901</v>
      </c>
      <c r="F410">
        <v>3</v>
      </c>
      <c r="G410">
        <v>220.51</v>
      </c>
      <c r="H410">
        <v>0.02</v>
      </c>
      <c r="I410" t="s">
        <v>1961</v>
      </c>
      <c r="J410">
        <v>648.29939999999999</v>
      </c>
    </row>
    <row r="411" spans="1:10" x14ac:dyDescent="0.25">
      <c r="A411" t="s">
        <v>2374</v>
      </c>
      <c r="B411" s="2">
        <v>45837</v>
      </c>
      <c r="C411" t="s">
        <v>1040</v>
      </c>
      <c r="D411" t="s">
        <v>1617</v>
      </c>
      <c r="E411" t="s">
        <v>1939</v>
      </c>
      <c r="F411">
        <v>4</v>
      </c>
      <c r="G411">
        <v>370.63</v>
      </c>
      <c r="H411">
        <v>0.08</v>
      </c>
      <c r="I411" t="s">
        <v>1959</v>
      </c>
      <c r="J411">
        <v>1363.9184</v>
      </c>
    </row>
    <row r="412" spans="1:10" x14ac:dyDescent="0.25">
      <c r="A412" t="s">
        <v>2375</v>
      </c>
      <c r="B412" s="2">
        <v>45706</v>
      </c>
      <c r="C412" t="s">
        <v>1232</v>
      </c>
      <c r="D412" t="s">
        <v>1664</v>
      </c>
      <c r="E412" t="s">
        <v>1948</v>
      </c>
      <c r="F412">
        <v>4</v>
      </c>
      <c r="G412">
        <v>349.84</v>
      </c>
      <c r="H412">
        <v>0.11</v>
      </c>
      <c r="I412" t="s">
        <v>1959</v>
      </c>
      <c r="J412">
        <v>1245.4304</v>
      </c>
    </row>
    <row r="413" spans="1:10" x14ac:dyDescent="0.25">
      <c r="A413" t="s">
        <v>2376</v>
      </c>
      <c r="B413" s="2">
        <v>45823</v>
      </c>
      <c r="C413" t="s">
        <v>172</v>
      </c>
      <c r="D413" t="s">
        <v>1696</v>
      </c>
      <c r="E413" t="s">
        <v>1929</v>
      </c>
      <c r="F413">
        <v>1</v>
      </c>
      <c r="G413">
        <v>770.87</v>
      </c>
      <c r="H413">
        <v>0.1</v>
      </c>
      <c r="I413" t="s">
        <v>1964</v>
      </c>
      <c r="J413">
        <v>693.78300000000002</v>
      </c>
    </row>
    <row r="414" spans="1:10" x14ac:dyDescent="0.25">
      <c r="A414" t="s">
        <v>2377</v>
      </c>
      <c r="B414" s="2">
        <v>45518</v>
      </c>
      <c r="C414" t="s">
        <v>1487</v>
      </c>
      <c r="D414" t="s">
        <v>1880</v>
      </c>
      <c r="E414" t="s">
        <v>1942</v>
      </c>
      <c r="F414">
        <v>3</v>
      </c>
      <c r="G414">
        <v>507.33</v>
      </c>
      <c r="H414">
        <v>0.06</v>
      </c>
      <c r="I414" t="s">
        <v>1961</v>
      </c>
      <c r="J414">
        <v>1430.6705999999999</v>
      </c>
    </row>
    <row r="415" spans="1:10" x14ac:dyDescent="0.25">
      <c r="A415" t="s">
        <v>2378</v>
      </c>
      <c r="B415" s="2">
        <v>45863</v>
      </c>
      <c r="C415" t="s">
        <v>618</v>
      </c>
      <c r="D415" t="s">
        <v>1780</v>
      </c>
      <c r="E415" t="s">
        <v>1921</v>
      </c>
      <c r="F415">
        <v>1</v>
      </c>
      <c r="G415">
        <v>87.78</v>
      </c>
      <c r="H415">
        <v>0.06</v>
      </c>
      <c r="I415" t="s">
        <v>1959</v>
      </c>
      <c r="J415">
        <v>82.513199999999998</v>
      </c>
    </row>
    <row r="416" spans="1:10" x14ac:dyDescent="0.25">
      <c r="A416" t="s">
        <v>2379</v>
      </c>
      <c r="B416" s="2">
        <v>45666</v>
      </c>
      <c r="C416" t="s">
        <v>38</v>
      </c>
      <c r="D416" t="s">
        <v>1862</v>
      </c>
      <c r="E416" t="s">
        <v>1904</v>
      </c>
      <c r="F416">
        <v>2</v>
      </c>
      <c r="G416">
        <v>772.24</v>
      </c>
      <c r="H416">
        <v>0.22</v>
      </c>
      <c r="I416" t="s">
        <v>1959</v>
      </c>
      <c r="J416">
        <v>1204.6944000000001</v>
      </c>
    </row>
    <row r="417" spans="1:10" x14ac:dyDescent="0.25">
      <c r="A417" t="s">
        <v>2380</v>
      </c>
      <c r="B417" s="2">
        <v>45813</v>
      </c>
      <c r="C417" t="s">
        <v>185</v>
      </c>
      <c r="D417" t="s">
        <v>1793</v>
      </c>
      <c r="E417" t="s">
        <v>1934</v>
      </c>
      <c r="F417">
        <v>1</v>
      </c>
      <c r="G417">
        <v>108.27</v>
      </c>
      <c r="H417">
        <v>0.1</v>
      </c>
      <c r="I417" t="s">
        <v>1964</v>
      </c>
      <c r="J417">
        <v>97.442999999999998</v>
      </c>
    </row>
    <row r="418" spans="1:10" x14ac:dyDescent="0.25">
      <c r="A418" t="s">
        <v>2381</v>
      </c>
      <c r="B418" s="2">
        <v>45633</v>
      </c>
      <c r="C418" t="s">
        <v>1100</v>
      </c>
      <c r="D418" t="s">
        <v>1693</v>
      </c>
      <c r="E418" t="s">
        <v>1942</v>
      </c>
      <c r="F418">
        <v>2</v>
      </c>
      <c r="G418">
        <v>839.24</v>
      </c>
      <c r="H418">
        <v>0.21</v>
      </c>
      <c r="I418" t="s">
        <v>1961</v>
      </c>
      <c r="J418">
        <v>1325.9992</v>
      </c>
    </row>
    <row r="419" spans="1:10" x14ac:dyDescent="0.25">
      <c r="A419" t="s">
        <v>2382</v>
      </c>
      <c r="B419" s="2">
        <v>45331</v>
      </c>
      <c r="C419" t="s">
        <v>1208</v>
      </c>
      <c r="D419" t="s">
        <v>1756</v>
      </c>
      <c r="E419" t="s">
        <v>1924</v>
      </c>
      <c r="F419">
        <v>2</v>
      </c>
      <c r="G419">
        <v>466.27</v>
      </c>
      <c r="H419">
        <v>0.11</v>
      </c>
      <c r="I419" t="s">
        <v>1961</v>
      </c>
      <c r="J419">
        <v>829.9606</v>
      </c>
    </row>
    <row r="420" spans="1:10" x14ac:dyDescent="0.25">
      <c r="A420" t="s">
        <v>2383</v>
      </c>
      <c r="B420" s="2">
        <v>45942</v>
      </c>
      <c r="C420" t="s">
        <v>1252</v>
      </c>
      <c r="D420" t="s">
        <v>1768</v>
      </c>
      <c r="E420" t="s">
        <v>1934</v>
      </c>
      <c r="F420">
        <v>3</v>
      </c>
      <c r="G420">
        <v>969.83</v>
      </c>
      <c r="H420">
        <v>0.02</v>
      </c>
      <c r="I420" t="s">
        <v>1959</v>
      </c>
      <c r="J420">
        <v>2851.3002000000001</v>
      </c>
    </row>
    <row r="421" spans="1:10" x14ac:dyDescent="0.25">
      <c r="A421" t="s">
        <v>2384</v>
      </c>
      <c r="B421" s="2">
        <v>45824</v>
      </c>
      <c r="C421" t="s">
        <v>1307</v>
      </c>
      <c r="D421" t="s">
        <v>1856</v>
      </c>
      <c r="E421" t="s">
        <v>1948</v>
      </c>
      <c r="F421">
        <v>2</v>
      </c>
      <c r="G421">
        <v>782.11</v>
      </c>
      <c r="H421">
        <v>0.17</v>
      </c>
      <c r="I421" t="s">
        <v>1961</v>
      </c>
      <c r="J421">
        <v>1298.3026</v>
      </c>
    </row>
    <row r="422" spans="1:10" x14ac:dyDescent="0.25">
      <c r="A422" t="s">
        <v>2385</v>
      </c>
      <c r="B422" s="2">
        <v>45921</v>
      </c>
      <c r="C422" t="s">
        <v>1407</v>
      </c>
      <c r="D422" t="s">
        <v>1700</v>
      </c>
      <c r="E422" t="s">
        <v>1927</v>
      </c>
      <c r="F422">
        <v>2</v>
      </c>
      <c r="G422">
        <v>74.63</v>
      </c>
      <c r="H422">
        <v>0.01</v>
      </c>
      <c r="I422" t="s">
        <v>1961</v>
      </c>
      <c r="J422">
        <v>147.76740000000001</v>
      </c>
    </row>
    <row r="423" spans="1:10" x14ac:dyDescent="0.25">
      <c r="A423" t="s">
        <v>2386</v>
      </c>
      <c r="B423" s="2">
        <v>45909</v>
      </c>
      <c r="C423" t="s">
        <v>164</v>
      </c>
      <c r="D423" t="s">
        <v>1838</v>
      </c>
      <c r="E423" t="s">
        <v>1911</v>
      </c>
      <c r="F423">
        <v>3</v>
      </c>
      <c r="G423">
        <v>522.78</v>
      </c>
      <c r="H423">
        <v>0.25</v>
      </c>
      <c r="I423" t="s">
        <v>1961</v>
      </c>
      <c r="J423">
        <v>1176.2550000000001</v>
      </c>
    </row>
    <row r="424" spans="1:10" x14ac:dyDescent="0.25">
      <c r="A424" t="s">
        <v>2387</v>
      </c>
      <c r="B424" s="2">
        <v>45853</v>
      </c>
      <c r="C424" t="s">
        <v>1073</v>
      </c>
      <c r="D424" t="s">
        <v>1610</v>
      </c>
      <c r="E424" t="s">
        <v>1936</v>
      </c>
      <c r="F424">
        <v>1</v>
      </c>
      <c r="G424">
        <v>206.45</v>
      </c>
      <c r="H424">
        <v>0.15</v>
      </c>
      <c r="I424" t="s">
        <v>1961</v>
      </c>
      <c r="J424">
        <v>175.48249999999999</v>
      </c>
    </row>
    <row r="425" spans="1:10" x14ac:dyDescent="0.25">
      <c r="A425" t="s">
        <v>2388</v>
      </c>
      <c r="B425" s="2">
        <v>45580</v>
      </c>
      <c r="C425" t="s">
        <v>497</v>
      </c>
      <c r="D425" t="s">
        <v>1790</v>
      </c>
      <c r="E425" t="s">
        <v>1908</v>
      </c>
      <c r="F425">
        <v>1</v>
      </c>
      <c r="G425">
        <v>815.53</v>
      </c>
      <c r="H425">
        <v>0.3</v>
      </c>
      <c r="I425" t="s">
        <v>1961</v>
      </c>
      <c r="J425">
        <v>570.87099999999998</v>
      </c>
    </row>
    <row r="426" spans="1:10" x14ac:dyDescent="0.25">
      <c r="A426" t="s">
        <v>2389</v>
      </c>
      <c r="B426" s="2">
        <v>45220</v>
      </c>
      <c r="C426" t="s">
        <v>151</v>
      </c>
      <c r="D426" t="s">
        <v>1820</v>
      </c>
      <c r="E426" t="s">
        <v>1932</v>
      </c>
      <c r="F426">
        <v>1</v>
      </c>
      <c r="G426">
        <v>823.61</v>
      </c>
      <c r="H426">
        <v>0.28000000000000003</v>
      </c>
      <c r="I426" t="s">
        <v>1964</v>
      </c>
      <c r="J426">
        <v>592.99919999999997</v>
      </c>
    </row>
    <row r="427" spans="1:10" x14ac:dyDescent="0.25">
      <c r="A427" t="s">
        <v>2390</v>
      </c>
      <c r="B427" s="2">
        <v>45807</v>
      </c>
      <c r="C427" t="s">
        <v>1484</v>
      </c>
      <c r="D427" t="s">
        <v>1844</v>
      </c>
      <c r="E427" t="s">
        <v>1921</v>
      </c>
      <c r="F427">
        <v>2</v>
      </c>
      <c r="G427">
        <v>209.96</v>
      </c>
      <c r="H427">
        <v>0</v>
      </c>
      <c r="I427" t="s">
        <v>1959</v>
      </c>
      <c r="J427">
        <v>419.92</v>
      </c>
    </row>
    <row r="428" spans="1:10" x14ac:dyDescent="0.25">
      <c r="A428" t="s">
        <v>2391</v>
      </c>
      <c r="B428" s="2">
        <v>45462</v>
      </c>
      <c r="C428" t="s">
        <v>587</v>
      </c>
      <c r="D428" t="s">
        <v>1555</v>
      </c>
      <c r="E428" t="s">
        <v>1939</v>
      </c>
      <c r="F428">
        <v>4</v>
      </c>
      <c r="G428">
        <v>897.93</v>
      </c>
      <c r="H428">
        <v>0.05</v>
      </c>
      <c r="I428" t="s">
        <v>1964</v>
      </c>
      <c r="J428">
        <v>3412.134</v>
      </c>
    </row>
    <row r="429" spans="1:10" x14ac:dyDescent="0.25">
      <c r="A429" t="s">
        <v>2392</v>
      </c>
      <c r="B429" s="2">
        <v>45646</v>
      </c>
      <c r="C429" t="s">
        <v>606</v>
      </c>
      <c r="D429" t="s">
        <v>1771</v>
      </c>
      <c r="E429" t="s">
        <v>1887</v>
      </c>
      <c r="F429">
        <v>4</v>
      </c>
      <c r="G429">
        <v>925.95</v>
      </c>
      <c r="H429">
        <v>0.16</v>
      </c>
      <c r="I429" t="s">
        <v>1964</v>
      </c>
      <c r="J429">
        <v>3111.192</v>
      </c>
    </row>
    <row r="430" spans="1:10" x14ac:dyDescent="0.25">
      <c r="A430" t="s">
        <v>2393</v>
      </c>
      <c r="B430" s="2">
        <v>45520</v>
      </c>
      <c r="C430" t="s">
        <v>308</v>
      </c>
      <c r="D430" t="s">
        <v>1735</v>
      </c>
      <c r="E430" t="s">
        <v>1911</v>
      </c>
      <c r="F430">
        <v>2</v>
      </c>
      <c r="G430">
        <v>573.09</v>
      </c>
      <c r="H430">
        <v>0.03</v>
      </c>
      <c r="I430" t="s">
        <v>1964</v>
      </c>
      <c r="J430">
        <v>1111.7945999999999</v>
      </c>
    </row>
    <row r="431" spans="1:10" x14ac:dyDescent="0.25">
      <c r="A431" t="s">
        <v>2394</v>
      </c>
      <c r="B431" s="2">
        <v>45731</v>
      </c>
      <c r="C431" t="s">
        <v>612</v>
      </c>
      <c r="D431" t="s">
        <v>1585</v>
      </c>
      <c r="E431" t="s">
        <v>1904</v>
      </c>
      <c r="F431">
        <v>4</v>
      </c>
      <c r="G431">
        <v>149.83000000000001</v>
      </c>
      <c r="H431">
        <v>0.02</v>
      </c>
      <c r="I431" t="s">
        <v>1959</v>
      </c>
      <c r="J431">
        <v>587.33360000000005</v>
      </c>
    </row>
    <row r="432" spans="1:10" x14ac:dyDescent="0.25">
      <c r="A432" t="s">
        <v>2395</v>
      </c>
      <c r="B432" s="2">
        <v>45445</v>
      </c>
      <c r="C432" t="s">
        <v>14</v>
      </c>
      <c r="D432" t="s">
        <v>1735</v>
      </c>
      <c r="E432" t="s">
        <v>1934</v>
      </c>
      <c r="F432">
        <v>3</v>
      </c>
      <c r="G432">
        <v>287.70999999999998</v>
      </c>
      <c r="H432">
        <v>0.03</v>
      </c>
      <c r="I432" t="s">
        <v>1964</v>
      </c>
      <c r="J432">
        <v>837.23609999999985</v>
      </c>
    </row>
    <row r="433" spans="1:10" x14ac:dyDescent="0.25">
      <c r="A433" t="s">
        <v>2396</v>
      </c>
      <c r="B433" s="2">
        <v>45860</v>
      </c>
      <c r="C433" t="s">
        <v>342</v>
      </c>
      <c r="D433" t="s">
        <v>1783</v>
      </c>
      <c r="E433" t="s">
        <v>1911</v>
      </c>
      <c r="F433">
        <v>2</v>
      </c>
      <c r="G433">
        <v>849.8</v>
      </c>
      <c r="H433">
        <v>0.06</v>
      </c>
      <c r="I433" t="s">
        <v>1964</v>
      </c>
      <c r="J433">
        <v>1597.624</v>
      </c>
    </row>
    <row r="434" spans="1:10" x14ac:dyDescent="0.25">
      <c r="A434" t="s">
        <v>2397</v>
      </c>
      <c r="B434" s="2">
        <v>45725</v>
      </c>
      <c r="C434" t="s">
        <v>78</v>
      </c>
      <c r="D434" t="s">
        <v>1703</v>
      </c>
      <c r="E434" t="s">
        <v>1901</v>
      </c>
      <c r="F434">
        <v>3</v>
      </c>
      <c r="G434">
        <v>482.58</v>
      </c>
      <c r="H434">
        <v>0.28000000000000003</v>
      </c>
      <c r="I434" t="s">
        <v>1961</v>
      </c>
      <c r="J434">
        <v>1042.3728000000001</v>
      </c>
    </row>
    <row r="435" spans="1:10" x14ac:dyDescent="0.25">
      <c r="A435" t="s">
        <v>2398</v>
      </c>
      <c r="B435" s="2">
        <v>45699</v>
      </c>
      <c r="C435" t="s">
        <v>403</v>
      </c>
      <c r="D435" t="s">
        <v>1759</v>
      </c>
      <c r="E435" t="s">
        <v>1896</v>
      </c>
      <c r="F435">
        <v>2</v>
      </c>
      <c r="G435">
        <v>64.7</v>
      </c>
      <c r="H435">
        <v>0</v>
      </c>
      <c r="I435" t="s">
        <v>1959</v>
      </c>
      <c r="J435">
        <v>129.4</v>
      </c>
    </row>
    <row r="436" spans="1:10" x14ac:dyDescent="0.25">
      <c r="A436" t="s">
        <v>2399</v>
      </c>
      <c r="B436" s="2">
        <v>45266</v>
      </c>
      <c r="C436" t="s">
        <v>506</v>
      </c>
      <c r="D436" t="s">
        <v>1576</v>
      </c>
      <c r="E436" t="s">
        <v>1908</v>
      </c>
      <c r="F436">
        <v>3</v>
      </c>
      <c r="G436">
        <v>589.83000000000004</v>
      </c>
      <c r="H436">
        <v>0.26</v>
      </c>
      <c r="I436" t="s">
        <v>1959</v>
      </c>
      <c r="J436">
        <v>1309.4226000000001</v>
      </c>
    </row>
    <row r="437" spans="1:10" x14ac:dyDescent="0.25">
      <c r="A437" t="s">
        <v>2400</v>
      </c>
      <c r="B437" s="2">
        <v>45889</v>
      </c>
      <c r="C437" t="s">
        <v>925</v>
      </c>
      <c r="D437" t="s">
        <v>2061</v>
      </c>
      <c r="E437" t="s">
        <v>1921</v>
      </c>
      <c r="F437">
        <v>4</v>
      </c>
      <c r="G437">
        <v>758.49</v>
      </c>
      <c r="H437">
        <v>0.16</v>
      </c>
      <c r="I437" t="s">
        <v>1964</v>
      </c>
      <c r="J437">
        <v>2548.5264000000002</v>
      </c>
    </row>
    <row r="438" spans="1:10" x14ac:dyDescent="0.25">
      <c r="A438" t="s">
        <v>2401</v>
      </c>
      <c r="B438" s="2">
        <v>45555</v>
      </c>
      <c r="C438" t="s">
        <v>206</v>
      </c>
      <c r="D438" t="s">
        <v>1689</v>
      </c>
      <c r="E438" t="s">
        <v>1929</v>
      </c>
      <c r="F438">
        <v>4</v>
      </c>
      <c r="G438">
        <v>747.56</v>
      </c>
      <c r="H438">
        <v>0.09</v>
      </c>
      <c r="I438" t="s">
        <v>1964</v>
      </c>
      <c r="J438">
        <v>2721.1183999999998</v>
      </c>
    </row>
    <row r="439" spans="1:10" x14ac:dyDescent="0.25">
      <c r="A439" t="s">
        <v>2402</v>
      </c>
      <c r="B439" s="2">
        <v>45813</v>
      </c>
      <c r="C439" t="s">
        <v>820</v>
      </c>
      <c r="D439" t="s">
        <v>1700</v>
      </c>
      <c r="E439" t="s">
        <v>1942</v>
      </c>
      <c r="F439">
        <v>3</v>
      </c>
      <c r="G439">
        <v>551.22</v>
      </c>
      <c r="H439">
        <v>0.12</v>
      </c>
      <c r="I439" t="s">
        <v>1961</v>
      </c>
      <c r="J439">
        <v>1455.2208000000001</v>
      </c>
    </row>
    <row r="440" spans="1:10" x14ac:dyDescent="0.25">
      <c r="A440" t="s">
        <v>2403</v>
      </c>
      <c r="B440" s="2">
        <v>45811</v>
      </c>
      <c r="C440" t="s">
        <v>539</v>
      </c>
      <c r="D440" t="s">
        <v>1790</v>
      </c>
      <c r="E440" t="s">
        <v>1934</v>
      </c>
      <c r="F440">
        <v>2</v>
      </c>
      <c r="G440">
        <v>527.05999999999995</v>
      </c>
      <c r="H440">
        <v>0.17</v>
      </c>
      <c r="I440" t="s">
        <v>1961</v>
      </c>
      <c r="J440">
        <v>874.91959999999983</v>
      </c>
    </row>
    <row r="441" spans="1:10" x14ac:dyDescent="0.25">
      <c r="A441" t="s">
        <v>2404</v>
      </c>
      <c r="B441" s="2">
        <v>45670</v>
      </c>
      <c r="C441" t="s">
        <v>354</v>
      </c>
      <c r="D441" t="s">
        <v>1768</v>
      </c>
      <c r="E441" t="s">
        <v>1908</v>
      </c>
      <c r="F441">
        <v>4</v>
      </c>
      <c r="G441">
        <v>875.41</v>
      </c>
      <c r="H441">
        <v>0.27</v>
      </c>
      <c r="I441" t="s">
        <v>1959</v>
      </c>
      <c r="J441">
        <v>2556.1972000000001</v>
      </c>
    </row>
    <row r="442" spans="1:10" x14ac:dyDescent="0.25">
      <c r="A442" t="s">
        <v>2405</v>
      </c>
      <c r="B442" s="2">
        <v>45736</v>
      </c>
      <c r="C442" t="s">
        <v>42</v>
      </c>
      <c r="D442" t="s">
        <v>1838</v>
      </c>
      <c r="E442" t="s">
        <v>1887</v>
      </c>
      <c r="F442">
        <v>2</v>
      </c>
      <c r="G442">
        <v>226.43</v>
      </c>
      <c r="H442">
        <v>0.03</v>
      </c>
      <c r="I442" t="s">
        <v>1959</v>
      </c>
      <c r="J442">
        <v>439.27420000000001</v>
      </c>
    </row>
    <row r="443" spans="1:10" x14ac:dyDescent="0.25">
      <c r="A443" t="s">
        <v>2406</v>
      </c>
      <c r="B443" s="2">
        <v>45480</v>
      </c>
      <c r="C443" t="s">
        <v>145</v>
      </c>
      <c r="D443" t="s">
        <v>1820</v>
      </c>
      <c r="E443" t="s">
        <v>1908</v>
      </c>
      <c r="F443">
        <v>2</v>
      </c>
      <c r="G443">
        <v>285.39</v>
      </c>
      <c r="H443">
        <v>0.1</v>
      </c>
      <c r="I443" t="s">
        <v>1959</v>
      </c>
      <c r="J443">
        <v>513.702</v>
      </c>
    </row>
    <row r="444" spans="1:10" x14ac:dyDescent="0.25">
      <c r="A444" t="s">
        <v>2407</v>
      </c>
      <c r="B444" s="2">
        <v>45929</v>
      </c>
      <c r="C444" t="s">
        <v>1061</v>
      </c>
      <c r="D444" t="s">
        <v>1603</v>
      </c>
      <c r="E444" t="s">
        <v>1936</v>
      </c>
      <c r="F444">
        <v>2</v>
      </c>
      <c r="G444">
        <v>298.01</v>
      </c>
      <c r="H444">
        <v>0.05</v>
      </c>
      <c r="I444" t="s">
        <v>1959</v>
      </c>
      <c r="J444">
        <v>566.21899999999994</v>
      </c>
    </row>
    <row r="445" spans="1:10" x14ac:dyDescent="0.25">
      <c r="A445" t="s">
        <v>2408</v>
      </c>
      <c r="B445" s="2">
        <v>45626</v>
      </c>
      <c r="C445" t="s">
        <v>539</v>
      </c>
      <c r="D445" t="s">
        <v>1700</v>
      </c>
      <c r="E445" t="s">
        <v>1904</v>
      </c>
      <c r="F445">
        <v>4</v>
      </c>
      <c r="G445">
        <v>753.49</v>
      </c>
      <c r="H445">
        <v>0.26</v>
      </c>
      <c r="I445" t="s">
        <v>1964</v>
      </c>
      <c r="J445">
        <v>2230.3303999999998</v>
      </c>
    </row>
    <row r="446" spans="1:10" x14ac:dyDescent="0.25">
      <c r="A446" t="s">
        <v>2409</v>
      </c>
      <c r="B446" s="2">
        <v>45460</v>
      </c>
      <c r="C446" t="s">
        <v>1513</v>
      </c>
      <c r="D446" t="s">
        <v>1817</v>
      </c>
      <c r="E446" t="s">
        <v>1929</v>
      </c>
      <c r="F446">
        <v>2</v>
      </c>
      <c r="G446">
        <v>130.38999999999999</v>
      </c>
      <c r="H446">
        <v>0.17</v>
      </c>
      <c r="I446" t="s">
        <v>1961</v>
      </c>
      <c r="J446">
        <v>216.44739999999999</v>
      </c>
    </row>
    <row r="447" spans="1:10" x14ac:dyDescent="0.25">
      <c r="A447" t="s">
        <v>2410</v>
      </c>
      <c r="B447" s="2">
        <v>45709</v>
      </c>
      <c r="C447" t="s">
        <v>1094</v>
      </c>
      <c r="D447" t="s">
        <v>1642</v>
      </c>
      <c r="E447" t="s">
        <v>1921</v>
      </c>
      <c r="F447">
        <v>4</v>
      </c>
      <c r="G447">
        <v>164.02</v>
      </c>
      <c r="H447">
        <v>0.01</v>
      </c>
      <c r="I447" t="s">
        <v>1961</v>
      </c>
      <c r="J447">
        <v>649.51920000000007</v>
      </c>
    </row>
    <row r="448" spans="1:10" x14ac:dyDescent="0.25">
      <c r="A448" t="s">
        <v>2411</v>
      </c>
      <c r="B448" s="2">
        <v>45551</v>
      </c>
      <c r="C448" t="s">
        <v>554</v>
      </c>
      <c r="D448" t="s">
        <v>1664</v>
      </c>
      <c r="E448" t="s">
        <v>1904</v>
      </c>
      <c r="F448">
        <v>2</v>
      </c>
      <c r="G448">
        <v>527.51</v>
      </c>
      <c r="H448">
        <v>0.18</v>
      </c>
      <c r="I448" t="s">
        <v>1961</v>
      </c>
      <c r="J448">
        <v>865.1164</v>
      </c>
    </row>
    <row r="449" spans="1:10" x14ac:dyDescent="0.25">
      <c r="A449" t="s">
        <v>2412</v>
      </c>
      <c r="B449" s="2">
        <v>45939</v>
      </c>
      <c r="C449" t="s">
        <v>820</v>
      </c>
      <c r="D449" t="s">
        <v>1753</v>
      </c>
      <c r="E449" t="s">
        <v>1932</v>
      </c>
      <c r="F449">
        <v>3</v>
      </c>
      <c r="G449">
        <v>628.17999999999995</v>
      </c>
      <c r="H449">
        <v>0.26</v>
      </c>
      <c r="I449" t="s">
        <v>1959</v>
      </c>
      <c r="J449">
        <v>1394.5596</v>
      </c>
    </row>
    <row r="450" spans="1:10" x14ac:dyDescent="0.25">
      <c r="A450" t="s">
        <v>2413</v>
      </c>
      <c r="B450" s="2">
        <v>45553</v>
      </c>
      <c r="C450" t="s">
        <v>868</v>
      </c>
      <c r="D450" t="s">
        <v>1750</v>
      </c>
      <c r="E450" t="s">
        <v>1901</v>
      </c>
      <c r="F450">
        <v>1</v>
      </c>
      <c r="G450">
        <v>862.31</v>
      </c>
      <c r="H450">
        <v>0.06</v>
      </c>
      <c r="I450" t="s">
        <v>1959</v>
      </c>
      <c r="J450">
        <v>810.57139999999993</v>
      </c>
    </row>
    <row r="451" spans="1:10" x14ac:dyDescent="0.25">
      <c r="A451" t="s">
        <v>2414</v>
      </c>
      <c r="B451" s="2">
        <v>45806</v>
      </c>
      <c r="C451" t="s">
        <v>265</v>
      </c>
      <c r="D451" t="s">
        <v>1832</v>
      </c>
      <c r="E451" t="s">
        <v>1934</v>
      </c>
      <c r="F451">
        <v>2</v>
      </c>
      <c r="G451">
        <v>541.39</v>
      </c>
      <c r="H451">
        <v>0.03</v>
      </c>
      <c r="I451" t="s">
        <v>1964</v>
      </c>
      <c r="J451">
        <v>1050.2965999999999</v>
      </c>
    </row>
    <row r="452" spans="1:10" x14ac:dyDescent="0.25">
      <c r="A452" t="s">
        <v>2415</v>
      </c>
      <c r="B452" s="2">
        <v>45811</v>
      </c>
      <c r="C452" t="s">
        <v>1481</v>
      </c>
      <c r="D452" t="s">
        <v>1811</v>
      </c>
      <c r="E452" t="s">
        <v>1939</v>
      </c>
      <c r="F452">
        <v>3</v>
      </c>
      <c r="G452">
        <v>761.8</v>
      </c>
      <c r="H452">
        <v>0.06</v>
      </c>
      <c r="I452" t="s">
        <v>1964</v>
      </c>
      <c r="J452">
        <v>2148.2759999999989</v>
      </c>
    </row>
    <row r="453" spans="1:10" x14ac:dyDescent="0.25">
      <c r="A453" t="s">
        <v>2416</v>
      </c>
      <c r="B453" s="2">
        <v>45508</v>
      </c>
      <c r="C453" t="s">
        <v>1322</v>
      </c>
      <c r="D453" t="s">
        <v>1728</v>
      </c>
      <c r="E453" t="s">
        <v>1896</v>
      </c>
      <c r="F453">
        <v>4</v>
      </c>
      <c r="G453">
        <v>829.36</v>
      </c>
      <c r="H453">
        <v>0.11</v>
      </c>
      <c r="I453" t="s">
        <v>1961</v>
      </c>
      <c r="J453">
        <v>2952.5216</v>
      </c>
    </row>
    <row r="454" spans="1:10" x14ac:dyDescent="0.25">
      <c r="A454" t="s">
        <v>2417</v>
      </c>
      <c r="B454" s="2">
        <v>45460</v>
      </c>
      <c r="C454" t="s">
        <v>1269</v>
      </c>
      <c r="D454" t="s">
        <v>1645</v>
      </c>
      <c r="E454" t="s">
        <v>1939</v>
      </c>
      <c r="F454">
        <v>2</v>
      </c>
      <c r="G454">
        <v>425.06</v>
      </c>
      <c r="H454">
        <v>0.09</v>
      </c>
      <c r="I454" t="s">
        <v>1961</v>
      </c>
      <c r="J454">
        <v>773.60919999999999</v>
      </c>
    </row>
    <row r="455" spans="1:10" x14ac:dyDescent="0.25">
      <c r="A455" t="s">
        <v>2418</v>
      </c>
      <c r="B455" s="2">
        <v>45311</v>
      </c>
      <c r="C455" t="s">
        <v>443</v>
      </c>
      <c r="D455" t="s">
        <v>1747</v>
      </c>
      <c r="E455" t="s">
        <v>1887</v>
      </c>
      <c r="F455">
        <v>2</v>
      </c>
      <c r="G455">
        <v>911.14</v>
      </c>
      <c r="H455">
        <v>0.1</v>
      </c>
      <c r="I455" t="s">
        <v>1959</v>
      </c>
      <c r="J455">
        <v>1640.0519999999999</v>
      </c>
    </row>
    <row r="456" spans="1:10" x14ac:dyDescent="0.25">
      <c r="A456" t="s">
        <v>2419</v>
      </c>
      <c r="B456" s="2">
        <v>45906</v>
      </c>
      <c r="C456" t="s">
        <v>308</v>
      </c>
      <c r="D456" t="s">
        <v>1786</v>
      </c>
      <c r="E456" t="s">
        <v>1917</v>
      </c>
      <c r="F456">
        <v>3</v>
      </c>
      <c r="G456">
        <v>811.96</v>
      </c>
      <c r="H456">
        <v>0.28999999999999998</v>
      </c>
      <c r="I456" t="s">
        <v>1959</v>
      </c>
      <c r="J456">
        <v>1729.4748</v>
      </c>
    </row>
    <row r="457" spans="1:10" x14ac:dyDescent="0.25">
      <c r="A457" t="s">
        <v>2420</v>
      </c>
      <c r="B457" s="2">
        <v>45380</v>
      </c>
      <c r="C457" t="s">
        <v>880</v>
      </c>
      <c r="D457" t="s">
        <v>1670</v>
      </c>
      <c r="E457" t="s">
        <v>1924</v>
      </c>
      <c r="F457">
        <v>2</v>
      </c>
      <c r="G457">
        <v>780.05</v>
      </c>
      <c r="H457">
        <v>0.12</v>
      </c>
      <c r="I457" t="s">
        <v>1964</v>
      </c>
      <c r="J457">
        <v>1372.8879999999999</v>
      </c>
    </row>
    <row r="458" spans="1:10" x14ac:dyDescent="0.25">
      <c r="A458" t="s">
        <v>2421</v>
      </c>
      <c r="B458" s="2">
        <v>45527</v>
      </c>
      <c r="C458" t="s">
        <v>707</v>
      </c>
      <c r="D458" t="s">
        <v>1674</v>
      </c>
      <c r="E458" t="s">
        <v>1921</v>
      </c>
      <c r="F458">
        <v>4</v>
      </c>
      <c r="G458">
        <v>315.95</v>
      </c>
      <c r="H458">
        <v>0.19</v>
      </c>
      <c r="I458" t="s">
        <v>1964</v>
      </c>
      <c r="J458">
        <v>1023.678</v>
      </c>
    </row>
    <row r="459" spans="1:10" x14ac:dyDescent="0.25">
      <c r="A459" t="s">
        <v>2422</v>
      </c>
      <c r="B459" s="2">
        <v>45796</v>
      </c>
      <c r="C459" t="s">
        <v>748</v>
      </c>
      <c r="D459" t="s">
        <v>1738</v>
      </c>
      <c r="E459" t="s">
        <v>1921</v>
      </c>
      <c r="F459">
        <v>2</v>
      </c>
      <c r="G459">
        <v>810.17</v>
      </c>
      <c r="H459">
        <v>0.27</v>
      </c>
      <c r="I459" t="s">
        <v>1959</v>
      </c>
      <c r="J459">
        <v>1182.8481999999999</v>
      </c>
    </row>
    <row r="460" spans="1:10" x14ac:dyDescent="0.25">
      <c r="A460" t="s">
        <v>2423</v>
      </c>
      <c r="B460" s="2">
        <v>45389</v>
      </c>
      <c r="C460" t="s">
        <v>677</v>
      </c>
      <c r="D460" t="s">
        <v>1835</v>
      </c>
      <c r="E460" t="s">
        <v>1904</v>
      </c>
      <c r="F460">
        <v>3</v>
      </c>
      <c r="G460">
        <v>505.01</v>
      </c>
      <c r="H460">
        <v>0.02</v>
      </c>
      <c r="I460" t="s">
        <v>1961</v>
      </c>
      <c r="J460">
        <v>1484.7293999999999</v>
      </c>
    </row>
    <row r="461" spans="1:10" x14ac:dyDescent="0.25">
      <c r="A461" t="s">
        <v>2424</v>
      </c>
      <c r="B461" s="2">
        <v>45315</v>
      </c>
      <c r="C461" t="s">
        <v>1452</v>
      </c>
      <c r="D461" t="s">
        <v>1799</v>
      </c>
      <c r="E461" t="s">
        <v>1942</v>
      </c>
      <c r="F461">
        <v>2</v>
      </c>
      <c r="G461">
        <v>736.75</v>
      </c>
      <c r="H461">
        <v>0.18</v>
      </c>
      <c r="I461" t="s">
        <v>1959</v>
      </c>
      <c r="J461">
        <v>1208.27</v>
      </c>
    </row>
    <row r="462" spans="1:10" x14ac:dyDescent="0.25">
      <c r="A462" t="s">
        <v>2425</v>
      </c>
      <c r="B462" s="2">
        <v>45311</v>
      </c>
      <c r="C462" t="s">
        <v>118</v>
      </c>
      <c r="D462" t="s">
        <v>1814</v>
      </c>
      <c r="E462" t="s">
        <v>1921</v>
      </c>
      <c r="F462">
        <v>4</v>
      </c>
      <c r="G462">
        <v>700.31</v>
      </c>
      <c r="H462">
        <v>0.2</v>
      </c>
      <c r="I462" t="s">
        <v>1961</v>
      </c>
      <c r="J462">
        <v>2240.9920000000002</v>
      </c>
    </row>
    <row r="463" spans="1:10" x14ac:dyDescent="0.25">
      <c r="A463" t="s">
        <v>2426</v>
      </c>
      <c r="B463" s="2">
        <v>45270</v>
      </c>
      <c r="C463" t="s">
        <v>449</v>
      </c>
      <c r="D463" t="s">
        <v>1856</v>
      </c>
      <c r="E463" t="s">
        <v>1927</v>
      </c>
      <c r="F463">
        <v>4</v>
      </c>
      <c r="G463">
        <v>202.46</v>
      </c>
      <c r="H463">
        <v>0.24</v>
      </c>
      <c r="I463" t="s">
        <v>1959</v>
      </c>
      <c r="J463">
        <v>615.47840000000008</v>
      </c>
    </row>
    <row r="464" spans="1:10" x14ac:dyDescent="0.25">
      <c r="A464" t="s">
        <v>2427</v>
      </c>
      <c r="B464" s="2">
        <v>45279</v>
      </c>
      <c r="C464" t="s">
        <v>857</v>
      </c>
      <c r="D464" t="s">
        <v>1844</v>
      </c>
      <c r="E464" t="s">
        <v>1892</v>
      </c>
      <c r="F464">
        <v>2</v>
      </c>
      <c r="G464">
        <v>291.83999999999997</v>
      </c>
      <c r="H464">
        <v>0.25</v>
      </c>
      <c r="I464" t="s">
        <v>1961</v>
      </c>
      <c r="J464">
        <v>437.76</v>
      </c>
    </row>
    <row r="465" spans="1:10" x14ac:dyDescent="0.25">
      <c r="A465" t="s">
        <v>2428</v>
      </c>
      <c r="B465" s="2">
        <v>45252</v>
      </c>
      <c r="C465" t="s">
        <v>551</v>
      </c>
      <c r="D465" t="s">
        <v>1874</v>
      </c>
      <c r="E465" t="s">
        <v>1908</v>
      </c>
      <c r="F465">
        <v>2</v>
      </c>
      <c r="G465">
        <v>261.48</v>
      </c>
      <c r="H465">
        <v>0.17</v>
      </c>
      <c r="I465" t="s">
        <v>1959</v>
      </c>
      <c r="J465">
        <v>434.05680000000001</v>
      </c>
    </row>
    <row r="466" spans="1:10" x14ac:dyDescent="0.25">
      <c r="A466" t="s">
        <v>2429</v>
      </c>
      <c r="B466" s="2">
        <v>45938</v>
      </c>
      <c r="C466" t="s">
        <v>959</v>
      </c>
      <c r="D466" t="s">
        <v>1686</v>
      </c>
      <c r="E466" t="s">
        <v>1934</v>
      </c>
      <c r="F466">
        <v>1</v>
      </c>
      <c r="G466">
        <v>850.83</v>
      </c>
      <c r="H466">
        <v>0.28000000000000003</v>
      </c>
      <c r="I466" t="s">
        <v>1961</v>
      </c>
      <c r="J466">
        <v>612.59760000000006</v>
      </c>
    </row>
    <row r="467" spans="1:10" x14ac:dyDescent="0.25">
      <c r="A467" t="s">
        <v>2430</v>
      </c>
      <c r="B467" s="2">
        <v>45711</v>
      </c>
      <c r="C467" t="s">
        <v>1272</v>
      </c>
      <c r="D467" t="s">
        <v>1718</v>
      </c>
      <c r="E467" t="s">
        <v>1921</v>
      </c>
      <c r="F467">
        <v>1</v>
      </c>
      <c r="G467">
        <v>83.83</v>
      </c>
      <c r="H467">
        <v>0.05</v>
      </c>
      <c r="I467" t="s">
        <v>1959</v>
      </c>
      <c r="J467">
        <v>79.638499999999993</v>
      </c>
    </row>
    <row r="468" spans="1:10" x14ac:dyDescent="0.25">
      <c r="A468" t="s">
        <v>2431</v>
      </c>
      <c r="B468" s="2">
        <v>45713</v>
      </c>
      <c r="C468" t="s">
        <v>38</v>
      </c>
      <c r="D468" t="s">
        <v>1847</v>
      </c>
      <c r="E468" t="s">
        <v>1939</v>
      </c>
      <c r="F468">
        <v>3</v>
      </c>
      <c r="G468">
        <v>649.95000000000005</v>
      </c>
      <c r="H468">
        <v>0.28000000000000003</v>
      </c>
      <c r="I468" t="s">
        <v>1964</v>
      </c>
      <c r="J468">
        <v>1403.8920000000001</v>
      </c>
    </row>
    <row r="469" spans="1:10" x14ac:dyDescent="0.25">
      <c r="A469" t="s">
        <v>2432</v>
      </c>
      <c r="B469" s="2">
        <v>45565</v>
      </c>
      <c r="C469" t="s">
        <v>1157</v>
      </c>
      <c r="D469" t="s">
        <v>1802</v>
      </c>
      <c r="E469" t="s">
        <v>1911</v>
      </c>
      <c r="F469">
        <v>4</v>
      </c>
      <c r="G469">
        <v>934.96</v>
      </c>
      <c r="H469">
        <v>0.18</v>
      </c>
      <c r="I469" t="s">
        <v>1961</v>
      </c>
      <c r="J469">
        <v>3066.6687999999999</v>
      </c>
    </row>
    <row r="470" spans="1:10" x14ac:dyDescent="0.25">
      <c r="A470" t="s">
        <v>2433</v>
      </c>
      <c r="B470" s="2">
        <v>45279</v>
      </c>
      <c r="C470" t="s">
        <v>680</v>
      </c>
      <c r="D470" t="s">
        <v>1625</v>
      </c>
      <c r="E470" t="s">
        <v>1934</v>
      </c>
      <c r="F470">
        <v>1</v>
      </c>
      <c r="G470">
        <v>880.89</v>
      </c>
      <c r="H470">
        <v>0.13</v>
      </c>
      <c r="I470" t="s">
        <v>1964</v>
      </c>
      <c r="J470">
        <v>766.37429999999995</v>
      </c>
    </row>
    <row r="471" spans="1:10" x14ac:dyDescent="0.25">
      <c r="A471" t="s">
        <v>2434</v>
      </c>
      <c r="B471" s="2">
        <v>45614</v>
      </c>
      <c r="C471" t="s">
        <v>1481</v>
      </c>
      <c r="D471" t="s">
        <v>1877</v>
      </c>
      <c r="E471" t="s">
        <v>1917</v>
      </c>
      <c r="F471">
        <v>4</v>
      </c>
      <c r="G471">
        <v>610.6</v>
      </c>
      <c r="H471">
        <v>0.1</v>
      </c>
      <c r="I471" t="s">
        <v>1961</v>
      </c>
      <c r="J471">
        <v>2198.16</v>
      </c>
    </row>
    <row r="472" spans="1:10" x14ac:dyDescent="0.25">
      <c r="A472" t="s">
        <v>2435</v>
      </c>
      <c r="B472" s="2">
        <v>45912</v>
      </c>
      <c r="C472" t="s">
        <v>279</v>
      </c>
      <c r="D472" t="s">
        <v>1661</v>
      </c>
      <c r="E472" t="s">
        <v>1945</v>
      </c>
      <c r="F472">
        <v>1</v>
      </c>
      <c r="G472">
        <v>514.19000000000005</v>
      </c>
      <c r="H472">
        <v>0.2</v>
      </c>
      <c r="I472" t="s">
        <v>1959</v>
      </c>
      <c r="J472">
        <v>411.35200000000009</v>
      </c>
    </row>
    <row r="473" spans="1:10" x14ac:dyDescent="0.25">
      <c r="A473" t="s">
        <v>2436</v>
      </c>
      <c r="B473" s="2">
        <v>45688</v>
      </c>
      <c r="C473" t="s">
        <v>1255</v>
      </c>
      <c r="D473" t="s">
        <v>1689</v>
      </c>
      <c r="E473" t="s">
        <v>1932</v>
      </c>
      <c r="F473">
        <v>1</v>
      </c>
      <c r="G473">
        <v>546.20000000000005</v>
      </c>
      <c r="H473">
        <v>0.22</v>
      </c>
      <c r="I473" t="s">
        <v>1961</v>
      </c>
      <c r="J473">
        <v>426.03600000000012</v>
      </c>
    </row>
    <row r="474" spans="1:10" x14ac:dyDescent="0.25">
      <c r="A474" t="s">
        <v>2437</v>
      </c>
      <c r="B474" s="2">
        <v>45591</v>
      </c>
      <c r="C474" t="s">
        <v>654</v>
      </c>
      <c r="D474" t="s">
        <v>1689</v>
      </c>
      <c r="E474" t="s">
        <v>1887</v>
      </c>
      <c r="F474">
        <v>3</v>
      </c>
      <c r="G474">
        <v>416.01</v>
      </c>
      <c r="H474">
        <v>0.02</v>
      </c>
      <c r="I474" t="s">
        <v>1959</v>
      </c>
      <c r="J474">
        <v>1223.0694000000001</v>
      </c>
    </row>
    <row r="475" spans="1:10" x14ac:dyDescent="0.25">
      <c r="A475" t="s">
        <v>2438</v>
      </c>
      <c r="B475" s="2">
        <v>45864</v>
      </c>
      <c r="C475" t="s">
        <v>1211</v>
      </c>
      <c r="D475" t="s">
        <v>1805</v>
      </c>
      <c r="E475" t="s">
        <v>1924</v>
      </c>
      <c r="F475">
        <v>1</v>
      </c>
      <c r="G475">
        <v>30.94</v>
      </c>
      <c r="H475">
        <v>0.21</v>
      </c>
      <c r="I475" t="s">
        <v>1964</v>
      </c>
      <c r="J475">
        <v>24.442599999999999</v>
      </c>
    </row>
    <row r="476" spans="1:10" x14ac:dyDescent="0.25">
      <c r="A476" t="s">
        <v>2439</v>
      </c>
      <c r="B476" s="2">
        <v>45875</v>
      </c>
      <c r="C476" t="s">
        <v>662</v>
      </c>
      <c r="D476" t="s">
        <v>1756</v>
      </c>
      <c r="E476" t="s">
        <v>1939</v>
      </c>
      <c r="F476">
        <v>3</v>
      </c>
      <c r="G476">
        <v>666.39</v>
      </c>
      <c r="H476">
        <v>0.21</v>
      </c>
      <c r="I476" t="s">
        <v>1964</v>
      </c>
      <c r="J476">
        <v>1579.3443</v>
      </c>
    </row>
    <row r="477" spans="1:10" x14ac:dyDescent="0.25">
      <c r="A477" t="s">
        <v>2440</v>
      </c>
      <c r="B477" s="2">
        <v>45797</v>
      </c>
      <c r="C477" t="s">
        <v>560</v>
      </c>
      <c r="D477" t="s">
        <v>1826</v>
      </c>
      <c r="E477" t="s">
        <v>1924</v>
      </c>
      <c r="F477">
        <v>2</v>
      </c>
      <c r="G477">
        <v>145.26</v>
      </c>
      <c r="H477">
        <v>0.19</v>
      </c>
      <c r="I477" t="s">
        <v>1961</v>
      </c>
      <c r="J477">
        <v>235.3212</v>
      </c>
    </row>
    <row r="478" spans="1:10" x14ac:dyDescent="0.25">
      <c r="A478" t="s">
        <v>2441</v>
      </c>
      <c r="B478" s="2">
        <v>45364</v>
      </c>
      <c r="C478" t="s">
        <v>415</v>
      </c>
      <c r="D478" t="s">
        <v>1856</v>
      </c>
      <c r="E478" t="s">
        <v>1908</v>
      </c>
      <c r="F478">
        <v>4</v>
      </c>
      <c r="G478">
        <v>940.77</v>
      </c>
      <c r="H478">
        <v>0.24</v>
      </c>
      <c r="I478" t="s">
        <v>1964</v>
      </c>
      <c r="J478">
        <v>2859.9407999999999</v>
      </c>
    </row>
    <row r="479" spans="1:10" x14ac:dyDescent="0.25">
      <c r="A479" t="s">
        <v>2442</v>
      </c>
      <c r="B479" s="2">
        <v>45700</v>
      </c>
      <c r="C479" t="s">
        <v>1458</v>
      </c>
      <c r="D479" t="s">
        <v>1718</v>
      </c>
      <c r="E479" t="s">
        <v>1942</v>
      </c>
      <c r="F479">
        <v>1</v>
      </c>
      <c r="G479">
        <v>708.88</v>
      </c>
      <c r="H479">
        <v>0.09</v>
      </c>
      <c r="I479" t="s">
        <v>1959</v>
      </c>
      <c r="J479">
        <v>645.08080000000007</v>
      </c>
    </row>
    <row r="480" spans="1:10" x14ac:dyDescent="0.25">
      <c r="A480" t="s">
        <v>2443</v>
      </c>
      <c r="B480" s="2">
        <v>45924</v>
      </c>
      <c r="C480" t="s">
        <v>980</v>
      </c>
      <c r="D480" t="s">
        <v>1667</v>
      </c>
      <c r="E480" t="s">
        <v>1896</v>
      </c>
      <c r="F480">
        <v>1</v>
      </c>
      <c r="G480">
        <v>790.73</v>
      </c>
      <c r="H480">
        <v>0.24</v>
      </c>
      <c r="I480" t="s">
        <v>1961</v>
      </c>
      <c r="J480">
        <v>600.95479999999998</v>
      </c>
    </row>
    <row r="481" spans="1:10" x14ac:dyDescent="0.25">
      <c r="A481" t="s">
        <v>2444</v>
      </c>
      <c r="B481" s="2">
        <v>45574</v>
      </c>
      <c r="C481" t="s">
        <v>1401</v>
      </c>
      <c r="D481" t="s">
        <v>1617</v>
      </c>
      <c r="E481" t="s">
        <v>1921</v>
      </c>
      <c r="F481">
        <v>3</v>
      </c>
      <c r="G481">
        <v>635.13</v>
      </c>
      <c r="H481">
        <v>0.09</v>
      </c>
      <c r="I481" t="s">
        <v>1961</v>
      </c>
      <c r="J481">
        <v>1733.9049</v>
      </c>
    </row>
    <row r="482" spans="1:10" x14ac:dyDescent="0.25">
      <c r="A482" t="s">
        <v>2445</v>
      </c>
      <c r="B482" s="2">
        <v>45233</v>
      </c>
      <c r="C482" t="s">
        <v>860</v>
      </c>
      <c r="D482" t="s">
        <v>1862</v>
      </c>
      <c r="E482" t="s">
        <v>1934</v>
      </c>
      <c r="F482">
        <v>1</v>
      </c>
      <c r="G482">
        <v>744.88</v>
      </c>
      <c r="H482">
        <v>0.15</v>
      </c>
      <c r="I482" t="s">
        <v>1964</v>
      </c>
      <c r="J482">
        <v>633.14800000000002</v>
      </c>
    </row>
    <row r="483" spans="1:10" x14ac:dyDescent="0.25">
      <c r="A483" t="s">
        <v>2446</v>
      </c>
      <c r="B483" s="2">
        <v>45745</v>
      </c>
      <c r="C483" t="s">
        <v>612</v>
      </c>
      <c r="D483" t="s">
        <v>1661</v>
      </c>
      <c r="E483" t="s">
        <v>1892</v>
      </c>
      <c r="F483">
        <v>3</v>
      </c>
      <c r="G483">
        <v>205.34</v>
      </c>
      <c r="H483">
        <v>0.25</v>
      </c>
      <c r="I483" t="s">
        <v>1959</v>
      </c>
      <c r="J483">
        <v>462.01499999999999</v>
      </c>
    </row>
    <row r="484" spans="1:10" x14ac:dyDescent="0.25">
      <c r="A484" t="s">
        <v>2447</v>
      </c>
      <c r="B484" s="2">
        <v>45851</v>
      </c>
      <c r="C484" t="s">
        <v>1313</v>
      </c>
      <c r="D484" t="s">
        <v>1664</v>
      </c>
      <c r="E484" t="s">
        <v>1917</v>
      </c>
      <c r="F484">
        <v>2</v>
      </c>
      <c r="G484">
        <v>756.8</v>
      </c>
      <c r="H484">
        <v>0.15</v>
      </c>
      <c r="I484" t="s">
        <v>1959</v>
      </c>
      <c r="J484">
        <v>1286.56</v>
      </c>
    </row>
    <row r="485" spans="1:10" x14ac:dyDescent="0.25">
      <c r="A485" t="s">
        <v>2448</v>
      </c>
      <c r="B485" s="2">
        <v>45308</v>
      </c>
      <c r="C485" t="s">
        <v>176</v>
      </c>
      <c r="D485" t="s">
        <v>1638</v>
      </c>
      <c r="E485" t="s">
        <v>1924</v>
      </c>
      <c r="F485">
        <v>1</v>
      </c>
      <c r="G485">
        <v>771.73</v>
      </c>
      <c r="H485">
        <v>0.2</v>
      </c>
      <c r="I485" t="s">
        <v>1959</v>
      </c>
      <c r="J485">
        <v>617.38400000000001</v>
      </c>
    </row>
    <row r="486" spans="1:10" x14ac:dyDescent="0.25">
      <c r="A486" t="s">
        <v>2449</v>
      </c>
      <c r="B486" s="2">
        <v>45639</v>
      </c>
      <c r="C486" t="s">
        <v>1487</v>
      </c>
      <c r="D486" t="s">
        <v>1780</v>
      </c>
      <c r="E486" t="s">
        <v>1942</v>
      </c>
      <c r="F486">
        <v>1</v>
      </c>
      <c r="G486">
        <v>440.19</v>
      </c>
      <c r="H486">
        <v>0.03</v>
      </c>
      <c r="I486" t="s">
        <v>1961</v>
      </c>
      <c r="J486">
        <v>426.98430000000002</v>
      </c>
    </row>
    <row r="487" spans="1:10" x14ac:dyDescent="0.25">
      <c r="A487" t="s">
        <v>2450</v>
      </c>
      <c r="B487" s="2">
        <v>45919</v>
      </c>
      <c r="C487" t="s">
        <v>185</v>
      </c>
      <c r="D487" t="s">
        <v>1572</v>
      </c>
      <c r="E487" t="s">
        <v>1896</v>
      </c>
      <c r="F487">
        <v>2</v>
      </c>
      <c r="G487">
        <v>409</v>
      </c>
      <c r="H487">
        <v>0.17</v>
      </c>
      <c r="I487" t="s">
        <v>1959</v>
      </c>
      <c r="J487">
        <v>678.93999999999994</v>
      </c>
    </row>
    <row r="488" spans="1:10" x14ac:dyDescent="0.25">
      <c r="A488" t="s">
        <v>2451</v>
      </c>
      <c r="B488" s="2">
        <v>45333</v>
      </c>
      <c r="C488" t="s">
        <v>1088</v>
      </c>
      <c r="D488" t="s">
        <v>1693</v>
      </c>
      <c r="E488" t="s">
        <v>1948</v>
      </c>
      <c r="F488">
        <v>3</v>
      </c>
      <c r="G488">
        <v>134.58000000000001</v>
      </c>
      <c r="H488">
        <v>0.04</v>
      </c>
      <c r="I488" t="s">
        <v>1964</v>
      </c>
      <c r="J488">
        <v>387.59039999999999</v>
      </c>
    </row>
    <row r="489" spans="1:10" x14ac:dyDescent="0.25">
      <c r="A489" t="s">
        <v>2452</v>
      </c>
      <c r="B489" s="2">
        <v>45811</v>
      </c>
      <c r="C489" t="s">
        <v>1103</v>
      </c>
      <c r="D489" t="s">
        <v>1696</v>
      </c>
      <c r="E489" t="s">
        <v>1914</v>
      </c>
      <c r="F489">
        <v>4</v>
      </c>
      <c r="G489">
        <v>284.44</v>
      </c>
      <c r="H489">
        <v>0.02</v>
      </c>
      <c r="I489" t="s">
        <v>1959</v>
      </c>
      <c r="J489">
        <v>1115.0047999999999</v>
      </c>
    </row>
    <row r="490" spans="1:10" x14ac:dyDescent="0.25">
      <c r="A490" t="s">
        <v>2453</v>
      </c>
      <c r="B490" s="2">
        <v>45726</v>
      </c>
      <c r="C490" t="s">
        <v>1272</v>
      </c>
      <c r="D490" t="s">
        <v>1802</v>
      </c>
      <c r="E490" t="s">
        <v>1932</v>
      </c>
      <c r="F490">
        <v>4</v>
      </c>
      <c r="G490">
        <v>922.69</v>
      </c>
      <c r="H490">
        <v>0.16</v>
      </c>
      <c r="I490" t="s">
        <v>1959</v>
      </c>
      <c r="J490">
        <v>3100.2384000000002</v>
      </c>
    </row>
    <row r="491" spans="1:10" x14ac:dyDescent="0.25">
      <c r="A491" t="s">
        <v>2454</v>
      </c>
      <c r="B491" s="2">
        <v>45644</v>
      </c>
      <c r="C491" t="s">
        <v>886</v>
      </c>
      <c r="D491" t="s">
        <v>1686</v>
      </c>
      <c r="E491" t="s">
        <v>1911</v>
      </c>
      <c r="F491">
        <v>2</v>
      </c>
      <c r="G491">
        <v>992.55</v>
      </c>
      <c r="H491">
        <v>0.28000000000000003</v>
      </c>
      <c r="I491" t="s">
        <v>1959</v>
      </c>
      <c r="J491">
        <v>1429.2719999999999</v>
      </c>
    </row>
    <row r="492" spans="1:10" x14ac:dyDescent="0.25">
      <c r="A492" t="s">
        <v>2455</v>
      </c>
      <c r="B492" s="2">
        <v>45371</v>
      </c>
      <c r="C492" t="s">
        <v>1310</v>
      </c>
      <c r="D492" t="s">
        <v>1850</v>
      </c>
      <c r="E492" t="s">
        <v>1945</v>
      </c>
      <c r="F492">
        <v>1</v>
      </c>
      <c r="G492">
        <v>170.43</v>
      </c>
      <c r="H492">
        <v>0.03</v>
      </c>
      <c r="I492" t="s">
        <v>1959</v>
      </c>
      <c r="J492">
        <v>165.31710000000001</v>
      </c>
    </row>
    <row r="493" spans="1:10" x14ac:dyDescent="0.25">
      <c r="A493" t="s">
        <v>2456</v>
      </c>
      <c r="B493" s="2">
        <v>45462</v>
      </c>
      <c r="C493" t="s">
        <v>732</v>
      </c>
      <c r="D493" t="s">
        <v>1799</v>
      </c>
      <c r="E493" t="s">
        <v>1896</v>
      </c>
      <c r="F493">
        <v>3</v>
      </c>
      <c r="G493">
        <v>480.51</v>
      </c>
      <c r="H493">
        <v>0.03</v>
      </c>
      <c r="I493" t="s">
        <v>1959</v>
      </c>
      <c r="J493">
        <v>1398.2841000000001</v>
      </c>
    </row>
    <row r="494" spans="1:10" x14ac:dyDescent="0.25">
      <c r="A494" t="s">
        <v>2457</v>
      </c>
      <c r="B494" s="2">
        <v>45632</v>
      </c>
      <c r="C494" t="s">
        <v>530</v>
      </c>
      <c r="D494" t="s">
        <v>1728</v>
      </c>
      <c r="E494" t="s">
        <v>1914</v>
      </c>
      <c r="F494">
        <v>2</v>
      </c>
      <c r="G494">
        <v>955.66</v>
      </c>
      <c r="H494">
        <v>0.28999999999999998</v>
      </c>
      <c r="I494" t="s">
        <v>1964</v>
      </c>
      <c r="J494">
        <v>1357.0372</v>
      </c>
    </row>
    <row r="495" spans="1:10" x14ac:dyDescent="0.25">
      <c r="A495" t="s">
        <v>2458</v>
      </c>
      <c r="B495" s="2">
        <v>45863</v>
      </c>
      <c r="C495" t="s">
        <v>1407</v>
      </c>
      <c r="D495" t="s">
        <v>1799</v>
      </c>
      <c r="E495" t="s">
        <v>1887</v>
      </c>
      <c r="F495">
        <v>2</v>
      </c>
      <c r="G495">
        <v>488.02</v>
      </c>
      <c r="H495">
        <v>0.27</v>
      </c>
      <c r="I495" t="s">
        <v>1961</v>
      </c>
      <c r="J495">
        <v>712.50919999999996</v>
      </c>
    </row>
    <row r="496" spans="1:10" x14ac:dyDescent="0.25">
      <c r="A496" t="s">
        <v>2459</v>
      </c>
      <c r="B496" s="2">
        <v>45501</v>
      </c>
      <c r="C496" t="s">
        <v>781</v>
      </c>
      <c r="D496" t="s">
        <v>1628</v>
      </c>
      <c r="E496" t="s">
        <v>1887</v>
      </c>
      <c r="F496">
        <v>1</v>
      </c>
      <c r="G496">
        <v>917.17</v>
      </c>
      <c r="H496">
        <v>0.13</v>
      </c>
      <c r="I496" t="s">
        <v>1964</v>
      </c>
      <c r="J496">
        <v>797.93790000000001</v>
      </c>
    </row>
    <row r="497" spans="1:10" x14ac:dyDescent="0.25">
      <c r="A497" t="s">
        <v>2460</v>
      </c>
      <c r="B497" s="2">
        <v>45568</v>
      </c>
      <c r="C497" t="s">
        <v>1031</v>
      </c>
      <c r="D497" t="s">
        <v>1590</v>
      </c>
      <c r="E497" t="s">
        <v>1908</v>
      </c>
      <c r="F497">
        <v>2</v>
      </c>
      <c r="G497">
        <v>406.46</v>
      </c>
      <c r="H497">
        <v>0.3</v>
      </c>
      <c r="I497" t="s">
        <v>1961</v>
      </c>
      <c r="J497">
        <v>569.04399999999998</v>
      </c>
    </row>
    <row r="498" spans="1:10" x14ac:dyDescent="0.25">
      <c r="A498" t="s">
        <v>2461</v>
      </c>
      <c r="B498" s="2">
        <v>45238</v>
      </c>
      <c r="C498" t="s">
        <v>757</v>
      </c>
      <c r="D498" t="s">
        <v>1868</v>
      </c>
      <c r="E498" t="s">
        <v>1887</v>
      </c>
      <c r="F498">
        <v>2</v>
      </c>
      <c r="G498">
        <v>264.39</v>
      </c>
      <c r="H498">
        <v>0.11</v>
      </c>
      <c r="I498" t="s">
        <v>1964</v>
      </c>
      <c r="J498">
        <v>470.61419999999998</v>
      </c>
    </row>
    <row r="499" spans="1:10" x14ac:dyDescent="0.25">
      <c r="A499" t="s">
        <v>2462</v>
      </c>
      <c r="B499" s="2">
        <v>45754</v>
      </c>
      <c r="C499" t="s">
        <v>636</v>
      </c>
      <c r="D499" t="s">
        <v>1786</v>
      </c>
      <c r="E499" t="s">
        <v>1939</v>
      </c>
      <c r="F499">
        <v>1</v>
      </c>
      <c r="G499">
        <v>414.97</v>
      </c>
      <c r="H499">
        <v>0.22</v>
      </c>
      <c r="I499" t="s">
        <v>1961</v>
      </c>
      <c r="J499">
        <v>323.67660000000001</v>
      </c>
    </row>
    <row r="500" spans="1:10" x14ac:dyDescent="0.25">
      <c r="A500" t="s">
        <v>2463</v>
      </c>
      <c r="B500" s="2">
        <v>45280</v>
      </c>
      <c r="C500" t="s">
        <v>500</v>
      </c>
      <c r="D500" t="s">
        <v>1652</v>
      </c>
      <c r="E500" t="s">
        <v>1929</v>
      </c>
      <c r="F500">
        <v>2</v>
      </c>
      <c r="G500">
        <v>583.51</v>
      </c>
      <c r="H500">
        <v>0.2</v>
      </c>
      <c r="I500" t="s">
        <v>1964</v>
      </c>
      <c r="J500">
        <v>933.61599999999999</v>
      </c>
    </row>
    <row r="501" spans="1:10" x14ac:dyDescent="0.25">
      <c r="A501" t="s">
        <v>2464</v>
      </c>
      <c r="B501" s="2">
        <v>45911</v>
      </c>
      <c r="C501" t="s">
        <v>58</v>
      </c>
      <c r="D501" t="s">
        <v>1670</v>
      </c>
      <c r="E501" t="s">
        <v>1942</v>
      </c>
      <c r="F501">
        <v>1</v>
      </c>
      <c r="G501">
        <v>659.27</v>
      </c>
      <c r="H501">
        <v>0.15</v>
      </c>
      <c r="I501" t="s">
        <v>1961</v>
      </c>
      <c r="J501">
        <v>560.37950000000001</v>
      </c>
    </row>
    <row r="502" spans="1:10" x14ac:dyDescent="0.25">
      <c r="A502" t="s">
        <v>2465</v>
      </c>
      <c r="B502" s="2">
        <v>45627</v>
      </c>
      <c r="C502" t="s">
        <v>1389</v>
      </c>
      <c r="D502" t="s">
        <v>1565</v>
      </c>
      <c r="E502" t="s">
        <v>1904</v>
      </c>
      <c r="F502">
        <v>4</v>
      </c>
      <c r="G502">
        <v>106.66</v>
      </c>
      <c r="H502">
        <v>0.2</v>
      </c>
      <c r="I502" t="s">
        <v>1964</v>
      </c>
      <c r="J502">
        <v>341.31200000000001</v>
      </c>
    </row>
    <row r="503" spans="1:10" x14ac:dyDescent="0.25">
      <c r="A503" t="s">
        <v>2466</v>
      </c>
      <c r="B503" s="2">
        <v>45617</v>
      </c>
      <c r="C503" t="s">
        <v>551</v>
      </c>
      <c r="D503" t="s">
        <v>1599</v>
      </c>
      <c r="E503" t="s">
        <v>1908</v>
      </c>
      <c r="F503">
        <v>4</v>
      </c>
      <c r="G503">
        <v>168.55</v>
      </c>
      <c r="H503">
        <v>0.15</v>
      </c>
      <c r="I503" t="s">
        <v>1961</v>
      </c>
      <c r="J503">
        <v>573.07000000000005</v>
      </c>
    </row>
    <row r="504" spans="1:10" x14ac:dyDescent="0.25">
      <c r="A504" t="s">
        <v>2467</v>
      </c>
      <c r="B504" s="2">
        <v>45899</v>
      </c>
      <c r="C504" t="s">
        <v>1513</v>
      </c>
      <c r="D504" t="s">
        <v>1712</v>
      </c>
      <c r="E504" t="s">
        <v>1896</v>
      </c>
      <c r="F504">
        <v>1</v>
      </c>
      <c r="G504">
        <v>230.53</v>
      </c>
      <c r="H504">
        <v>0.06</v>
      </c>
      <c r="I504" t="s">
        <v>1964</v>
      </c>
      <c r="J504">
        <v>216.69820000000001</v>
      </c>
    </row>
    <row r="505" spans="1:10" x14ac:dyDescent="0.25">
      <c r="A505" t="s">
        <v>2468</v>
      </c>
      <c r="B505" s="2">
        <v>45889</v>
      </c>
      <c r="C505" t="s">
        <v>42</v>
      </c>
      <c r="D505" t="s">
        <v>1744</v>
      </c>
      <c r="E505" t="s">
        <v>1892</v>
      </c>
      <c r="F505">
        <v>2</v>
      </c>
      <c r="G505">
        <v>355.41</v>
      </c>
      <c r="H505">
        <v>0.13</v>
      </c>
      <c r="I505" t="s">
        <v>1964</v>
      </c>
      <c r="J505">
        <v>618.41340000000002</v>
      </c>
    </row>
    <row r="506" spans="1:10" x14ac:dyDescent="0.25">
      <c r="A506" t="s">
        <v>2469</v>
      </c>
      <c r="B506" s="2">
        <v>45943</v>
      </c>
      <c r="C506" t="s">
        <v>563</v>
      </c>
      <c r="D506" t="s">
        <v>1721</v>
      </c>
      <c r="E506" t="s">
        <v>1896</v>
      </c>
      <c r="F506">
        <v>3</v>
      </c>
      <c r="G506">
        <v>843.44</v>
      </c>
      <c r="H506">
        <v>0.22</v>
      </c>
      <c r="I506" t="s">
        <v>1959</v>
      </c>
      <c r="J506">
        <v>1973.6496</v>
      </c>
    </row>
    <row r="507" spans="1:10" x14ac:dyDescent="0.25">
      <c r="A507" t="s">
        <v>2470</v>
      </c>
      <c r="B507" s="2">
        <v>45306</v>
      </c>
      <c r="C507" t="s">
        <v>551</v>
      </c>
      <c r="D507" t="s">
        <v>1868</v>
      </c>
      <c r="E507" t="s">
        <v>1892</v>
      </c>
      <c r="F507">
        <v>1</v>
      </c>
      <c r="G507">
        <v>301.60000000000002</v>
      </c>
      <c r="H507">
        <v>0.27</v>
      </c>
      <c r="I507" t="s">
        <v>1959</v>
      </c>
      <c r="J507">
        <v>220.16800000000001</v>
      </c>
    </row>
    <row r="508" spans="1:10" x14ac:dyDescent="0.25">
      <c r="A508" t="s">
        <v>2471</v>
      </c>
      <c r="B508" s="2">
        <v>45772</v>
      </c>
      <c r="C508" t="s">
        <v>168</v>
      </c>
      <c r="D508" t="s">
        <v>1850</v>
      </c>
      <c r="E508" t="s">
        <v>1896</v>
      </c>
      <c r="F508">
        <v>3</v>
      </c>
      <c r="G508">
        <v>21.59</v>
      </c>
      <c r="H508">
        <v>0.16</v>
      </c>
      <c r="I508" t="s">
        <v>1964</v>
      </c>
      <c r="J508">
        <v>54.406799999999997</v>
      </c>
    </row>
    <row r="509" spans="1:10" x14ac:dyDescent="0.25">
      <c r="A509" t="s">
        <v>2472</v>
      </c>
      <c r="B509" s="2">
        <v>45346</v>
      </c>
      <c r="C509" t="s">
        <v>698</v>
      </c>
      <c r="D509" t="s">
        <v>1610</v>
      </c>
      <c r="E509" t="s">
        <v>1896</v>
      </c>
      <c r="F509">
        <v>4</v>
      </c>
      <c r="G509">
        <v>284.24</v>
      </c>
      <c r="H509">
        <v>0.09</v>
      </c>
      <c r="I509" t="s">
        <v>1959</v>
      </c>
      <c r="J509">
        <v>1034.6335999999999</v>
      </c>
    </row>
    <row r="510" spans="1:10" x14ac:dyDescent="0.25">
      <c r="A510" t="s">
        <v>2473</v>
      </c>
      <c r="B510" s="2">
        <v>45656</v>
      </c>
      <c r="C510" t="s">
        <v>1163</v>
      </c>
      <c r="D510" t="s">
        <v>1576</v>
      </c>
      <c r="E510" t="s">
        <v>1921</v>
      </c>
      <c r="F510">
        <v>1</v>
      </c>
      <c r="G510">
        <v>191.6</v>
      </c>
      <c r="H510">
        <v>0.27</v>
      </c>
      <c r="I510" t="s">
        <v>1961</v>
      </c>
      <c r="J510">
        <v>139.86799999999999</v>
      </c>
    </row>
    <row r="511" spans="1:10" x14ac:dyDescent="0.25">
      <c r="A511" t="s">
        <v>2474</v>
      </c>
      <c r="B511" s="2">
        <v>45762</v>
      </c>
      <c r="C511" t="s">
        <v>992</v>
      </c>
      <c r="D511" t="s">
        <v>1817</v>
      </c>
      <c r="E511" t="s">
        <v>1929</v>
      </c>
      <c r="F511">
        <v>2</v>
      </c>
      <c r="G511">
        <v>616.97</v>
      </c>
      <c r="H511">
        <v>0.22</v>
      </c>
      <c r="I511" t="s">
        <v>1959</v>
      </c>
      <c r="J511">
        <v>962.47320000000002</v>
      </c>
    </row>
    <row r="512" spans="1:10" x14ac:dyDescent="0.25">
      <c r="A512" t="s">
        <v>2475</v>
      </c>
      <c r="B512" s="2">
        <v>45580</v>
      </c>
      <c r="C512" t="s">
        <v>566</v>
      </c>
      <c r="D512" t="s">
        <v>1661</v>
      </c>
      <c r="E512" t="s">
        <v>1924</v>
      </c>
      <c r="F512">
        <v>3</v>
      </c>
      <c r="G512">
        <v>125.68</v>
      </c>
      <c r="H512">
        <v>0.26</v>
      </c>
      <c r="I512" t="s">
        <v>1964</v>
      </c>
      <c r="J512">
        <v>279.00959999999998</v>
      </c>
    </row>
    <row r="513" spans="1:10" x14ac:dyDescent="0.25">
      <c r="A513" t="s">
        <v>2476</v>
      </c>
      <c r="B513" s="2">
        <v>45676</v>
      </c>
      <c r="C513" t="s">
        <v>1115</v>
      </c>
      <c r="D513" t="s">
        <v>1709</v>
      </c>
      <c r="E513" t="s">
        <v>1904</v>
      </c>
      <c r="F513">
        <v>3</v>
      </c>
      <c r="G513">
        <v>307.48</v>
      </c>
      <c r="H513">
        <v>0.24</v>
      </c>
      <c r="I513" t="s">
        <v>1959</v>
      </c>
      <c r="J513">
        <v>701.0544000000001</v>
      </c>
    </row>
    <row r="514" spans="1:10" x14ac:dyDescent="0.25">
      <c r="A514" t="s">
        <v>2477</v>
      </c>
      <c r="B514" s="2">
        <v>45495</v>
      </c>
      <c r="C514" t="s">
        <v>953</v>
      </c>
      <c r="D514" t="s">
        <v>1565</v>
      </c>
      <c r="E514" t="s">
        <v>1948</v>
      </c>
      <c r="F514">
        <v>1</v>
      </c>
      <c r="G514">
        <v>505.23</v>
      </c>
      <c r="H514">
        <v>0.11</v>
      </c>
      <c r="I514" t="s">
        <v>1959</v>
      </c>
      <c r="J514">
        <v>449.65469999999999</v>
      </c>
    </row>
    <row r="515" spans="1:10" x14ac:dyDescent="0.25">
      <c r="A515" t="s">
        <v>2478</v>
      </c>
      <c r="B515" s="2">
        <v>45735</v>
      </c>
      <c r="C515" t="s">
        <v>1154</v>
      </c>
      <c r="D515" t="s">
        <v>1715</v>
      </c>
      <c r="E515" t="s">
        <v>1939</v>
      </c>
      <c r="F515">
        <v>1</v>
      </c>
      <c r="G515">
        <v>853.12</v>
      </c>
      <c r="H515">
        <v>0.19</v>
      </c>
      <c r="I515" t="s">
        <v>1964</v>
      </c>
      <c r="J515">
        <v>691.02719999999999</v>
      </c>
    </row>
    <row r="516" spans="1:10" x14ac:dyDescent="0.25">
      <c r="A516" t="s">
        <v>2479</v>
      </c>
      <c r="B516" s="2">
        <v>45312</v>
      </c>
      <c r="C516" t="s">
        <v>449</v>
      </c>
      <c r="D516" t="s">
        <v>1555</v>
      </c>
      <c r="E516" t="s">
        <v>1914</v>
      </c>
      <c r="F516">
        <v>4</v>
      </c>
      <c r="G516">
        <v>191.65</v>
      </c>
      <c r="H516">
        <v>0.19</v>
      </c>
      <c r="I516" t="s">
        <v>1961</v>
      </c>
      <c r="J516">
        <v>620.94600000000003</v>
      </c>
    </row>
    <row r="517" spans="1:10" x14ac:dyDescent="0.25">
      <c r="A517" t="s">
        <v>2480</v>
      </c>
      <c r="B517" s="2">
        <v>45286</v>
      </c>
      <c r="C517" t="s">
        <v>542</v>
      </c>
      <c r="D517" t="s">
        <v>1721</v>
      </c>
      <c r="E517" t="s">
        <v>1901</v>
      </c>
      <c r="F517">
        <v>1</v>
      </c>
      <c r="G517">
        <v>169.69</v>
      </c>
      <c r="H517">
        <v>0.22</v>
      </c>
      <c r="I517" t="s">
        <v>1959</v>
      </c>
      <c r="J517">
        <v>132.35820000000001</v>
      </c>
    </row>
    <row r="518" spans="1:10" x14ac:dyDescent="0.25">
      <c r="A518" t="s">
        <v>2481</v>
      </c>
      <c r="B518" s="2">
        <v>45372</v>
      </c>
      <c r="C518" t="s">
        <v>587</v>
      </c>
      <c r="D518" t="s">
        <v>1768</v>
      </c>
      <c r="E518" t="s">
        <v>1934</v>
      </c>
      <c r="F518">
        <v>1</v>
      </c>
      <c r="G518">
        <v>145.43</v>
      </c>
      <c r="H518">
        <v>0.08</v>
      </c>
      <c r="I518" t="s">
        <v>1959</v>
      </c>
      <c r="J518">
        <v>133.79560000000001</v>
      </c>
    </row>
    <row r="519" spans="1:10" x14ac:dyDescent="0.25">
      <c r="A519" t="s">
        <v>2482</v>
      </c>
      <c r="B519" s="2">
        <v>45633</v>
      </c>
      <c r="C519" t="s">
        <v>308</v>
      </c>
      <c r="D519" t="s">
        <v>1862</v>
      </c>
      <c r="E519" t="s">
        <v>1929</v>
      </c>
      <c r="F519">
        <v>4</v>
      </c>
      <c r="G519">
        <v>828.35</v>
      </c>
      <c r="H519">
        <v>0.17</v>
      </c>
      <c r="I519" t="s">
        <v>1959</v>
      </c>
      <c r="J519">
        <v>2750.1219999999998</v>
      </c>
    </row>
    <row r="520" spans="1:10" x14ac:dyDescent="0.25">
      <c r="A520" t="s">
        <v>2483</v>
      </c>
      <c r="B520" s="2">
        <v>45598</v>
      </c>
      <c r="C520" t="s">
        <v>1145</v>
      </c>
      <c r="D520" t="s">
        <v>1868</v>
      </c>
      <c r="E520" t="s">
        <v>1914</v>
      </c>
      <c r="F520">
        <v>3</v>
      </c>
      <c r="G520">
        <v>268.76</v>
      </c>
      <c r="H520">
        <v>0.01</v>
      </c>
      <c r="I520" t="s">
        <v>1961</v>
      </c>
      <c r="J520">
        <v>798.21719999999993</v>
      </c>
    </row>
    <row r="521" spans="1:10" x14ac:dyDescent="0.25">
      <c r="A521" t="s">
        <v>2484</v>
      </c>
      <c r="B521" s="2">
        <v>45495</v>
      </c>
      <c r="C521" t="s">
        <v>760</v>
      </c>
      <c r="D521" t="s">
        <v>1847</v>
      </c>
      <c r="E521" t="s">
        <v>1887</v>
      </c>
      <c r="F521">
        <v>4</v>
      </c>
      <c r="G521">
        <v>370.09</v>
      </c>
      <c r="H521">
        <v>0.22</v>
      </c>
      <c r="I521" t="s">
        <v>1964</v>
      </c>
      <c r="J521">
        <v>1154.6808000000001</v>
      </c>
    </row>
    <row r="522" spans="1:10" x14ac:dyDescent="0.25">
      <c r="A522" t="s">
        <v>2485</v>
      </c>
      <c r="B522" s="2">
        <v>45229</v>
      </c>
      <c r="C522" t="s">
        <v>820</v>
      </c>
      <c r="D522" t="s">
        <v>1817</v>
      </c>
      <c r="E522" t="s">
        <v>1911</v>
      </c>
      <c r="F522">
        <v>3</v>
      </c>
      <c r="G522">
        <v>679.22</v>
      </c>
      <c r="H522">
        <v>0.11</v>
      </c>
      <c r="I522" t="s">
        <v>1961</v>
      </c>
      <c r="J522">
        <v>1813.5174</v>
      </c>
    </row>
    <row r="523" spans="1:10" x14ac:dyDescent="0.25">
      <c r="A523" t="s">
        <v>2486</v>
      </c>
      <c r="B523" s="2">
        <v>45433</v>
      </c>
      <c r="C523" t="s">
        <v>1178</v>
      </c>
      <c r="D523" t="s">
        <v>1802</v>
      </c>
      <c r="E523" t="s">
        <v>1887</v>
      </c>
      <c r="F523">
        <v>3</v>
      </c>
      <c r="G523">
        <v>780.69</v>
      </c>
      <c r="H523">
        <v>0.1</v>
      </c>
      <c r="I523" t="s">
        <v>1964</v>
      </c>
      <c r="J523">
        <v>2107.8629999999998</v>
      </c>
    </row>
    <row r="524" spans="1:10" x14ac:dyDescent="0.25">
      <c r="A524" t="s">
        <v>2487</v>
      </c>
      <c r="B524" s="2">
        <v>45766</v>
      </c>
      <c r="C524" t="s">
        <v>844</v>
      </c>
      <c r="D524" t="s">
        <v>1706</v>
      </c>
      <c r="E524" t="s">
        <v>1896</v>
      </c>
      <c r="F524">
        <v>2</v>
      </c>
      <c r="G524">
        <v>42.97</v>
      </c>
      <c r="H524">
        <v>0.18</v>
      </c>
      <c r="I524" t="s">
        <v>1961</v>
      </c>
      <c r="J524">
        <v>70.470799999999997</v>
      </c>
    </row>
    <row r="525" spans="1:10" x14ac:dyDescent="0.25">
      <c r="A525" t="s">
        <v>2488</v>
      </c>
      <c r="B525" s="2">
        <v>45639</v>
      </c>
      <c r="C525" t="s">
        <v>919</v>
      </c>
      <c r="D525" t="s">
        <v>1829</v>
      </c>
      <c r="E525" t="s">
        <v>1887</v>
      </c>
      <c r="F525">
        <v>4</v>
      </c>
      <c r="G525">
        <v>854.37</v>
      </c>
      <c r="H525">
        <v>7.0000000000000007E-2</v>
      </c>
      <c r="I525" t="s">
        <v>1961</v>
      </c>
      <c r="J525">
        <v>3178.2564000000002</v>
      </c>
    </row>
    <row r="526" spans="1:10" x14ac:dyDescent="0.25">
      <c r="A526" t="s">
        <v>2489</v>
      </c>
      <c r="B526" s="2">
        <v>45774</v>
      </c>
      <c r="C526" t="s">
        <v>360</v>
      </c>
      <c r="D526" t="s">
        <v>1648</v>
      </c>
      <c r="E526" t="s">
        <v>1939</v>
      </c>
      <c r="F526">
        <v>2</v>
      </c>
      <c r="G526">
        <v>409.52</v>
      </c>
      <c r="H526">
        <v>0.06</v>
      </c>
      <c r="I526" t="s">
        <v>1964</v>
      </c>
      <c r="J526">
        <v>769.8975999999999</v>
      </c>
    </row>
    <row r="527" spans="1:10" x14ac:dyDescent="0.25">
      <c r="A527" t="s">
        <v>2490</v>
      </c>
      <c r="B527" s="2">
        <v>45569</v>
      </c>
      <c r="C527" t="s">
        <v>554</v>
      </c>
      <c r="D527" t="s">
        <v>1805</v>
      </c>
      <c r="E527" t="s">
        <v>1924</v>
      </c>
      <c r="F527">
        <v>2</v>
      </c>
      <c r="G527">
        <v>407.46</v>
      </c>
      <c r="H527">
        <v>0.21</v>
      </c>
      <c r="I527" t="s">
        <v>1959</v>
      </c>
      <c r="J527">
        <v>643.78679999999997</v>
      </c>
    </row>
    <row r="528" spans="1:10" x14ac:dyDescent="0.25">
      <c r="A528" t="s">
        <v>2491</v>
      </c>
      <c r="B528" s="2">
        <v>45856</v>
      </c>
      <c r="C528" t="s">
        <v>746</v>
      </c>
      <c r="D528" t="s">
        <v>1572</v>
      </c>
      <c r="E528" t="s">
        <v>1917</v>
      </c>
      <c r="F528">
        <v>1</v>
      </c>
      <c r="G528">
        <v>728.84</v>
      </c>
      <c r="H528">
        <v>0.28000000000000003</v>
      </c>
      <c r="I528" t="s">
        <v>1961</v>
      </c>
      <c r="J528">
        <v>524.76480000000004</v>
      </c>
    </row>
    <row r="529" spans="1:10" x14ac:dyDescent="0.25">
      <c r="A529" t="s">
        <v>2492</v>
      </c>
      <c r="B529" s="2">
        <v>45362</v>
      </c>
      <c r="C529" t="s">
        <v>1412</v>
      </c>
      <c r="D529" t="s">
        <v>1817</v>
      </c>
      <c r="E529" t="s">
        <v>1911</v>
      </c>
      <c r="F529">
        <v>4</v>
      </c>
      <c r="G529">
        <v>467.24</v>
      </c>
      <c r="H529">
        <v>0.08</v>
      </c>
      <c r="I529" t="s">
        <v>1961</v>
      </c>
      <c r="J529">
        <v>1719.4431999999999</v>
      </c>
    </row>
    <row r="530" spans="1:10" x14ac:dyDescent="0.25">
      <c r="A530" t="s">
        <v>2493</v>
      </c>
      <c r="B530" s="2">
        <v>45457</v>
      </c>
      <c r="C530" t="s">
        <v>336</v>
      </c>
      <c r="D530" t="s">
        <v>1599</v>
      </c>
      <c r="E530" t="s">
        <v>1927</v>
      </c>
      <c r="F530">
        <v>1</v>
      </c>
      <c r="G530">
        <v>57.94</v>
      </c>
      <c r="H530">
        <v>0.13</v>
      </c>
      <c r="I530" t="s">
        <v>1961</v>
      </c>
      <c r="J530">
        <v>50.407799999999988</v>
      </c>
    </row>
    <row r="531" spans="1:10" x14ac:dyDescent="0.25">
      <c r="A531" t="s">
        <v>2494</v>
      </c>
      <c r="B531" s="2">
        <v>45338</v>
      </c>
      <c r="C531" t="s">
        <v>1091</v>
      </c>
      <c r="D531" t="s">
        <v>1728</v>
      </c>
      <c r="E531" t="s">
        <v>1942</v>
      </c>
      <c r="F531">
        <v>1</v>
      </c>
      <c r="G531">
        <v>540.1</v>
      </c>
      <c r="H531">
        <v>0.22</v>
      </c>
      <c r="I531" t="s">
        <v>1959</v>
      </c>
      <c r="J531">
        <v>421.27800000000002</v>
      </c>
    </row>
    <row r="532" spans="1:10" x14ac:dyDescent="0.25">
      <c r="A532" t="s">
        <v>2495</v>
      </c>
      <c r="B532" s="2">
        <v>45552</v>
      </c>
      <c r="C532" t="s">
        <v>285</v>
      </c>
      <c r="D532" t="s">
        <v>1590</v>
      </c>
      <c r="E532" t="s">
        <v>1948</v>
      </c>
      <c r="F532">
        <v>4</v>
      </c>
      <c r="G532">
        <v>816.28</v>
      </c>
      <c r="H532">
        <v>0.15</v>
      </c>
      <c r="I532" t="s">
        <v>1964</v>
      </c>
      <c r="J532">
        <v>2775.3519999999999</v>
      </c>
    </row>
    <row r="533" spans="1:10" x14ac:dyDescent="0.25">
      <c r="A533" t="s">
        <v>2496</v>
      </c>
      <c r="B533" s="2">
        <v>45895</v>
      </c>
      <c r="C533" t="s">
        <v>597</v>
      </c>
      <c r="D533" t="s">
        <v>1706</v>
      </c>
      <c r="E533" t="s">
        <v>1917</v>
      </c>
      <c r="F533">
        <v>4</v>
      </c>
      <c r="G533">
        <v>727.49</v>
      </c>
      <c r="H533">
        <v>0.11</v>
      </c>
      <c r="I533" t="s">
        <v>1959</v>
      </c>
      <c r="J533">
        <v>2589.8643999999999</v>
      </c>
    </row>
    <row r="534" spans="1:10" x14ac:dyDescent="0.25">
      <c r="A534" t="s">
        <v>2497</v>
      </c>
      <c r="B534" s="2">
        <v>45447</v>
      </c>
      <c r="C534" t="s">
        <v>575</v>
      </c>
      <c r="D534" t="s">
        <v>1841</v>
      </c>
      <c r="E534" t="s">
        <v>1932</v>
      </c>
      <c r="F534">
        <v>4</v>
      </c>
      <c r="G534">
        <v>817.92</v>
      </c>
      <c r="H534">
        <v>0.21</v>
      </c>
      <c r="I534" t="s">
        <v>1959</v>
      </c>
      <c r="J534">
        <v>2584.6271999999999</v>
      </c>
    </row>
    <row r="535" spans="1:10" x14ac:dyDescent="0.25">
      <c r="A535" t="s">
        <v>2498</v>
      </c>
      <c r="B535" s="2">
        <v>45578</v>
      </c>
      <c r="C535" t="s">
        <v>1034</v>
      </c>
      <c r="D535" t="s">
        <v>1693</v>
      </c>
      <c r="E535" t="s">
        <v>1914</v>
      </c>
      <c r="F535">
        <v>2</v>
      </c>
      <c r="G535">
        <v>358.45</v>
      </c>
      <c r="H535">
        <v>7.0000000000000007E-2</v>
      </c>
      <c r="I535" t="s">
        <v>1964</v>
      </c>
      <c r="J535">
        <v>666.71699999999998</v>
      </c>
    </row>
    <row r="536" spans="1:10" x14ac:dyDescent="0.25">
      <c r="A536" t="s">
        <v>2499</v>
      </c>
      <c r="B536" s="2">
        <v>45697</v>
      </c>
      <c r="C536" t="s">
        <v>665</v>
      </c>
      <c r="D536" t="s">
        <v>1844</v>
      </c>
      <c r="E536" t="s">
        <v>1921</v>
      </c>
      <c r="F536">
        <v>1</v>
      </c>
      <c r="G536">
        <v>972.06</v>
      </c>
      <c r="H536">
        <v>0.3</v>
      </c>
      <c r="I536" t="s">
        <v>1964</v>
      </c>
      <c r="J536">
        <v>680.44199999999989</v>
      </c>
    </row>
    <row r="537" spans="1:10" x14ac:dyDescent="0.25">
      <c r="A537" t="s">
        <v>2500</v>
      </c>
      <c r="B537" s="2">
        <v>45281</v>
      </c>
      <c r="C537" t="s">
        <v>134</v>
      </c>
      <c r="D537" t="s">
        <v>1998</v>
      </c>
      <c r="E537" t="s">
        <v>1887</v>
      </c>
      <c r="F537">
        <v>1</v>
      </c>
      <c r="G537">
        <v>791.36</v>
      </c>
      <c r="H537">
        <v>0.06</v>
      </c>
      <c r="I537" t="s">
        <v>1961</v>
      </c>
      <c r="J537">
        <v>743.87839999999994</v>
      </c>
    </row>
    <row r="538" spans="1:10" x14ac:dyDescent="0.25">
      <c r="A538" t="s">
        <v>2501</v>
      </c>
      <c r="B538" s="2">
        <v>45855</v>
      </c>
      <c r="C538" t="s">
        <v>1001</v>
      </c>
      <c r="D538" t="s">
        <v>1774</v>
      </c>
      <c r="E538" t="s">
        <v>1908</v>
      </c>
      <c r="F538">
        <v>4</v>
      </c>
      <c r="G538">
        <v>839.65</v>
      </c>
      <c r="H538">
        <v>0.26</v>
      </c>
      <c r="I538" t="s">
        <v>1964</v>
      </c>
      <c r="J538">
        <v>2485.364</v>
      </c>
    </row>
    <row r="539" spans="1:10" x14ac:dyDescent="0.25">
      <c r="A539" t="s">
        <v>2502</v>
      </c>
      <c r="B539" s="2">
        <v>45793</v>
      </c>
      <c r="C539" t="s">
        <v>826</v>
      </c>
      <c r="D539" t="s">
        <v>1799</v>
      </c>
      <c r="E539" t="s">
        <v>1896</v>
      </c>
      <c r="F539">
        <v>2</v>
      </c>
      <c r="G539">
        <v>245.52</v>
      </c>
      <c r="H539">
        <v>0.11</v>
      </c>
      <c r="I539" t="s">
        <v>1964</v>
      </c>
      <c r="J539">
        <v>437.0256</v>
      </c>
    </row>
    <row r="540" spans="1:10" x14ac:dyDescent="0.25">
      <c r="A540" t="s">
        <v>2503</v>
      </c>
      <c r="B540" s="2">
        <v>45881</v>
      </c>
      <c r="C540" t="s">
        <v>1223</v>
      </c>
      <c r="D540" t="s">
        <v>1829</v>
      </c>
      <c r="E540" t="s">
        <v>1917</v>
      </c>
      <c r="F540">
        <v>3</v>
      </c>
      <c r="G540">
        <v>787.91</v>
      </c>
      <c r="H540">
        <v>0.06</v>
      </c>
      <c r="I540" t="s">
        <v>1961</v>
      </c>
      <c r="J540">
        <v>2221.9061999999999</v>
      </c>
    </row>
    <row r="541" spans="1:10" x14ac:dyDescent="0.25">
      <c r="A541" t="s">
        <v>2504</v>
      </c>
      <c r="B541" s="2">
        <v>45890</v>
      </c>
      <c r="C541" t="s">
        <v>206</v>
      </c>
      <c r="D541" t="s">
        <v>1808</v>
      </c>
      <c r="E541" t="s">
        <v>1904</v>
      </c>
      <c r="F541">
        <v>2</v>
      </c>
      <c r="G541">
        <v>709.17</v>
      </c>
      <c r="H541">
        <v>0.22</v>
      </c>
      <c r="I541" t="s">
        <v>1959</v>
      </c>
      <c r="J541">
        <v>1106.3052</v>
      </c>
    </row>
    <row r="542" spans="1:10" x14ac:dyDescent="0.25">
      <c r="A542" t="s">
        <v>2505</v>
      </c>
      <c r="B542" s="2">
        <v>45251</v>
      </c>
      <c r="C542" t="s">
        <v>766</v>
      </c>
      <c r="D542" t="s">
        <v>1856</v>
      </c>
      <c r="E542" t="s">
        <v>1914</v>
      </c>
      <c r="F542">
        <v>2</v>
      </c>
      <c r="G542">
        <v>533.91999999999996</v>
      </c>
      <c r="H542">
        <v>0.13</v>
      </c>
      <c r="I542" t="s">
        <v>1959</v>
      </c>
      <c r="J542">
        <v>929.02079999999989</v>
      </c>
    </row>
    <row r="543" spans="1:10" x14ac:dyDescent="0.25">
      <c r="A543" t="s">
        <v>2506</v>
      </c>
      <c r="B543" s="2">
        <v>45695</v>
      </c>
      <c r="C543" t="s">
        <v>1525</v>
      </c>
      <c r="D543" t="s">
        <v>1706</v>
      </c>
      <c r="E543" t="s">
        <v>1887</v>
      </c>
      <c r="F543">
        <v>1</v>
      </c>
      <c r="G543">
        <v>878.84</v>
      </c>
      <c r="H543">
        <v>0.28000000000000003</v>
      </c>
      <c r="I543" t="s">
        <v>1964</v>
      </c>
      <c r="J543">
        <v>632.76480000000004</v>
      </c>
    </row>
    <row r="544" spans="1:10" x14ac:dyDescent="0.25">
      <c r="A544" t="s">
        <v>2507</v>
      </c>
      <c r="B544" s="2">
        <v>45287</v>
      </c>
      <c r="C544" t="s">
        <v>674</v>
      </c>
      <c r="D544" t="s">
        <v>1712</v>
      </c>
      <c r="E544" t="s">
        <v>1939</v>
      </c>
      <c r="F544">
        <v>1</v>
      </c>
      <c r="G544">
        <v>442.36</v>
      </c>
      <c r="H544">
        <v>0.14000000000000001</v>
      </c>
      <c r="I544" t="s">
        <v>1959</v>
      </c>
      <c r="J544">
        <v>380.42959999999999</v>
      </c>
    </row>
    <row r="545" spans="1:10" x14ac:dyDescent="0.25">
      <c r="A545" t="s">
        <v>2508</v>
      </c>
      <c r="B545" s="2">
        <v>45711</v>
      </c>
      <c r="C545" t="s">
        <v>1058</v>
      </c>
      <c r="D545" t="s">
        <v>1683</v>
      </c>
      <c r="E545" t="s">
        <v>1911</v>
      </c>
      <c r="F545">
        <v>1</v>
      </c>
      <c r="G545">
        <v>763.34</v>
      </c>
      <c r="H545">
        <v>0.11</v>
      </c>
      <c r="I545" t="s">
        <v>1964</v>
      </c>
      <c r="J545">
        <v>679.37260000000003</v>
      </c>
    </row>
    <row r="546" spans="1:10" x14ac:dyDescent="0.25">
      <c r="A546" t="s">
        <v>2509</v>
      </c>
      <c r="B546" s="2">
        <v>45842</v>
      </c>
      <c r="C546" t="s">
        <v>560</v>
      </c>
      <c r="D546" t="s">
        <v>1759</v>
      </c>
      <c r="E546" t="s">
        <v>1945</v>
      </c>
      <c r="F546">
        <v>3</v>
      </c>
      <c r="G546">
        <v>178.22</v>
      </c>
      <c r="H546">
        <v>0.15</v>
      </c>
      <c r="I546" t="s">
        <v>1964</v>
      </c>
      <c r="J546">
        <v>454.46100000000001</v>
      </c>
    </row>
    <row r="547" spans="1:10" x14ac:dyDescent="0.25">
      <c r="A547" t="s">
        <v>2510</v>
      </c>
      <c r="B547" s="2">
        <v>45255</v>
      </c>
      <c r="C547" t="s">
        <v>370</v>
      </c>
      <c r="D547" t="s">
        <v>1655</v>
      </c>
      <c r="E547" t="s">
        <v>1892</v>
      </c>
      <c r="F547">
        <v>4</v>
      </c>
      <c r="G547">
        <v>90.32</v>
      </c>
      <c r="H547">
        <v>0.08</v>
      </c>
      <c r="I547" t="s">
        <v>1961</v>
      </c>
      <c r="J547">
        <v>332.37759999999997</v>
      </c>
    </row>
    <row r="548" spans="1:10" x14ac:dyDescent="0.25">
      <c r="A548" t="s">
        <v>2511</v>
      </c>
      <c r="B548" s="2">
        <v>45695</v>
      </c>
      <c r="C548" t="s">
        <v>1193</v>
      </c>
      <c r="D548" t="s">
        <v>1599</v>
      </c>
      <c r="E548" t="s">
        <v>1911</v>
      </c>
      <c r="F548">
        <v>3</v>
      </c>
      <c r="G548">
        <v>370.93</v>
      </c>
      <c r="H548">
        <v>0</v>
      </c>
      <c r="I548" t="s">
        <v>1959</v>
      </c>
      <c r="J548">
        <v>1112.79</v>
      </c>
    </row>
    <row r="549" spans="1:10" x14ac:dyDescent="0.25">
      <c r="A549" t="s">
        <v>2512</v>
      </c>
      <c r="B549" s="2">
        <v>45281</v>
      </c>
      <c r="C549" t="s">
        <v>182</v>
      </c>
      <c r="D549" t="s">
        <v>1645</v>
      </c>
      <c r="E549" t="s">
        <v>1936</v>
      </c>
      <c r="F549">
        <v>1</v>
      </c>
      <c r="G549">
        <v>352.43</v>
      </c>
      <c r="H549">
        <v>0.14000000000000001</v>
      </c>
      <c r="I549" t="s">
        <v>1961</v>
      </c>
      <c r="J549">
        <v>303.08980000000003</v>
      </c>
    </row>
    <row r="550" spans="1:10" x14ac:dyDescent="0.25">
      <c r="A550" t="s">
        <v>2513</v>
      </c>
      <c r="B550" s="2">
        <v>45295</v>
      </c>
      <c r="C550" t="s">
        <v>430</v>
      </c>
      <c r="D550" t="s">
        <v>1606</v>
      </c>
      <c r="E550" t="s">
        <v>1936</v>
      </c>
      <c r="F550">
        <v>2</v>
      </c>
      <c r="G550">
        <v>562.97</v>
      </c>
      <c r="H550">
        <v>0.2</v>
      </c>
      <c r="I550" t="s">
        <v>1959</v>
      </c>
      <c r="J550">
        <v>900.75200000000007</v>
      </c>
    </row>
    <row r="551" spans="1:10" x14ac:dyDescent="0.25">
      <c r="A551" t="s">
        <v>2514</v>
      </c>
      <c r="B551" s="2">
        <v>45260</v>
      </c>
      <c r="C551" t="s">
        <v>533</v>
      </c>
      <c r="D551" t="s">
        <v>1747</v>
      </c>
      <c r="E551" t="s">
        <v>1914</v>
      </c>
      <c r="F551">
        <v>1</v>
      </c>
      <c r="G551">
        <v>522.85</v>
      </c>
      <c r="H551">
        <v>0.12</v>
      </c>
      <c r="I551" t="s">
        <v>1961</v>
      </c>
      <c r="J551">
        <v>460.108</v>
      </c>
    </row>
    <row r="552" spans="1:10" x14ac:dyDescent="0.25">
      <c r="A552" t="s">
        <v>2515</v>
      </c>
      <c r="B552" s="2">
        <v>45851</v>
      </c>
      <c r="C552" t="s">
        <v>1106</v>
      </c>
      <c r="D552" t="s">
        <v>1638</v>
      </c>
      <c r="E552" t="s">
        <v>1939</v>
      </c>
      <c r="F552">
        <v>4</v>
      </c>
      <c r="G552">
        <v>714.89</v>
      </c>
      <c r="H552">
        <v>0.15</v>
      </c>
      <c r="I552" t="s">
        <v>1959</v>
      </c>
      <c r="J552">
        <v>2430.6260000000002</v>
      </c>
    </row>
    <row r="553" spans="1:10" x14ac:dyDescent="0.25">
      <c r="A553" t="s">
        <v>2516</v>
      </c>
      <c r="B553" s="2">
        <v>45222</v>
      </c>
      <c r="C553" t="s">
        <v>624</v>
      </c>
      <c r="D553" t="s">
        <v>1709</v>
      </c>
      <c r="E553" t="s">
        <v>1896</v>
      </c>
      <c r="F553">
        <v>3</v>
      </c>
      <c r="G553">
        <v>137.77000000000001</v>
      </c>
      <c r="H553">
        <v>0.26</v>
      </c>
      <c r="I553" t="s">
        <v>1961</v>
      </c>
      <c r="J553">
        <v>305.84940000000012</v>
      </c>
    </row>
    <row r="554" spans="1:10" x14ac:dyDescent="0.25">
      <c r="A554" t="s">
        <v>2517</v>
      </c>
      <c r="B554" s="2">
        <v>45940</v>
      </c>
      <c r="C554" t="s">
        <v>118</v>
      </c>
      <c r="D554" t="s">
        <v>1859</v>
      </c>
      <c r="E554" t="s">
        <v>1927</v>
      </c>
      <c r="F554">
        <v>3</v>
      </c>
      <c r="G554">
        <v>862.18</v>
      </c>
      <c r="H554">
        <v>0.22</v>
      </c>
      <c r="I554" t="s">
        <v>1961</v>
      </c>
      <c r="J554">
        <v>2017.5011999999999</v>
      </c>
    </row>
    <row r="555" spans="1:10" x14ac:dyDescent="0.25">
      <c r="A555" t="s">
        <v>2518</v>
      </c>
      <c r="B555" s="2">
        <v>45822</v>
      </c>
      <c r="C555" t="s">
        <v>218</v>
      </c>
      <c r="D555" t="s">
        <v>1693</v>
      </c>
      <c r="E555" t="s">
        <v>1934</v>
      </c>
      <c r="F555">
        <v>2</v>
      </c>
      <c r="G555">
        <v>833.64</v>
      </c>
      <c r="H555">
        <v>0.24</v>
      </c>
      <c r="I555" t="s">
        <v>1961</v>
      </c>
      <c r="J555">
        <v>1267.1328000000001</v>
      </c>
    </row>
    <row r="556" spans="1:10" x14ac:dyDescent="0.25">
      <c r="A556" t="s">
        <v>2519</v>
      </c>
      <c r="B556" s="2">
        <v>45752</v>
      </c>
      <c r="C556" t="s">
        <v>871</v>
      </c>
      <c r="D556" t="s">
        <v>1631</v>
      </c>
      <c r="E556" t="s">
        <v>1936</v>
      </c>
      <c r="F556">
        <v>3</v>
      </c>
      <c r="G556">
        <v>543.22</v>
      </c>
      <c r="H556">
        <v>0.05</v>
      </c>
      <c r="I556" t="s">
        <v>1964</v>
      </c>
      <c r="J556">
        <v>1548.1769999999999</v>
      </c>
    </row>
    <row r="557" spans="1:10" x14ac:dyDescent="0.25">
      <c r="A557" t="s">
        <v>2520</v>
      </c>
      <c r="B557" s="2">
        <v>45677</v>
      </c>
      <c r="C557" t="s">
        <v>895</v>
      </c>
      <c r="D557" t="s">
        <v>1847</v>
      </c>
      <c r="E557" t="s">
        <v>1896</v>
      </c>
      <c r="F557">
        <v>3</v>
      </c>
      <c r="G557">
        <v>691.02</v>
      </c>
      <c r="H557">
        <v>0.12</v>
      </c>
      <c r="I557" t="s">
        <v>1964</v>
      </c>
      <c r="J557">
        <v>1824.2927999999999</v>
      </c>
    </row>
    <row r="558" spans="1:10" x14ac:dyDescent="0.25">
      <c r="A558" t="s">
        <v>2521</v>
      </c>
      <c r="B558" s="2">
        <v>45253</v>
      </c>
      <c r="C558" t="s">
        <v>318</v>
      </c>
      <c r="D558" t="s">
        <v>1841</v>
      </c>
      <c r="E558" t="s">
        <v>1942</v>
      </c>
      <c r="F558">
        <v>4</v>
      </c>
      <c r="G558">
        <v>338.73</v>
      </c>
      <c r="H558">
        <v>0.18</v>
      </c>
      <c r="I558" t="s">
        <v>1959</v>
      </c>
      <c r="J558">
        <v>1111.0344</v>
      </c>
    </row>
    <row r="559" spans="1:10" x14ac:dyDescent="0.25">
      <c r="A559" t="s">
        <v>2522</v>
      </c>
      <c r="B559" s="2">
        <v>45389</v>
      </c>
      <c r="C559" t="s">
        <v>234</v>
      </c>
      <c r="D559" t="s">
        <v>1835</v>
      </c>
      <c r="E559" t="s">
        <v>1939</v>
      </c>
      <c r="F559">
        <v>3</v>
      </c>
      <c r="G559">
        <v>366.08</v>
      </c>
      <c r="H559">
        <v>0.05</v>
      </c>
      <c r="I559" t="s">
        <v>1959</v>
      </c>
      <c r="J559">
        <v>1043.328</v>
      </c>
    </row>
    <row r="560" spans="1:10" x14ac:dyDescent="0.25">
      <c r="A560" t="s">
        <v>2523</v>
      </c>
      <c r="B560" s="2">
        <v>45840</v>
      </c>
      <c r="C560" t="s">
        <v>376</v>
      </c>
      <c r="D560" t="s">
        <v>1610</v>
      </c>
      <c r="E560" t="s">
        <v>1932</v>
      </c>
      <c r="F560">
        <v>4</v>
      </c>
      <c r="G560">
        <v>539.48</v>
      </c>
      <c r="H560">
        <v>0.28000000000000003</v>
      </c>
      <c r="I560" t="s">
        <v>1964</v>
      </c>
      <c r="J560">
        <v>1553.7023999999999</v>
      </c>
    </row>
    <row r="561" spans="1:10" x14ac:dyDescent="0.25">
      <c r="A561" t="s">
        <v>2524</v>
      </c>
      <c r="B561" s="2">
        <v>45256</v>
      </c>
      <c r="C561" t="s">
        <v>1226</v>
      </c>
      <c r="D561" t="s">
        <v>1856</v>
      </c>
      <c r="E561" t="s">
        <v>1939</v>
      </c>
      <c r="F561">
        <v>1</v>
      </c>
      <c r="G561">
        <v>499.59</v>
      </c>
      <c r="H561">
        <v>0.03</v>
      </c>
      <c r="I561" t="s">
        <v>1964</v>
      </c>
      <c r="J561">
        <v>484.60230000000001</v>
      </c>
    </row>
    <row r="562" spans="1:10" x14ac:dyDescent="0.25">
      <c r="A562" t="s">
        <v>2525</v>
      </c>
      <c r="B562" s="2">
        <v>45326</v>
      </c>
      <c r="C562" t="s">
        <v>627</v>
      </c>
      <c r="D562" t="s">
        <v>1667</v>
      </c>
      <c r="E562" t="s">
        <v>1917</v>
      </c>
      <c r="F562">
        <v>3</v>
      </c>
      <c r="G562">
        <v>330.04</v>
      </c>
      <c r="H562">
        <v>0.2</v>
      </c>
      <c r="I562" t="s">
        <v>1959</v>
      </c>
      <c r="J562">
        <v>792.09600000000012</v>
      </c>
    </row>
    <row r="563" spans="1:10" x14ac:dyDescent="0.25">
      <c r="A563" t="s">
        <v>2526</v>
      </c>
      <c r="B563" s="2">
        <v>45459</v>
      </c>
      <c r="C563" t="s">
        <v>609</v>
      </c>
      <c r="D563" t="s">
        <v>1603</v>
      </c>
      <c r="E563" t="s">
        <v>1942</v>
      </c>
      <c r="F563">
        <v>2</v>
      </c>
      <c r="G563">
        <v>813.01</v>
      </c>
      <c r="H563">
        <v>0.06</v>
      </c>
      <c r="I563" t="s">
        <v>1961</v>
      </c>
      <c r="J563">
        <v>1528.4588000000001</v>
      </c>
    </row>
    <row r="564" spans="1:10" x14ac:dyDescent="0.25">
      <c r="A564" t="s">
        <v>2527</v>
      </c>
      <c r="B564" s="2">
        <v>45715</v>
      </c>
      <c r="C564" t="s">
        <v>114</v>
      </c>
      <c r="D564" t="s">
        <v>1560</v>
      </c>
      <c r="E564" t="s">
        <v>1896</v>
      </c>
      <c r="F564">
        <v>4</v>
      </c>
      <c r="G564">
        <v>204.8</v>
      </c>
      <c r="H564">
        <v>0.03</v>
      </c>
      <c r="I564" t="s">
        <v>1961</v>
      </c>
      <c r="J564">
        <v>794.62400000000002</v>
      </c>
    </row>
    <row r="565" spans="1:10" x14ac:dyDescent="0.25">
      <c r="A565" t="s">
        <v>2528</v>
      </c>
      <c r="B565" s="2">
        <v>45223</v>
      </c>
      <c r="C565" t="s">
        <v>58</v>
      </c>
      <c r="D565" t="s">
        <v>2061</v>
      </c>
      <c r="E565" t="s">
        <v>1901</v>
      </c>
      <c r="F565">
        <v>3</v>
      </c>
      <c r="G565">
        <v>728.32</v>
      </c>
      <c r="H565">
        <v>0.01</v>
      </c>
      <c r="I565" t="s">
        <v>1959</v>
      </c>
      <c r="J565">
        <v>2163.1104</v>
      </c>
    </row>
    <row r="566" spans="1:10" x14ac:dyDescent="0.25">
      <c r="A566" t="s">
        <v>2529</v>
      </c>
      <c r="B566" s="2">
        <v>45507</v>
      </c>
      <c r="C566" t="s">
        <v>1409</v>
      </c>
      <c r="D566" t="s">
        <v>1759</v>
      </c>
      <c r="E566" t="s">
        <v>1914</v>
      </c>
      <c r="F566">
        <v>3</v>
      </c>
      <c r="G566">
        <v>836.4</v>
      </c>
      <c r="H566">
        <v>0</v>
      </c>
      <c r="I566" t="s">
        <v>1959</v>
      </c>
      <c r="J566">
        <v>2509.1999999999998</v>
      </c>
    </row>
    <row r="567" spans="1:10" x14ac:dyDescent="0.25">
      <c r="A567" t="s">
        <v>2530</v>
      </c>
      <c r="B567" s="2">
        <v>45843</v>
      </c>
      <c r="C567" t="s">
        <v>509</v>
      </c>
      <c r="D567" t="s">
        <v>1853</v>
      </c>
      <c r="E567" t="s">
        <v>1929</v>
      </c>
      <c r="F567">
        <v>1</v>
      </c>
      <c r="G567">
        <v>780.16</v>
      </c>
      <c r="H567">
        <v>0.02</v>
      </c>
      <c r="I567" t="s">
        <v>1964</v>
      </c>
      <c r="J567">
        <v>764.55679999999995</v>
      </c>
    </row>
    <row r="568" spans="1:10" x14ac:dyDescent="0.25">
      <c r="A568" t="s">
        <v>2531</v>
      </c>
      <c r="B568" s="2">
        <v>45804</v>
      </c>
      <c r="C568" t="s">
        <v>1461</v>
      </c>
      <c r="D568" t="s">
        <v>1718</v>
      </c>
      <c r="E568" t="s">
        <v>1932</v>
      </c>
      <c r="F568">
        <v>4</v>
      </c>
      <c r="G568">
        <v>354.12</v>
      </c>
      <c r="H568">
        <v>0.06</v>
      </c>
      <c r="I568" t="s">
        <v>1961</v>
      </c>
      <c r="J568">
        <v>1331.4911999999999</v>
      </c>
    </row>
    <row r="569" spans="1:10" x14ac:dyDescent="0.25">
      <c r="A569" t="s">
        <v>2532</v>
      </c>
      <c r="B569" s="2">
        <v>45602</v>
      </c>
      <c r="C569" t="s">
        <v>1409</v>
      </c>
      <c r="D569" t="s">
        <v>1771</v>
      </c>
      <c r="E569" t="s">
        <v>1896</v>
      </c>
      <c r="F569">
        <v>4</v>
      </c>
      <c r="G569">
        <v>282.48</v>
      </c>
      <c r="H569">
        <v>0.11</v>
      </c>
      <c r="I569" t="s">
        <v>1961</v>
      </c>
      <c r="J569">
        <v>1005.6288</v>
      </c>
    </row>
    <row r="570" spans="1:10" x14ac:dyDescent="0.25">
      <c r="A570" t="s">
        <v>2533</v>
      </c>
      <c r="B570" s="2">
        <v>45446</v>
      </c>
      <c r="C570" t="s">
        <v>1043</v>
      </c>
      <c r="D570" t="s">
        <v>1635</v>
      </c>
      <c r="E570" t="s">
        <v>1911</v>
      </c>
      <c r="F570">
        <v>2</v>
      </c>
      <c r="G570">
        <v>740.68</v>
      </c>
      <c r="H570">
        <v>0.02</v>
      </c>
      <c r="I570" t="s">
        <v>1961</v>
      </c>
      <c r="J570">
        <v>1451.7328</v>
      </c>
    </row>
    <row r="571" spans="1:10" x14ac:dyDescent="0.25">
      <c r="A571" t="s">
        <v>2534</v>
      </c>
      <c r="B571" s="2">
        <v>45384</v>
      </c>
      <c r="C571" t="s">
        <v>376</v>
      </c>
      <c r="D571" t="s">
        <v>1750</v>
      </c>
      <c r="E571" t="s">
        <v>1921</v>
      </c>
      <c r="F571">
        <v>3</v>
      </c>
      <c r="G571">
        <v>600.58000000000004</v>
      </c>
      <c r="H571">
        <v>0.28999999999999998</v>
      </c>
      <c r="I571" t="s">
        <v>1964</v>
      </c>
      <c r="J571">
        <v>1279.2354</v>
      </c>
    </row>
    <row r="572" spans="1:10" x14ac:dyDescent="0.25">
      <c r="A572" t="s">
        <v>2535</v>
      </c>
      <c r="B572" s="2">
        <v>45348</v>
      </c>
      <c r="C572" t="s">
        <v>1434</v>
      </c>
      <c r="D572" t="s">
        <v>1777</v>
      </c>
      <c r="E572" t="s">
        <v>1901</v>
      </c>
      <c r="F572">
        <v>3</v>
      </c>
      <c r="G572">
        <v>345.58</v>
      </c>
      <c r="H572">
        <v>0.22</v>
      </c>
      <c r="I572" t="s">
        <v>1959</v>
      </c>
      <c r="J572">
        <v>808.65719999999999</v>
      </c>
    </row>
    <row r="573" spans="1:10" x14ac:dyDescent="0.25">
      <c r="A573" t="s">
        <v>2536</v>
      </c>
      <c r="B573" s="2">
        <v>45688</v>
      </c>
      <c r="C573" t="s">
        <v>913</v>
      </c>
      <c r="D573" t="s">
        <v>1628</v>
      </c>
      <c r="E573" t="s">
        <v>1927</v>
      </c>
      <c r="F573">
        <v>1</v>
      </c>
      <c r="G573">
        <v>974.52</v>
      </c>
      <c r="H573">
        <v>0.01</v>
      </c>
      <c r="I573" t="s">
        <v>1961</v>
      </c>
      <c r="J573">
        <v>964.77480000000003</v>
      </c>
    </row>
    <row r="574" spans="1:10" x14ac:dyDescent="0.25">
      <c r="A574" t="s">
        <v>2537</v>
      </c>
      <c r="B574" s="2">
        <v>45249</v>
      </c>
      <c r="C574" t="s">
        <v>161</v>
      </c>
      <c r="D574" t="s">
        <v>1625</v>
      </c>
      <c r="E574" t="s">
        <v>1892</v>
      </c>
      <c r="F574">
        <v>3</v>
      </c>
      <c r="G574">
        <v>282.33</v>
      </c>
      <c r="H574">
        <v>7.0000000000000007E-2</v>
      </c>
      <c r="I574" t="s">
        <v>1959</v>
      </c>
      <c r="J574">
        <v>787.70069999999998</v>
      </c>
    </row>
    <row r="575" spans="1:10" x14ac:dyDescent="0.25">
      <c r="A575" t="s">
        <v>2538</v>
      </c>
      <c r="B575" s="2">
        <v>45726</v>
      </c>
      <c r="C575" t="s">
        <v>1205</v>
      </c>
      <c r="D575" t="s">
        <v>1811</v>
      </c>
      <c r="E575" t="s">
        <v>1948</v>
      </c>
      <c r="F575">
        <v>4</v>
      </c>
      <c r="G575">
        <v>158.46</v>
      </c>
      <c r="H575">
        <v>0.09</v>
      </c>
      <c r="I575" t="s">
        <v>1961</v>
      </c>
      <c r="J575">
        <v>576.7944</v>
      </c>
    </row>
    <row r="576" spans="1:10" x14ac:dyDescent="0.25">
      <c r="A576" t="s">
        <v>2539</v>
      </c>
      <c r="B576" s="2">
        <v>45283</v>
      </c>
      <c r="C576" t="s">
        <v>1088</v>
      </c>
      <c r="D576" t="s">
        <v>1747</v>
      </c>
      <c r="E576" t="s">
        <v>1914</v>
      </c>
      <c r="F576">
        <v>2</v>
      </c>
      <c r="G576">
        <v>778.56</v>
      </c>
      <c r="H576">
        <v>0.11</v>
      </c>
      <c r="I576" t="s">
        <v>1964</v>
      </c>
      <c r="J576">
        <v>1385.8368</v>
      </c>
    </row>
    <row r="577" spans="1:10" x14ac:dyDescent="0.25">
      <c r="A577" t="s">
        <v>2540</v>
      </c>
      <c r="B577" s="2">
        <v>45353</v>
      </c>
      <c r="C577" t="s">
        <v>772</v>
      </c>
      <c r="D577" t="s">
        <v>1732</v>
      </c>
      <c r="E577" t="s">
        <v>1948</v>
      </c>
      <c r="F577">
        <v>4</v>
      </c>
      <c r="G577">
        <v>280.16000000000003</v>
      </c>
      <c r="H577">
        <v>0.18</v>
      </c>
      <c r="I577" t="s">
        <v>1964</v>
      </c>
      <c r="J577">
        <v>918.92480000000012</v>
      </c>
    </row>
    <row r="578" spans="1:10" x14ac:dyDescent="0.25">
      <c r="A578" t="s">
        <v>2541</v>
      </c>
      <c r="B578" s="2">
        <v>45592</v>
      </c>
      <c r="C578" t="s">
        <v>922</v>
      </c>
      <c r="D578" t="s">
        <v>1796</v>
      </c>
      <c r="E578" t="s">
        <v>1932</v>
      </c>
      <c r="F578">
        <v>2</v>
      </c>
      <c r="G578">
        <v>649.54999999999995</v>
      </c>
      <c r="H578">
        <v>0.28999999999999998</v>
      </c>
      <c r="I578" t="s">
        <v>1961</v>
      </c>
      <c r="J578">
        <v>922.36099999999988</v>
      </c>
    </row>
    <row r="579" spans="1:10" x14ac:dyDescent="0.25">
      <c r="A579" t="s">
        <v>2542</v>
      </c>
      <c r="B579" s="2">
        <v>45360</v>
      </c>
      <c r="C579" t="s">
        <v>42</v>
      </c>
      <c r="D579" t="s">
        <v>1847</v>
      </c>
      <c r="E579" t="s">
        <v>1896</v>
      </c>
      <c r="F579">
        <v>2</v>
      </c>
      <c r="G579">
        <v>994.32</v>
      </c>
      <c r="H579">
        <v>0.27</v>
      </c>
      <c r="I579" t="s">
        <v>1961</v>
      </c>
      <c r="J579">
        <v>1451.7072000000001</v>
      </c>
    </row>
    <row r="580" spans="1:10" x14ac:dyDescent="0.25">
      <c r="A580" t="s">
        <v>2543</v>
      </c>
      <c r="B580" s="2">
        <v>45649</v>
      </c>
      <c r="C580" t="s">
        <v>732</v>
      </c>
      <c r="D580" t="s">
        <v>1826</v>
      </c>
      <c r="E580" t="s">
        <v>1929</v>
      </c>
      <c r="F580">
        <v>1</v>
      </c>
      <c r="G580">
        <v>64.94</v>
      </c>
      <c r="H580">
        <v>0.21</v>
      </c>
      <c r="I580" t="s">
        <v>1961</v>
      </c>
      <c r="J580">
        <v>51.302599999999998</v>
      </c>
    </row>
    <row r="581" spans="1:10" x14ac:dyDescent="0.25">
      <c r="A581" t="s">
        <v>2544</v>
      </c>
      <c r="B581" s="2">
        <v>45709</v>
      </c>
      <c r="C581" t="s">
        <v>471</v>
      </c>
      <c r="D581" t="s">
        <v>1696</v>
      </c>
      <c r="E581" t="s">
        <v>1914</v>
      </c>
      <c r="F581">
        <v>2</v>
      </c>
      <c r="G581">
        <v>507.66</v>
      </c>
      <c r="H581">
        <v>0</v>
      </c>
      <c r="I581" t="s">
        <v>1964</v>
      </c>
      <c r="J581">
        <v>1015.32</v>
      </c>
    </row>
    <row r="582" spans="1:10" x14ac:dyDescent="0.25">
      <c r="A582" t="s">
        <v>2545</v>
      </c>
      <c r="B582" s="2">
        <v>45273</v>
      </c>
      <c r="C582" t="s">
        <v>787</v>
      </c>
      <c r="D582" t="s">
        <v>1826</v>
      </c>
      <c r="E582" t="s">
        <v>1904</v>
      </c>
      <c r="F582">
        <v>4</v>
      </c>
      <c r="G582">
        <v>968.27</v>
      </c>
      <c r="H582">
        <v>0.03</v>
      </c>
      <c r="I582" t="s">
        <v>1961</v>
      </c>
      <c r="J582">
        <v>3756.8876</v>
      </c>
    </row>
    <row r="583" spans="1:10" x14ac:dyDescent="0.25">
      <c r="A583" t="s">
        <v>2546</v>
      </c>
      <c r="B583" s="2">
        <v>45250</v>
      </c>
      <c r="C583" t="s">
        <v>81</v>
      </c>
      <c r="D583" t="s">
        <v>1847</v>
      </c>
      <c r="E583" t="s">
        <v>1908</v>
      </c>
      <c r="F583">
        <v>4</v>
      </c>
      <c r="G583">
        <v>510.33</v>
      </c>
      <c r="H583">
        <v>0.2</v>
      </c>
      <c r="I583" t="s">
        <v>1961</v>
      </c>
      <c r="J583">
        <v>1633.056</v>
      </c>
    </row>
    <row r="584" spans="1:10" x14ac:dyDescent="0.25">
      <c r="A584" t="s">
        <v>2547</v>
      </c>
      <c r="B584" s="2">
        <v>45539</v>
      </c>
      <c r="C584" t="s">
        <v>58</v>
      </c>
      <c r="D584" t="s">
        <v>1712</v>
      </c>
      <c r="E584" t="s">
        <v>1948</v>
      </c>
      <c r="F584">
        <v>2</v>
      </c>
      <c r="G584">
        <v>156.72999999999999</v>
      </c>
      <c r="H584">
        <v>0.18</v>
      </c>
      <c r="I584" t="s">
        <v>1964</v>
      </c>
      <c r="J584">
        <v>257.03719999999998</v>
      </c>
    </row>
    <row r="585" spans="1:10" x14ac:dyDescent="0.25">
      <c r="A585" t="s">
        <v>2548</v>
      </c>
      <c r="B585" s="2">
        <v>45810</v>
      </c>
      <c r="C585" t="s">
        <v>488</v>
      </c>
      <c r="D585" t="s">
        <v>1880</v>
      </c>
      <c r="E585" t="s">
        <v>1924</v>
      </c>
      <c r="F585">
        <v>3</v>
      </c>
      <c r="G585">
        <v>53.83</v>
      </c>
      <c r="H585">
        <v>0.24</v>
      </c>
      <c r="I585" t="s">
        <v>1959</v>
      </c>
      <c r="J585">
        <v>122.7324</v>
      </c>
    </row>
    <row r="586" spans="1:10" x14ac:dyDescent="0.25">
      <c r="A586" t="s">
        <v>2549</v>
      </c>
      <c r="B586" s="2">
        <v>45350</v>
      </c>
      <c r="C586" t="s">
        <v>1190</v>
      </c>
      <c r="D586" t="s">
        <v>1817</v>
      </c>
      <c r="E586" t="s">
        <v>1904</v>
      </c>
      <c r="F586">
        <v>1</v>
      </c>
      <c r="G586">
        <v>34.71</v>
      </c>
      <c r="H586">
        <v>0.1</v>
      </c>
      <c r="I586" t="s">
        <v>1964</v>
      </c>
      <c r="J586">
        <v>31.239000000000001</v>
      </c>
    </row>
    <row r="587" spans="1:10" x14ac:dyDescent="0.25">
      <c r="A587" t="s">
        <v>2550</v>
      </c>
      <c r="B587" s="2">
        <v>45633</v>
      </c>
      <c r="C587" t="s">
        <v>748</v>
      </c>
      <c r="D587" t="s">
        <v>1814</v>
      </c>
      <c r="E587" t="s">
        <v>1892</v>
      </c>
      <c r="F587">
        <v>2</v>
      </c>
      <c r="G587">
        <v>829.15</v>
      </c>
      <c r="H587">
        <v>0.11</v>
      </c>
      <c r="I587" t="s">
        <v>1961</v>
      </c>
      <c r="J587">
        <v>1475.8869999999999</v>
      </c>
    </row>
    <row r="588" spans="1:10" x14ac:dyDescent="0.25">
      <c r="A588" t="s">
        <v>2551</v>
      </c>
      <c r="B588" s="2">
        <v>45798</v>
      </c>
      <c r="C588" t="s">
        <v>853</v>
      </c>
      <c r="D588" t="s">
        <v>1877</v>
      </c>
      <c r="E588" t="s">
        <v>1901</v>
      </c>
      <c r="F588">
        <v>2</v>
      </c>
      <c r="G588">
        <v>481.86</v>
      </c>
      <c r="H588">
        <v>0.1</v>
      </c>
      <c r="I588" t="s">
        <v>1964</v>
      </c>
      <c r="J588">
        <v>867.34800000000007</v>
      </c>
    </row>
    <row r="589" spans="1:10" x14ac:dyDescent="0.25">
      <c r="A589" t="s">
        <v>2552</v>
      </c>
      <c r="B589" s="2">
        <v>45354</v>
      </c>
      <c r="C589" t="s">
        <v>503</v>
      </c>
      <c r="D589" t="s">
        <v>1738</v>
      </c>
      <c r="E589" t="s">
        <v>1914</v>
      </c>
      <c r="F589">
        <v>4</v>
      </c>
      <c r="G589">
        <v>915.17</v>
      </c>
      <c r="H589">
        <v>0.19</v>
      </c>
      <c r="I589" t="s">
        <v>1964</v>
      </c>
      <c r="J589">
        <v>2965.1507999999999</v>
      </c>
    </row>
    <row r="590" spans="1:10" x14ac:dyDescent="0.25">
      <c r="A590" t="s">
        <v>2553</v>
      </c>
      <c r="B590" s="2">
        <v>45357</v>
      </c>
      <c r="C590" t="s">
        <v>704</v>
      </c>
      <c r="D590" t="s">
        <v>1796</v>
      </c>
      <c r="E590" t="s">
        <v>1945</v>
      </c>
      <c r="F590">
        <v>1</v>
      </c>
      <c r="G590">
        <v>250.95</v>
      </c>
      <c r="H590">
        <v>0.03</v>
      </c>
      <c r="I590" t="s">
        <v>1961</v>
      </c>
      <c r="J590">
        <v>243.42150000000001</v>
      </c>
    </row>
    <row r="591" spans="1:10" x14ac:dyDescent="0.25">
      <c r="A591" t="s">
        <v>2554</v>
      </c>
      <c r="B591" s="2">
        <v>45257</v>
      </c>
      <c r="C591" t="s">
        <v>1034</v>
      </c>
      <c r="D591" t="s">
        <v>1871</v>
      </c>
      <c r="E591" t="s">
        <v>1908</v>
      </c>
      <c r="F591">
        <v>3</v>
      </c>
      <c r="G591">
        <v>882.84</v>
      </c>
      <c r="H591">
        <v>0.1</v>
      </c>
      <c r="I591" t="s">
        <v>1959</v>
      </c>
      <c r="J591">
        <v>2383.6680000000001</v>
      </c>
    </row>
    <row r="592" spans="1:10" x14ac:dyDescent="0.25">
      <c r="A592" t="s">
        <v>2555</v>
      </c>
      <c r="B592" s="2">
        <v>45702</v>
      </c>
      <c r="C592" t="s">
        <v>477</v>
      </c>
      <c r="D592" t="s">
        <v>1631</v>
      </c>
      <c r="E592" t="s">
        <v>1945</v>
      </c>
      <c r="F592">
        <v>4</v>
      </c>
      <c r="G592">
        <v>573.37</v>
      </c>
      <c r="H592">
        <v>0.04</v>
      </c>
      <c r="I592" t="s">
        <v>1964</v>
      </c>
      <c r="J592">
        <v>2201.7408</v>
      </c>
    </row>
    <row r="593" spans="1:10" x14ac:dyDescent="0.25">
      <c r="A593" t="s">
        <v>2556</v>
      </c>
      <c r="B593" s="2">
        <v>45318</v>
      </c>
      <c r="C593" t="s">
        <v>222</v>
      </c>
      <c r="D593" t="s">
        <v>1674</v>
      </c>
      <c r="E593" t="s">
        <v>1929</v>
      </c>
      <c r="F593">
        <v>3</v>
      </c>
      <c r="G593">
        <v>622.72</v>
      </c>
      <c r="H593">
        <v>0.04</v>
      </c>
      <c r="I593" t="s">
        <v>1959</v>
      </c>
      <c r="J593">
        <v>1793.4336000000001</v>
      </c>
    </row>
    <row r="594" spans="1:10" x14ac:dyDescent="0.25">
      <c r="A594" t="s">
        <v>2557</v>
      </c>
      <c r="B594" s="2">
        <v>45943</v>
      </c>
      <c r="C594" t="s">
        <v>1223</v>
      </c>
      <c r="D594" t="s">
        <v>1859</v>
      </c>
      <c r="E594" t="s">
        <v>1942</v>
      </c>
      <c r="F594">
        <v>3</v>
      </c>
      <c r="G594">
        <v>259.74</v>
      </c>
      <c r="H594">
        <v>0.24</v>
      </c>
      <c r="I594" t="s">
        <v>1959</v>
      </c>
      <c r="J594">
        <v>592.20720000000006</v>
      </c>
    </row>
    <row r="595" spans="1:10" x14ac:dyDescent="0.25">
      <c r="A595" t="s">
        <v>2558</v>
      </c>
      <c r="B595" s="2">
        <v>45769</v>
      </c>
      <c r="C595" t="s">
        <v>209</v>
      </c>
      <c r="D595" t="s">
        <v>1661</v>
      </c>
      <c r="E595" t="s">
        <v>1932</v>
      </c>
      <c r="F595">
        <v>4</v>
      </c>
      <c r="G595">
        <v>951.09</v>
      </c>
      <c r="H595">
        <v>0.14000000000000001</v>
      </c>
      <c r="I595" t="s">
        <v>1964</v>
      </c>
      <c r="J595">
        <v>3271.7496000000001</v>
      </c>
    </row>
    <row r="596" spans="1:10" x14ac:dyDescent="0.25">
      <c r="A596" t="s">
        <v>2559</v>
      </c>
      <c r="B596" s="2">
        <v>45765</v>
      </c>
      <c r="C596" t="s">
        <v>659</v>
      </c>
      <c r="D596" t="s">
        <v>1880</v>
      </c>
      <c r="E596" t="s">
        <v>1896</v>
      </c>
      <c r="F596">
        <v>1</v>
      </c>
      <c r="G596">
        <v>71.709999999999994</v>
      </c>
      <c r="H596">
        <v>0.23</v>
      </c>
      <c r="I596" t="s">
        <v>1964</v>
      </c>
      <c r="J596">
        <v>55.216700000000003</v>
      </c>
    </row>
    <row r="597" spans="1:10" x14ac:dyDescent="0.25">
      <c r="A597" t="s">
        <v>2560</v>
      </c>
      <c r="B597" s="2">
        <v>45891</v>
      </c>
      <c r="C597" t="s">
        <v>581</v>
      </c>
      <c r="D597" t="s">
        <v>1635</v>
      </c>
      <c r="E597" t="s">
        <v>1914</v>
      </c>
      <c r="F597">
        <v>4</v>
      </c>
      <c r="G597">
        <v>894.93</v>
      </c>
      <c r="H597">
        <v>0.05</v>
      </c>
      <c r="I597" t="s">
        <v>1964</v>
      </c>
      <c r="J597">
        <v>3400.733999999999</v>
      </c>
    </row>
    <row r="598" spans="1:10" x14ac:dyDescent="0.25">
      <c r="A598" t="s">
        <v>2561</v>
      </c>
      <c r="B598" s="2">
        <v>45842</v>
      </c>
      <c r="C598" t="s">
        <v>668</v>
      </c>
      <c r="D598" t="s">
        <v>1817</v>
      </c>
      <c r="E598" t="s">
        <v>1917</v>
      </c>
      <c r="F598">
        <v>4</v>
      </c>
      <c r="G598">
        <v>870.18</v>
      </c>
      <c r="H598">
        <v>0.13</v>
      </c>
      <c r="I598" t="s">
        <v>1964</v>
      </c>
      <c r="J598">
        <v>3028.2264</v>
      </c>
    </row>
    <row r="599" spans="1:10" x14ac:dyDescent="0.25">
      <c r="A599" t="s">
        <v>2562</v>
      </c>
      <c r="B599" s="2">
        <v>45382</v>
      </c>
      <c r="C599" t="s">
        <v>895</v>
      </c>
      <c r="D599" t="s">
        <v>1774</v>
      </c>
      <c r="E599" t="s">
        <v>1896</v>
      </c>
      <c r="F599">
        <v>2</v>
      </c>
      <c r="G599">
        <v>552.72</v>
      </c>
      <c r="H599">
        <v>0.06</v>
      </c>
      <c r="I599" t="s">
        <v>1961</v>
      </c>
      <c r="J599">
        <v>1039.1135999999999</v>
      </c>
    </row>
    <row r="600" spans="1:10" x14ac:dyDescent="0.25">
      <c r="A600" t="s">
        <v>2563</v>
      </c>
      <c r="B600" s="2">
        <v>45236</v>
      </c>
      <c r="C600" t="s">
        <v>799</v>
      </c>
      <c r="D600" t="s">
        <v>1696</v>
      </c>
      <c r="E600" t="s">
        <v>1917</v>
      </c>
      <c r="F600">
        <v>3</v>
      </c>
      <c r="G600">
        <v>700.43</v>
      </c>
      <c r="H600">
        <v>0.01</v>
      </c>
      <c r="I600" t="s">
        <v>1964</v>
      </c>
      <c r="J600">
        <v>2080.2770999999998</v>
      </c>
    </row>
    <row r="601" spans="1:10" x14ac:dyDescent="0.25">
      <c r="A601" t="s">
        <v>2564</v>
      </c>
      <c r="B601" s="2">
        <v>45806</v>
      </c>
      <c r="C601" t="s">
        <v>1076</v>
      </c>
      <c r="D601" t="s">
        <v>1594</v>
      </c>
      <c r="E601" t="s">
        <v>1896</v>
      </c>
      <c r="F601">
        <v>2</v>
      </c>
      <c r="G601">
        <v>823.03</v>
      </c>
      <c r="H601">
        <v>0.18</v>
      </c>
      <c r="I601" t="s">
        <v>1961</v>
      </c>
      <c r="J601">
        <v>1349.7692</v>
      </c>
    </row>
    <row r="602" spans="1:10" x14ac:dyDescent="0.25">
      <c r="A602" t="s">
        <v>2565</v>
      </c>
      <c r="B602" s="2">
        <v>45401</v>
      </c>
      <c r="C602" t="s">
        <v>826</v>
      </c>
      <c r="D602" t="s">
        <v>1859</v>
      </c>
      <c r="E602" t="s">
        <v>1911</v>
      </c>
      <c r="F602">
        <v>1</v>
      </c>
      <c r="G602">
        <v>117.37</v>
      </c>
      <c r="H602">
        <v>0.21</v>
      </c>
      <c r="I602" t="s">
        <v>1959</v>
      </c>
      <c r="J602">
        <v>92.722300000000004</v>
      </c>
    </row>
    <row r="603" spans="1:10" x14ac:dyDescent="0.25">
      <c r="A603" t="s">
        <v>2566</v>
      </c>
      <c r="B603" s="2">
        <v>45716</v>
      </c>
      <c r="C603" t="s">
        <v>373</v>
      </c>
      <c r="D603" t="s">
        <v>1750</v>
      </c>
      <c r="E603" t="s">
        <v>1892</v>
      </c>
      <c r="F603">
        <v>4</v>
      </c>
      <c r="G603">
        <v>165.37</v>
      </c>
      <c r="H603">
        <v>0.28999999999999998</v>
      </c>
      <c r="I603" t="s">
        <v>1959</v>
      </c>
      <c r="J603">
        <v>469.6508</v>
      </c>
    </row>
    <row r="604" spans="1:10" x14ac:dyDescent="0.25">
      <c r="A604" t="s">
        <v>2567</v>
      </c>
      <c r="B604" s="2">
        <v>45718</v>
      </c>
      <c r="C604" t="s">
        <v>1193</v>
      </c>
      <c r="D604" t="s">
        <v>1580</v>
      </c>
      <c r="E604" t="s">
        <v>1924</v>
      </c>
      <c r="F604">
        <v>3</v>
      </c>
      <c r="G604">
        <v>483.06</v>
      </c>
      <c r="H604">
        <v>0.05</v>
      </c>
      <c r="I604" t="s">
        <v>1959</v>
      </c>
      <c r="J604">
        <v>1376.721</v>
      </c>
    </row>
    <row r="605" spans="1:10" x14ac:dyDescent="0.25">
      <c r="A605" t="s">
        <v>2568</v>
      </c>
      <c r="B605" s="2">
        <v>45379</v>
      </c>
      <c r="C605" t="s">
        <v>940</v>
      </c>
      <c r="D605" t="s">
        <v>1826</v>
      </c>
      <c r="E605" t="s">
        <v>1914</v>
      </c>
      <c r="F605">
        <v>4</v>
      </c>
      <c r="G605">
        <v>262.05</v>
      </c>
      <c r="H605">
        <v>0.24</v>
      </c>
      <c r="I605" t="s">
        <v>1961</v>
      </c>
      <c r="J605">
        <v>796.63200000000006</v>
      </c>
    </row>
    <row r="606" spans="1:10" x14ac:dyDescent="0.25">
      <c r="A606" t="s">
        <v>2569</v>
      </c>
      <c r="B606" s="2">
        <v>45635</v>
      </c>
      <c r="C606" t="s">
        <v>1440</v>
      </c>
      <c r="D606" t="s">
        <v>1613</v>
      </c>
      <c r="E606" t="s">
        <v>1934</v>
      </c>
      <c r="F606">
        <v>3</v>
      </c>
      <c r="G606">
        <v>970.89</v>
      </c>
      <c r="H606">
        <v>0.11</v>
      </c>
      <c r="I606" t="s">
        <v>1964</v>
      </c>
      <c r="J606">
        <v>2592.2763</v>
      </c>
    </row>
    <row r="607" spans="1:10" x14ac:dyDescent="0.25">
      <c r="A607" t="s">
        <v>2570</v>
      </c>
      <c r="B607" s="2">
        <v>45222</v>
      </c>
      <c r="C607" t="s">
        <v>710</v>
      </c>
      <c r="D607" t="s">
        <v>1799</v>
      </c>
      <c r="E607" t="s">
        <v>1887</v>
      </c>
      <c r="F607">
        <v>1</v>
      </c>
      <c r="G607">
        <v>61.11</v>
      </c>
      <c r="H607">
        <v>0.1</v>
      </c>
      <c r="I607" t="s">
        <v>1961</v>
      </c>
      <c r="J607">
        <v>54.999000000000002</v>
      </c>
    </row>
    <row r="608" spans="1:10" x14ac:dyDescent="0.25">
      <c r="A608" t="s">
        <v>2571</v>
      </c>
      <c r="B608" s="2">
        <v>45555</v>
      </c>
      <c r="C608" t="s">
        <v>125</v>
      </c>
      <c r="D608" t="s">
        <v>1658</v>
      </c>
      <c r="E608" t="s">
        <v>1917</v>
      </c>
      <c r="F608">
        <v>3</v>
      </c>
      <c r="G608">
        <v>827.88</v>
      </c>
      <c r="H608">
        <v>0.19</v>
      </c>
      <c r="I608" t="s">
        <v>1961</v>
      </c>
      <c r="J608">
        <v>2011.7483999999999</v>
      </c>
    </row>
    <row r="609" spans="1:10" x14ac:dyDescent="0.25">
      <c r="A609" t="s">
        <v>2572</v>
      </c>
      <c r="B609" s="2">
        <v>45583</v>
      </c>
      <c r="C609" t="s">
        <v>1346</v>
      </c>
      <c r="D609" t="s">
        <v>1844</v>
      </c>
      <c r="E609" t="s">
        <v>1932</v>
      </c>
      <c r="F609">
        <v>3</v>
      </c>
      <c r="G609">
        <v>926.85</v>
      </c>
      <c r="H609">
        <v>0.18</v>
      </c>
      <c r="I609" t="s">
        <v>1964</v>
      </c>
      <c r="J609">
        <v>2280.0509999999999</v>
      </c>
    </row>
    <row r="610" spans="1:10" x14ac:dyDescent="0.25">
      <c r="A610" t="s">
        <v>2573</v>
      </c>
      <c r="B610" s="2">
        <v>45662</v>
      </c>
      <c r="C610" t="s">
        <v>1010</v>
      </c>
      <c r="D610" t="s">
        <v>1599</v>
      </c>
      <c r="E610" t="s">
        <v>1934</v>
      </c>
      <c r="F610">
        <v>1</v>
      </c>
      <c r="G610">
        <v>874.59</v>
      </c>
      <c r="H610">
        <v>0.28999999999999998</v>
      </c>
      <c r="I610" t="s">
        <v>1961</v>
      </c>
      <c r="J610">
        <v>620.95889999999997</v>
      </c>
    </row>
    <row r="611" spans="1:10" x14ac:dyDescent="0.25">
      <c r="A611" t="s">
        <v>2574</v>
      </c>
      <c r="B611" s="2">
        <v>45921</v>
      </c>
      <c r="C611" t="s">
        <v>1461</v>
      </c>
      <c r="D611" t="s">
        <v>1617</v>
      </c>
      <c r="E611" t="s">
        <v>1892</v>
      </c>
      <c r="F611">
        <v>4</v>
      </c>
      <c r="G611">
        <v>479.11</v>
      </c>
      <c r="H611">
        <v>0.24</v>
      </c>
      <c r="I611" t="s">
        <v>1961</v>
      </c>
      <c r="J611">
        <v>1456.4944</v>
      </c>
    </row>
    <row r="612" spans="1:10" x14ac:dyDescent="0.25">
      <c r="A612" t="s">
        <v>2575</v>
      </c>
      <c r="B612" s="2">
        <v>45490</v>
      </c>
      <c r="C612" t="s">
        <v>701</v>
      </c>
      <c r="D612" t="s">
        <v>1674</v>
      </c>
      <c r="E612" t="s">
        <v>1942</v>
      </c>
      <c r="F612">
        <v>3</v>
      </c>
      <c r="G612">
        <v>182.91</v>
      </c>
      <c r="H612">
        <v>0.28999999999999998</v>
      </c>
      <c r="I612" t="s">
        <v>1959</v>
      </c>
      <c r="J612">
        <v>389.59829999999999</v>
      </c>
    </row>
    <row r="613" spans="1:10" x14ac:dyDescent="0.25">
      <c r="A613" t="s">
        <v>2576</v>
      </c>
      <c r="B613" s="2">
        <v>45652</v>
      </c>
      <c r="C613" t="s">
        <v>877</v>
      </c>
      <c r="D613" t="s">
        <v>1680</v>
      </c>
      <c r="E613" t="s">
        <v>1908</v>
      </c>
      <c r="F613">
        <v>4</v>
      </c>
      <c r="G613">
        <v>745.51</v>
      </c>
      <c r="H613">
        <v>0.05</v>
      </c>
      <c r="I613" t="s">
        <v>1959</v>
      </c>
      <c r="J613">
        <v>2832.9380000000001</v>
      </c>
    </row>
    <row r="614" spans="1:10" x14ac:dyDescent="0.25">
      <c r="A614" t="s">
        <v>2577</v>
      </c>
      <c r="B614" s="2">
        <v>45598</v>
      </c>
      <c r="C614" t="s">
        <v>1493</v>
      </c>
      <c r="D614" t="s">
        <v>1847</v>
      </c>
      <c r="E614" t="s">
        <v>1936</v>
      </c>
      <c r="F614">
        <v>3</v>
      </c>
      <c r="G614">
        <v>920.61</v>
      </c>
      <c r="H614">
        <v>0.04</v>
      </c>
      <c r="I614" t="s">
        <v>1959</v>
      </c>
      <c r="J614">
        <v>2651.3568</v>
      </c>
    </row>
    <row r="615" spans="1:10" x14ac:dyDescent="0.25">
      <c r="A615" t="s">
        <v>2578</v>
      </c>
      <c r="B615" s="2">
        <v>45772</v>
      </c>
      <c r="C615" t="s">
        <v>1331</v>
      </c>
      <c r="D615" t="s">
        <v>1808</v>
      </c>
      <c r="E615" t="s">
        <v>1924</v>
      </c>
      <c r="F615">
        <v>4</v>
      </c>
      <c r="G615">
        <v>659.03</v>
      </c>
      <c r="H615">
        <v>0.15</v>
      </c>
      <c r="I615" t="s">
        <v>1959</v>
      </c>
      <c r="J615">
        <v>2240.7020000000002</v>
      </c>
    </row>
    <row r="616" spans="1:10" x14ac:dyDescent="0.25">
      <c r="A616" t="s">
        <v>2579</v>
      </c>
      <c r="B616" s="2">
        <v>45338</v>
      </c>
      <c r="C616" t="s">
        <v>2580</v>
      </c>
      <c r="D616" t="s">
        <v>1594</v>
      </c>
      <c r="E616" t="s">
        <v>1896</v>
      </c>
      <c r="F616">
        <v>1</v>
      </c>
      <c r="G616">
        <v>312.91000000000003</v>
      </c>
      <c r="H616">
        <v>0.12</v>
      </c>
      <c r="I616" t="s">
        <v>1961</v>
      </c>
      <c r="J616">
        <v>275.36079999999998</v>
      </c>
    </row>
    <row r="617" spans="1:10" x14ac:dyDescent="0.25">
      <c r="A617" t="s">
        <v>2581</v>
      </c>
      <c r="B617" s="2">
        <v>45524</v>
      </c>
      <c r="C617" t="s">
        <v>746</v>
      </c>
      <c r="D617" t="s">
        <v>1606</v>
      </c>
      <c r="E617" t="s">
        <v>1945</v>
      </c>
      <c r="F617">
        <v>4</v>
      </c>
      <c r="G617">
        <v>705.64</v>
      </c>
      <c r="H617">
        <v>0.11</v>
      </c>
      <c r="I617" t="s">
        <v>1961</v>
      </c>
      <c r="J617">
        <v>2512.0783999999999</v>
      </c>
    </row>
    <row r="618" spans="1:10" x14ac:dyDescent="0.25">
      <c r="A618" t="s">
        <v>2582</v>
      </c>
      <c r="B618" s="2">
        <v>45497</v>
      </c>
      <c r="C618" t="s">
        <v>494</v>
      </c>
      <c r="D618" t="s">
        <v>1594</v>
      </c>
      <c r="E618" t="s">
        <v>1924</v>
      </c>
      <c r="F618">
        <v>4</v>
      </c>
      <c r="G618">
        <v>386.41</v>
      </c>
      <c r="H618">
        <v>0.13</v>
      </c>
      <c r="I618" t="s">
        <v>1964</v>
      </c>
      <c r="J618">
        <v>1344.7067999999999</v>
      </c>
    </row>
    <row r="619" spans="1:10" x14ac:dyDescent="0.25">
      <c r="A619" t="s">
        <v>2583</v>
      </c>
      <c r="B619" s="2">
        <v>45534</v>
      </c>
      <c r="C619" t="s">
        <v>125</v>
      </c>
      <c r="D619" t="s">
        <v>1865</v>
      </c>
      <c r="E619" t="s">
        <v>1927</v>
      </c>
      <c r="F619">
        <v>3</v>
      </c>
      <c r="G619">
        <v>265.89</v>
      </c>
      <c r="H619">
        <v>0.08</v>
      </c>
      <c r="I619" t="s">
        <v>1964</v>
      </c>
      <c r="J619">
        <v>733.85640000000001</v>
      </c>
    </row>
    <row r="620" spans="1:10" x14ac:dyDescent="0.25">
      <c r="A620" t="s">
        <v>2584</v>
      </c>
      <c r="B620" s="2">
        <v>45925</v>
      </c>
      <c r="C620" t="s">
        <v>279</v>
      </c>
      <c r="D620" t="s">
        <v>1667</v>
      </c>
      <c r="E620" t="s">
        <v>1939</v>
      </c>
      <c r="F620">
        <v>1</v>
      </c>
      <c r="G620">
        <v>703.16</v>
      </c>
      <c r="H620">
        <v>0.28999999999999998</v>
      </c>
      <c r="I620" t="s">
        <v>1959</v>
      </c>
      <c r="J620">
        <v>499.24360000000001</v>
      </c>
    </row>
    <row r="621" spans="1:10" x14ac:dyDescent="0.25">
      <c r="A621" t="s">
        <v>2585</v>
      </c>
      <c r="B621" s="2">
        <v>45765</v>
      </c>
      <c r="C621" t="s">
        <v>1464</v>
      </c>
      <c r="D621" t="s">
        <v>1874</v>
      </c>
      <c r="E621" t="s">
        <v>1932</v>
      </c>
      <c r="F621">
        <v>2</v>
      </c>
      <c r="G621">
        <v>394.5</v>
      </c>
      <c r="H621">
        <v>0.28999999999999998</v>
      </c>
      <c r="I621" t="s">
        <v>1964</v>
      </c>
      <c r="J621">
        <v>560.18999999999994</v>
      </c>
    </row>
    <row r="622" spans="1:10" x14ac:dyDescent="0.25">
      <c r="A622" t="s">
        <v>2586</v>
      </c>
      <c r="B622" s="2">
        <v>45882</v>
      </c>
      <c r="C622" t="s">
        <v>412</v>
      </c>
      <c r="D622" t="s">
        <v>1874</v>
      </c>
      <c r="E622" t="s">
        <v>1914</v>
      </c>
      <c r="F622">
        <v>3</v>
      </c>
      <c r="G622">
        <v>411.25</v>
      </c>
      <c r="H622">
        <v>0.05</v>
      </c>
      <c r="I622" t="s">
        <v>1959</v>
      </c>
      <c r="J622">
        <v>1172.0625</v>
      </c>
    </row>
    <row r="623" spans="1:10" x14ac:dyDescent="0.25">
      <c r="A623" t="s">
        <v>2587</v>
      </c>
      <c r="B623" s="2">
        <v>45923</v>
      </c>
      <c r="C623" t="s">
        <v>1118</v>
      </c>
      <c r="D623" t="s">
        <v>1725</v>
      </c>
      <c r="E623" t="s">
        <v>1896</v>
      </c>
      <c r="F623">
        <v>4</v>
      </c>
      <c r="G623">
        <v>395.45</v>
      </c>
      <c r="H623">
        <v>0.01</v>
      </c>
      <c r="I623" t="s">
        <v>1959</v>
      </c>
      <c r="J623">
        <v>1565.982</v>
      </c>
    </row>
    <row r="624" spans="1:10" x14ac:dyDescent="0.25">
      <c r="A624" t="s">
        <v>2588</v>
      </c>
      <c r="B624" s="2">
        <v>45421</v>
      </c>
      <c r="C624" t="s">
        <v>148</v>
      </c>
      <c r="D624" t="s">
        <v>1853</v>
      </c>
      <c r="E624" t="s">
        <v>1908</v>
      </c>
      <c r="F624">
        <v>2</v>
      </c>
      <c r="G624">
        <v>678.98</v>
      </c>
      <c r="H624">
        <v>0.23</v>
      </c>
      <c r="I624" t="s">
        <v>1959</v>
      </c>
      <c r="J624">
        <v>1045.6292000000001</v>
      </c>
    </row>
    <row r="625" spans="1:10" x14ac:dyDescent="0.25">
      <c r="A625" t="s">
        <v>2589</v>
      </c>
      <c r="B625" s="2">
        <v>45608</v>
      </c>
      <c r="C625" t="s">
        <v>268</v>
      </c>
      <c r="D625" t="s">
        <v>1658</v>
      </c>
      <c r="E625" t="s">
        <v>1934</v>
      </c>
      <c r="F625">
        <v>4</v>
      </c>
      <c r="G625">
        <v>757.71</v>
      </c>
      <c r="H625">
        <v>0.26</v>
      </c>
      <c r="I625" t="s">
        <v>1964</v>
      </c>
      <c r="J625">
        <v>2242.8216000000002</v>
      </c>
    </row>
    <row r="626" spans="1:10" x14ac:dyDescent="0.25">
      <c r="A626" t="s">
        <v>2590</v>
      </c>
      <c r="B626" s="2">
        <v>45644</v>
      </c>
      <c r="C626" t="s">
        <v>225</v>
      </c>
      <c r="D626" t="s">
        <v>1865</v>
      </c>
      <c r="E626" t="s">
        <v>1904</v>
      </c>
      <c r="F626">
        <v>1</v>
      </c>
      <c r="G626">
        <v>647.86</v>
      </c>
      <c r="H626">
        <v>0.05</v>
      </c>
      <c r="I626" t="s">
        <v>1964</v>
      </c>
      <c r="J626">
        <v>615.46699999999998</v>
      </c>
    </row>
    <row r="627" spans="1:10" x14ac:dyDescent="0.25">
      <c r="A627" t="s">
        <v>2591</v>
      </c>
      <c r="B627" s="2">
        <v>45517</v>
      </c>
      <c r="C627" t="s">
        <v>468</v>
      </c>
      <c r="D627" t="s">
        <v>1606</v>
      </c>
      <c r="E627" t="s">
        <v>1911</v>
      </c>
      <c r="F627">
        <v>2</v>
      </c>
      <c r="G627">
        <v>179.64</v>
      </c>
      <c r="H627">
        <v>0.1</v>
      </c>
      <c r="I627" t="s">
        <v>1961</v>
      </c>
      <c r="J627">
        <v>323.35199999999998</v>
      </c>
    </row>
    <row r="628" spans="1:10" x14ac:dyDescent="0.25">
      <c r="A628" t="s">
        <v>2592</v>
      </c>
      <c r="B628" s="2">
        <v>45545</v>
      </c>
      <c r="C628" t="s">
        <v>1247</v>
      </c>
      <c r="D628" t="s">
        <v>1768</v>
      </c>
      <c r="E628" t="s">
        <v>1904</v>
      </c>
      <c r="F628">
        <v>3</v>
      </c>
      <c r="G628">
        <v>392.65</v>
      </c>
      <c r="H628">
        <v>0.17</v>
      </c>
      <c r="I628" t="s">
        <v>1961</v>
      </c>
      <c r="J628">
        <v>977.69849999999985</v>
      </c>
    </row>
    <row r="629" spans="1:10" x14ac:dyDescent="0.25">
      <c r="A629" t="s">
        <v>2593</v>
      </c>
      <c r="B629" s="2">
        <v>45547</v>
      </c>
      <c r="C629" t="s">
        <v>590</v>
      </c>
      <c r="D629" t="s">
        <v>1856</v>
      </c>
      <c r="E629" t="s">
        <v>1939</v>
      </c>
      <c r="F629">
        <v>4</v>
      </c>
      <c r="G629">
        <v>969.55</v>
      </c>
      <c r="H629">
        <v>0.09</v>
      </c>
      <c r="I629" t="s">
        <v>1964</v>
      </c>
      <c r="J629">
        <v>3529.1619999999998</v>
      </c>
    </row>
    <row r="630" spans="1:10" x14ac:dyDescent="0.25">
      <c r="A630" t="s">
        <v>2594</v>
      </c>
      <c r="B630" s="2">
        <v>45433</v>
      </c>
      <c r="C630" t="s">
        <v>1437</v>
      </c>
      <c r="D630" t="s">
        <v>1805</v>
      </c>
      <c r="E630" t="s">
        <v>1929</v>
      </c>
      <c r="F630">
        <v>3</v>
      </c>
      <c r="G630">
        <v>322.94</v>
      </c>
      <c r="H630">
        <v>0.01</v>
      </c>
      <c r="I630" t="s">
        <v>1959</v>
      </c>
      <c r="J630">
        <v>959.13179999999988</v>
      </c>
    </row>
    <row r="631" spans="1:10" x14ac:dyDescent="0.25">
      <c r="A631" t="s">
        <v>2595</v>
      </c>
      <c r="B631" s="2">
        <v>45792</v>
      </c>
      <c r="C631" t="s">
        <v>1145</v>
      </c>
      <c r="D631" t="s">
        <v>1832</v>
      </c>
      <c r="E631" t="s">
        <v>1887</v>
      </c>
      <c r="F631">
        <v>1</v>
      </c>
      <c r="G631">
        <v>92.83</v>
      </c>
      <c r="H631">
        <v>0.26</v>
      </c>
      <c r="I631" t="s">
        <v>1961</v>
      </c>
      <c r="J631">
        <v>68.694199999999995</v>
      </c>
    </row>
    <row r="632" spans="1:10" x14ac:dyDescent="0.25">
      <c r="A632" t="s">
        <v>2596</v>
      </c>
      <c r="B632" s="2">
        <v>45804</v>
      </c>
      <c r="C632" t="s">
        <v>1316</v>
      </c>
      <c r="D632" t="s">
        <v>1590</v>
      </c>
      <c r="E632" t="s">
        <v>1901</v>
      </c>
      <c r="F632">
        <v>4</v>
      </c>
      <c r="G632">
        <v>432.29</v>
      </c>
      <c r="H632">
        <v>0.16</v>
      </c>
      <c r="I632" t="s">
        <v>1964</v>
      </c>
      <c r="J632">
        <v>1452.4944</v>
      </c>
    </row>
    <row r="633" spans="1:10" x14ac:dyDescent="0.25">
      <c r="A633" t="s">
        <v>2597</v>
      </c>
      <c r="B633" s="2">
        <v>45311</v>
      </c>
      <c r="C633" t="s">
        <v>296</v>
      </c>
      <c r="D633" t="s">
        <v>1696</v>
      </c>
      <c r="E633" t="s">
        <v>1932</v>
      </c>
      <c r="F633">
        <v>2</v>
      </c>
      <c r="G633">
        <v>925.78</v>
      </c>
      <c r="H633">
        <v>0.14000000000000001</v>
      </c>
      <c r="I633" t="s">
        <v>1964</v>
      </c>
      <c r="J633">
        <v>1592.3416</v>
      </c>
    </row>
    <row r="634" spans="1:10" x14ac:dyDescent="0.25">
      <c r="A634" t="s">
        <v>2598</v>
      </c>
      <c r="B634" s="2">
        <v>45605</v>
      </c>
      <c r="C634" t="s">
        <v>1481</v>
      </c>
      <c r="D634" t="s">
        <v>1652</v>
      </c>
      <c r="E634" t="s">
        <v>1927</v>
      </c>
      <c r="F634">
        <v>2</v>
      </c>
      <c r="G634">
        <v>151.47</v>
      </c>
      <c r="H634">
        <v>0.21</v>
      </c>
      <c r="I634" t="s">
        <v>1961</v>
      </c>
      <c r="J634">
        <v>239.32259999999999</v>
      </c>
    </row>
    <row r="635" spans="1:10" x14ac:dyDescent="0.25">
      <c r="A635" t="s">
        <v>2599</v>
      </c>
      <c r="B635" s="2">
        <v>45338</v>
      </c>
      <c r="C635" t="s">
        <v>1401</v>
      </c>
      <c r="D635" t="s">
        <v>1832</v>
      </c>
      <c r="E635" t="s">
        <v>1924</v>
      </c>
      <c r="F635">
        <v>1</v>
      </c>
      <c r="G635">
        <v>343.05</v>
      </c>
      <c r="H635">
        <v>0.28000000000000003</v>
      </c>
      <c r="I635" t="s">
        <v>1961</v>
      </c>
      <c r="J635">
        <v>246.99600000000001</v>
      </c>
    </row>
    <row r="636" spans="1:10" x14ac:dyDescent="0.25">
      <c r="A636" t="s">
        <v>2600</v>
      </c>
      <c r="B636" s="2">
        <v>45642</v>
      </c>
      <c r="C636" t="s">
        <v>248</v>
      </c>
      <c r="D636" t="s">
        <v>1625</v>
      </c>
      <c r="E636" t="s">
        <v>1904</v>
      </c>
      <c r="F636">
        <v>1</v>
      </c>
      <c r="G636">
        <v>373.06</v>
      </c>
      <c r="H636">
        <v>0.11</v>
      </c>
      <c r="I636" t="s">
        <v>1961</v>
      </c>
      <c r="J636">
        <v>332.02339999999998</v>
      </c>
    </row>
    <row r="637" spans="1:10" x14ac:dyDescent="0.25">
      <c r="A637" t="s">
        <v>2601</v>
      </c>
      <c r="B637" s="2">
        <v>45693</v>
      </c>
      <c r="C637" t="s">
        <v>1290</v>
      </c>
      <c r="D637" t="s">
        <v>1628</v>
      </c>
      <c r="E637" t="s">
        <v>1936</v>
      </c>
      <c r="F637">
        <v>1</v>
      </c>
      <c r="G637">
        <v>124.98</v>
      </c>
      <c r="H637">
        <v>7.0000000000000007E-2</v>
      </c>
      <c r="I637" t="s">
        <v>1964</v>
      </c>
      <c r="J637">
        <v>116.23139999999999</v>
      </c>
    </row>
    <row r="638" spans="1:10" x14ac:dyDescent="0.25">
      <c r="A638" t="s">
        <v>2602</v>
      </c>
      <c r="B638" s="2">
        <v>45763</v>
      </c>
      <c r="C638" t="s">
        <v>877</v>
      </c>
      <c r="D638" t="s">
        <v>1802</v>
      </c>
      <c r="E638" t="s">
        <v>1948</v>
      </c>
      <c r="F638">
        <v>4</v>
      </c>
      <c r="G638">
        <v>221.49</v>
      </c>
      <c r="H638">
        <v>0.26</v>
      </c>
      <c r="I638" t="s">
        <v>1961</v>
      </c>
      <c r="J638">
        <v>655.61040000000003</v>
      </c>
    </row>
    <row r="639" spans="1:10" x14ac:dyDescent="0.25">
      <c r="A639" t="s">
        <v>2603</v>
      </c>
      <c r="B639" s="2">
        <v>45572</v>
      </c>
      <c r="C639" t="s">
        <v>572</v>
      </c>
      <c r="D639" t="s">
        <v>1645</v>
      </c>
      <c r="E639" t="s">
        <v>1936</v>
      </c>
      <c r="F639">
        <v>1</v>
      </c>
      <c r="G639">
        <v>563.32000000000005</v>
      </c>
      <c r="H639">
        <v>0.01</v>
      </c>
      <c r="I639" t="s">
        <v>1961</v>
      </c>
      <c r="J639">
        <v>557.68680000000006</v>
      </c>
    </row>
    <row r="640" spans="1:10" x14ac:dyDescent="0.25">
      <c r="A640" t="s">
        <v>2604</v>
      </c>
      <c r="B640" s="2">
        <v>45338</v>
      </c>
      <c r="C640" t="s">
        <v>1229</v>
      </c>
      <c r="D640" t="s">
        <v>1603</v>
      </c>
      <c r="E640" t="s">
        <v>1887</v>
      </c>
      <c r="F640">
        <v>1</v>
      </c>
      <c r="G640">
        <v>362.93</v>
      </c>
      <c r="H640">
        <v>0.27</v>
      </c>
      <c r="I640" t="s">
        <v>1959</v>
      </c>
      <c r="J640">
        <v>264.93889999999999</v>
      </c>
    </row>
    <row r="641" spans="1:10" x14ac:dyDescent="0.25">
      <c r="A641" t="s">
        <v>2605</v>
      </c>
      <c r="B641" s="2">
        <v>45373</v>
      </c>
      <c r="C641" t="s">
        <v>1067</v>
      </c>
      <c r="D641" t="s">
        <v>1603</v>
      </c>
      <c r="E641" t="s">
        <v>1936</v>
      </c>
      <c r="F641">
        <v>4</v>
      </c>
      <c r="G641">
        <v>369.22</v>
      </c>
      <c r="H641">
        <v>0.18</v>
      </c>
      <c r="I641" t="s">
        <v>1964</v>
      </c>
      <c r="J641">
        <v>1211.0416</v>
      </c>
    </row>
    <row r="642" spans="1:10" x14ac:dyDescent="0.25">
      <c r="A642" t="s">
        <v>2606</v>
      </c>
      <c r="B642" s="2">
        <v>45590</v>
      </c>
      <c r="C642" t="s">
        <v>1287</v>
      </c>
      <c r="D642" t="s">
        <v>1871</v>
      </c>
      <c r="E642" t="s">
        <v>1934</v>
      </c>
      <c r="F642">
        <v>3</v>
      </c>
      <c r="G642">
        <v>950.83</v>
      </c>
      <c r="H642">
        <v>0.06</v>
      </c>
      <c r="I642" t="s">
        <v>1961</v>
      </c>
      <c r="J642">
        <v>2681.3406</v>
      </c>
    </row>
    <row r="643" spans="1:10" x14ac:dyDescent="0.25">
      <c r="A643" t="s">
        <v>2607</v>
      </c>
      <c r="B643" s="2">
        <v>45365</v>
      </c>
      <c r="C643" t="s">
        <v>491</v>
      </c>
      <c r="D643" t="s">
        <v>1689</v>
      </c>
      <c r="E643" t="s">
        <v>1932</v>
      </c>
      <c r="F643">
        <v>3</v>
      </c>
      <c r="G643">
        <v>338.79</v>
      </c>
      <c r="H643">
        <v>0.01</v>
      </c>
      <c r="I643" t="s">
        <v>1959</v>
      </c>
      <c r="J643">
        <v>1006.2063000000001</v>
      </c>
    </row>
    <row r="644" spans="1:10" x14ac:dyDescent="0.25">
      <c r="A644" t="s">
        <v>2608</v>
      </c>
      <c r="B644" s="2">
        <v>45711</v>
      </c>
      <c r="C644" t="s">
        <v>500</v>
      </c>
      <c r="D644" t="s">
        <v>1853</v>
      </c>
      <c r="E644" t="s">
        <v>1892</v>
      </c>
      <c r="F644">
        <v>3</v>
      </c>
      <c r="G644">
        <v>853.32</v>
      </c>
      <c r="H644">
        <v>7.0000000000000007E-2</v>
      </c>
      <c r="I644" t="s">
        <v>1964</v>
      </c>
      <c r="J644">
        <v>2380.7628</v>
      </c>
    </row>
    <row r="645" spans="1:10" x14ac:dyDescent="0.25">
      <c r="A645" t="s">
        <v>2609</v>
      </c>
      <c r="B645" s="2">
        <v>45586</v>
      </c>
      <c r="C645" t="s">
        <v>509</v>
      </c>
      <c r="D645" t="s">
        <v>1811</v>
      </c>
      <c r="E645" t="s">
        <v>1911</v>
      </c>
      <c r="F645">
        <v>3</v>
      </c>
      <c r="G645">
        <v>89.78</v>
      </c>
      <c r="H645">
        <v>0.2</v>
      </c>
      <c r="I645" t="s">
        <v>1964</v>
      </c>
      <c r="J645">
        <v>215.47200000000001</v>
      </c>
    </row>
    <row r="646" spans="1:10" x14ac:dyDescent="0.25">
      <c r="A646" t="s">
        <v>2610</v>
      </c>
      <c r="B646" s="2">
        <v>45334</v>
      </c>
      <c r="C646" t="s">
        <v>636</v>
      </c>
      <c r="D646" t="s">
        <v>1747</v>
      </c>
      <c r="E646" t="s">
        <v>1892</v>
      </c>
      <c r="F646">
        <v>1</v>
      </c>
      <c r="G646">
        <v>172.04</v>
      </c>
      <c r="H646">
        <v>0.04</v>
      </c>
      <c r="I646" t="s">
        <v>1961</v>
      </c>
      <c r="J646">
        <v>165.1584</v>
      </c>
    </row>
    <row r="647" spans="1:10" x14ac:dyDescent="0.25">
      <c r="A647" t="s">
        <v>2611</v>
      </c>
      <c r="B647" s="2">
        <v>45333</v>
      </c>
      <c r="C647" t="s">
        <v>1452</v>
      </c>
      <c r="D647" t="s">
        <v>1744</v>
      </c>
      <c r="E647" t="s">
        <v>1892</v>
      </c>
      <c r="F647">
        <v>1</v>
      </c>
      <c r="G647">
        <v>389.2</v>
      </c>
      <c r="H647">
        <v>0.05</v>
      </c>
      <c r="I647" t="s">
        <v>1959</v>
      </c>
      <c r="J647">
        <v>369.74</v>
      </c>
    </row>
    <row r="648" spans="1:10" x14ac:dyDescent="0.25">
      <c r="A648" t="s">
        <v>2612</v>
      </c>
      <c r="B648" s="2">
        <v>45778</v>
      </c>
      <c r="C648" t="s">
        <v>1434</v>
      </c>
      <c r="D648" t="s">
        <v>1814</v>
      </c>
      <c r="E648" t="s">
        <v>1932</v>
      </c>
      <c r="F648">
        <v>3</v>
      </c>
      <c r="G648">
        <v>865.96</v>
      </c>
      <c r="H648">
        <v>0.12</v>
      </c>
      <c r="I648" t="s">
        <v>1961</v>
      </c>
      <c r="J648">
        <v>2286.1343999999999</v>
      </c>
    </row>
    <row r="649" spans="1:10" x14ac:dyDescent="0.25">
      <c r="A649" t="s">
        <v>2613</v>
      </c>
      <c r="B649" s="2">
        <v>45592</v>
      </c>
      <c r="C649" t="s">
        <v>569</v>
      </c>
      <c r="D649" t="s">
        <v>1631</v>
      </c>
      <c r="E649" t="s">
        <v>1892</v>
      </c>
      <c r="F649">
        <v>3</v>
      </c>
      <c r="G649">
        <v>79.95</v>
      </c>
      <c r="H649">
        <v>0.2</v>
      </c>
      <c r="I649" t="s">
        <v>1964</v>
      </c>
      <c r="J649">
        <v>191.88</v>
      </c>
    </row>
    <row r="650" spans="1:10" x14ac:dyDescent="0.25">
      <c r="A650" t="s">
        <v>2614</v>
      </c>
      <c r="B650" s="2">
        <v>45259</v>
      </c>
      <c r="C650" t="s">
        <v>1202</v>
      </c>
      <c r="D650" t="s">
        <v>1655</v>
      </c>
      <c r="E650" t="s">
        <v>1914</v>
      </c>
      <c r="F650">
        <v>1</v>
      </c>
      <c r="G650">
        <v>566.5</v>
      </c>
      <c r="H650">
        <v>0.25</v>
      </c>
      <c r="I650" t="s">
        <v>1964</v>
      </c>
      <c r="J650">
        <v>424.875</v>
      </c>
    </row>
    <row r="651" spans="1:10" x14ac:dyDescent="0.25">
      <c r="A651" t="s">
        <v>2615</v>
      </c>
      <c r="B651" s="2">
        <v>45801</v>
      </c>
      <c r="C651" t="s">
        <v>1264</v>
      </c>
      <c r="D651" t="s">
        <v>1638</v>
      </c>
      <c r="E651" t="s">
        <v>1887</v>
      </c>
      <c r="F651">
        <v>2</v>
      </c>
      <c r="G651">
        <v>347.95</v>
      </c>
      <c r="H651">
        <v>0.13</v>
      </c>
      <c r="I651" t="s">
        <v>1964</v>
      </c>
      <c r="J651">
        <v>605.43299999999999</v>
      </c>
    </row>
    <row r="652" spans="1:10" x14ac:dyDescent="0.25">
      <c r="A652" t="s">
        <v>2616</v>
      </c>
      <c r="B652" s="2">
        <v>45347</v>
      </c>
      <c r="C652" t="s">
        <v>689</v>
      </c>
      <c r="D652" t="s">
        <v>1756</v>
      </c>
      <c r="E652" t="s">
        <v>1901</v>
      </c>
      <c r="F652">
        <v>2</v>
      </c>
      <c r="G652">
        <v>250.83</v>
      </c>
      <c r="H652">
        <v>0.15</v>
      </c>
      <c r="I652" t="s">
        <v>1961</v>
      </c>
      <c r="J652">
        <v>426.411</v>
      </c>
    </row>
    <row r="653" spans="1:10" x14ac:dyDescent="0.25">
      <c r="A653" t="s">
        <v>2617</v>
      </c>
      <c r="B653" s="2">
        <v>45721</v>
      </c>
      <c r="C653" t="s">
        <v>509</v>
      </c>
      <c r="D653" t="s">
        <v>1796</v>
      </c>
      <c r="E653" t="s">
        <v>1892</v>
      </c>
      <c r="F653">
        <v>1</v>
      </c>
      <c r="G653">
        <v>888.05</v>
      </c>
      <c r="H653">
        <v>0.2</v>
      </c>
      <c r="I653" t="s">
        <v>1961</v>
      </c>
      <c r="J653">
        <v>710.44</v>
      </c>
    </row>
    <row r="654" spans="1:10" x14ac:dyDescent="0.25">
      <c r="A654" t="s">
        <v>2618</v>
      </c>
      <c r="B654" s="2">
        <v>45531</v>
      </c>
      <c r="C654" t="s">
        <v>38</v>
      </c>
      <c r="D654" t="s">
        <v>1696</v>
      </c>
      <c r="E654" t="s">
        <v>1945</v>
      </c>
      <c r="F654">
        <v>2</v>
      </c>
      <c r="G654">
        <v>673.02</v>
      </c>
      <c r="H654">
        <v>0.11</v>
      </c>
      <c r="I654" t="s">
        <v>1961</v>
      </c>
      <c r="J654">
        <v>1197.9756</v>
      </c>
    </row>
    <row r="655" spans="1:10" x14ac:dyDescent="0.25">
      <c r="A655" t="s">
        <v>2619</v>
      </c>
      <c r="B655" s="2">
        <v>45332</v>
      </c>
      <c r="C655" t="s">
        <v>1374</v>
      </c>
      <c r="D655" t="s">
        <v>1774</v>
      </c>
      <c r="E655" t="s">
        <v>1901</v>
      </c>
      <c r="F655">
        <v>2</v>
      </c>
      <c r="G655">
        <v>492.62</v>
      </c>
      <c r="H655">
        <v>0.26</v>
      </c>
      <c r="I655" t="s">
        <v>1964</v>
      </c>
      <c r="J655">
        <v>729.07759999999996</v>
      </c>
    </row>
    <row r="656" spans="1:10" x14ac:dyDescent="0.25">
      <c r="A656" t="s">
        <v>2620</v>
      </c>
      <c r="B656" s="2">
        <v>45344</v>
      </c>
      <c r="C656" t="s">
        <v>1187</v>
      </c>
      <c r="D656" t="s">
        <v>1838</v>
      </c>
      <c r="E656" t="s">
        <v>1901</v>
      </c>
      <c r="F656">
        <v>4</v>
      </c>
      <c r="G656">
        <v>986.93</v>
      </c>
      <c r="H656">
        <v>0.01</v>
      </c>
      <c r="I656" t="s">
        <v>1959</v>
      </c>
      <c r="J656">
        <v>3908.2428</v>
      </c>
    </row>
    <row r="657" spans="1:10" x14ac:dyDescent="0.25">
      <c r="A657" t="s">
        <v>2621</v>
      </c>
      <c r="B657" s="2">
        <v>45388</v>
      </c>
      <c r="C657" t="s">
        <v>1487</v>
      </c>
      <c r="D657" t="s">
        <v>1642</v>
      </c>
      <c r="E657" t="s">
        <v>1929</v>
      </c>
      <c r="F657">
        <v>4</v>
      </c>
      <c r="G657">
        <v>411.68</v>
      </c>
      <c r="H657">
        <v>0.06</v>
      </c>
      <c r="I657" t="s">
        <v>1961</v>
      </c>
      <c r="J657">
        <v>1547.9168</v>
      </c>
    </row>
    <row r="658" spans="1:10" x14ac:dyDescent="0.25">
      <c r="A658" t="s">
        <v>2622</v>
      </c>
      <c r="B658" s="2">
        <v>45397</v>
      </c>
      <c r="C658" t="s">
        <v>719</v>
      </c>
      <c r="D658" t="s">
        <v>1686</v>
      </c>
      <c r="E658" t="s">
        <v>1942</v>
      </c>
      <c r="F658">
        <v>2</v>
      </c>
      <c r="G658">
        <v>637.55999999999995</v>
      </c>
      <c r="H658">
        <v>0.05</v>
      </c>
      <c r="I658" t="s">
        <v>1964</v>
      </c>
      <c r="J658">
        <v>1211.364</v>
      </c>
    </row>
    <row r="659" spans="1:10" x14ac:dyDescent="0.25">
      <c r="A659" t="s">
        <v>2623</v>
      </c>
      <c r="B659" s="2">
        <v>45633</v>
      </c>
      <c r="C659" t="s">
        <v>70</v>
      </c>
      <c r="D659" t="s">
        <v>1610</v>
      </c>
      <c r="E659" t="s">
        <v>1901</v>
      </c>
      <c r="F659">
        <v>3</v>
      </c>
      <c r="G659">
        <v>706.87</v>
      </c>
      <c r="H659">
        <v>0.27</v>
      </c>
      <c r="I659" t="s">
        <v>1959</v>
      </c>
      <c r="J659">
        <v>1548.0453</v>
      </c>
    </row>
    <row r="660" spans="1:10" x14ac:dyDescent="0.25">
      <c r="A660" t="s">
        <v>2624</v>
      </c>
      <c r="B660" s="2">
        <v>45629</v>
      </c>
      <c r="C660" t="s">
        <v>212</v>
      </c>
      <c r="D660" t="s">
        <v>1617</v>
      </c>
      <c r="E660" t="s">
        <v>1911</v>
      </c>
      <c r="F660">
        <v>2</v>
      </c>
      <c r="G660">
        <v>884.48</v>
      </c>
      <c r="H660">
        <v>0</v>
      </c>
      <c r="I660" t="s">
        <v>1964</v>
      </c>
      <c r="J660">
        <v>1768.96</v>
      </c>
    </row>
    <row r="661" spans="1:10" x14ac:dyDescent="0.25">
      <c r="A661" t="s">
        <v>2625</v>
      </c>
      <c r="B661" s="2">
        <v>45291</v>
      </c>
      <c r="C661" t="s">
        <v>185</v>
      </c>
      <c r="D661" t="s">
        <v>1859</v>
      </c>
      <c r="E661" t="s">
        <v>1904</v>
      </c>
      <c r="F661">
        <v>3</v>
      </c>
      <c r="G661">
        <v>718.23</v>
      </c>
      <c r="H661">
        <v>0.19</v>
      </c>
      <c r="I661" t="s">
        <v>1961</v>
      </c>
      <c r="J661">
        <v>1745.2989</v>
      </c>
    </row>
    <row r="662" spans="1:10" x14ac:dyDescent="0.25">
      <c r="A662" t="s">
        <v>2626</v>
      </c>
      <c r="B662" s="2">
        <v>45914</v>
      </c>
      <c r="C662" t="s">
        <v>603</v>
      </c>
      <c r="D662" t="s">
        <v>1853</v>
      </c>
      <c r="E662" t="s">
        <v>1945</v>
      </c>
      <c r="F662">
        <v>3</v>
      </c>
      <c r="G662">
        <v>107.44</v>
      </c>
      <c r="H662">
        <v>0.27</v>
      </c>
      <c r="I662" t="s">
        <v>1961</v>
      </c>
      <c r="J662">
        <v>235.2936</v>
      </c>
    </row>
    <row r="663" spans="1:10" x14ac:dyDescent="0.25">
      <c r="A663" t="s">
        <v>2627</v>
      </c>
      <c r="B663" s="2">
        <v>45673</v>
      </c>
      <c r="C663" t="s">
        <v>215</v>
      </c>
      <c r="D663" t="s">
        <v>1718</v>
      </c>
      <c r="E663" t="s">
        <v>1901</v>
      </c>
      <c r="F663">
        <v>4</v>
      </c>
      <c r="G663">
        <v>608.97</v>
      </c>
      <c r="H663">
        <v>0.14000000000000001</v>
      </c>
      <c r="I663" t="s">
        <v>1964</v>
      </c>
      <c r="J663">
        <v>2094.8568</v>
      </c>
    </row>
    <row r="664" spans="1:10" x14ac:dyDescent="0.25">
      <c r="A664" t="s">
        <v>2628</v>
      </c>
      <c r="B664" s="2">
        <v>45689</v>
      </c>
      <c r="C664" t="s">
        <v>1121</v>
      </c>
      <c r="D664" t="s">
        <v>1765</v>
      </c>
      <c r="E664" t="s">
        <v>1911</v>
      </c>
      <c r="F664">
        <v>3</v>
      </c>
      <c r="G664">
        <v>260.45999999999998</v>
      </c>
      <c r="H664">
        <v>0.09</v>
      </c>
      <c r="I664" t="s">
        <v>1959</v>
      </c>
      <c r="J664">
        <v>711.05579999999986</v>
      </c>
    </row>
    <row r="665" spans="1:10" x14ac:dyDescent="0.25">
      <c r="A665" t="s">
        <v>2629</v>
      </c>
      <c r="B665" s="2">
        <v>45646</v>
      </c>
      <c r="C665" t="s">
        <v>430</v>
      </c>
      <c r="D665" t="s">
        <v>1642</v>
      </c>
      <c r="E665" t="s">
        <v>1911</v>
      </c>
      <c r="F665">
        <v>1</v>
      </c>
      <c r="G665">
        <v>747.03</v>
      </c>
      <c r="H665">
        <v>0.01</v>
      </c>
      <c r="I665" t="s">
        <v>1959</v>
      </c>
      <c r="J665">
        <v>739.55970000000002</v>
      </c>
    </row>
    <row r="666" spans="1:10" x14ac:dyDescent="0.25">
      <c r="A666" t="s">
        <v>2630</v>
      </c>
      <c r="B666" s="2">
        <v>45475</v>
      </c>
      <c r="C666" t="s">
        <v>1269</v>
      </c>
      <c r="D666" t="s">
        <v>1998</v>
      </c>
      <c r="E666" t="s">
        <v>1917</v>
      </c>
      <c r="F666">
        <v>4</v>
      </c>
      <c r="G666">
        <v>700.88</v>
      </c>
      <c r="H666">
        <v>0.23</v>
      </c>
      <c r="I666" t="s">
        <v>1961</v>
      </c>
      <c r="J666">
        <v>2158.7103999999999</v>
      </c>
    </row>
    <row r="667" spans="1:10" x14ac:dyDescent="0.25">
      <c r="A667" t="s">
        <v>2631</v>
      </c>
      <c r="B667" s="2">
        <v>45781</v>
      </c>
      <c r="C667" t="s">
        <v>189</v>
      </c>
      <c r="D667" t="s">
        <v>1868</v>
      </c>
      <c r="E667" t="s">
        <v>1934</v>
      </c>
      <c r="F667">
        <v>4</v>
      </c>
      <c r="G667">
        <v>20.09</v>
      </c>
      <c r="H667">
        <v>0.16</v>
      </c>
      <c r="I667" t="s">
        <v>1961</v>
      </c>
      <c r="J667">
        <v>67.502399999999994</v>
      </c>
    </row>
    <row r="668" spans="1:10" x14ac:dyDescent="0.25">
      <c r="A668" t="s">
        <v>2632</v>
      </c>
      <c r="B668" s="2">
        <v>45654</v>
      </c>
      <c r="C668" t="s">
        <v>234</v>
      </c>
      <c r="D668" t="s">
        <v>1689</v>
      </c>
      <c r="E668" t="s">
        <v>1927</v>
      </c>
      <c r="F668">
        <v>3</v>
      </c>
      <c r="G668">
        <v>917.64</v>
      </c>
      <c r="H668">
        <v>0.24</v>
      </c>
      <c r="I668" t="s">
        <v>1961</v>
      </c>
      <c r="J668">
        <v>2092.2192</v>
      </c>
    </row>
    <row r="669" spans="1:10" x14ac:dyDescent="0.25">
      <c r="A669" t="s">
        <v>2633</v>
      </c>
      <c r="B669" s="2">
        <v>45594</v>
      </c>
      <c r="C669" t="s">
        <v>199</v>
      </c>
      <c r="D669" t="s">
        <v>1638</v>
      </c>
      <c r="E669" t="s">
        <v>1887</v>
      </c>
      <c r="F669">
        <v>1</v>
      </c>
      <c r="G669">
        <v>242.08</v>
      </c>
      <c r="H669">
        <v>0.18</v>
      </c>
      <c r="I669" t="s">
        <v>1961</v>
      </c>
      <c r="J669">
        <v>198.50559999999999</v>
      </c>
    </row>
    <row r="670" spans="1:10" x14ac:dyDescent="0.25">
      <c r="A670" t="s">
        <v>2634</v>
      </c>
      <c r="B670" s="2">
        <v>45581</v>
      </c>
      <c r="C670" t="s">
        <v>218</v>
      </c>
      <c r="D670" t="s">
        <v>1771</v>
      </c>
      <c r="E670" t="s">
        <v>1914</v>
      </c>
      <c r="F670">
        <v>1</v>
      </c>
      <c r="G670">
        <v>536.67999999999995</v>
      </c>
      <c r="H670">
        <v>0.27</v>
      </c>
      <c r="I670" t="s">
        <v>1959</v>
      </c>
      <c r="J670">
        <v>391.77640000000002</v>
      </c>
    </row>
    <row r="671" spans="1:10" x14ac:dyDescent="0.25">
      <c r="A671" t="s">
        <v>2635</v>
      </c>
      <c r="B671" s="2">
        <v>45748</v>
      </c>
      <c r="C671" t="s">
        <v>342</v>
      </c>
      <c r="D671" t="s">
        <v>1664</v>
      </c>
      <c r="E671" t="s">
        <v>1904</v>
      </c>
      <c r="F671">
        <v>2</v>
      </c>
      <c r="G671">
        <v>145.18</v>
      </c>
      <c r="H671">
        <v>0.26</v>
      </c>
      <c r="I671" t="s">
        <v>1961</v>
      </c>
      <c r="J671">
        <v>214.8664</v>
      </c>
    </row>
    <row r="672" spans="1:10" x14ac:dyDescent="0.25">
      <c r="A672" t="s">
        <v>2636</v>
      </c>
      <c r="B672" s="2">
        <v>45369</v>
      </c>
      <c r="C672" t="s">
        <v>726</v>
      </c>
      <c r="D672" t="s">
        <v>1783</v>
      </c>
      <c r="E672" t="s">
        <v>1904</v>
      </c>
      <c r="F672">
        <v>2</v>
      </c>
      <c r="G672">
        <v>132.77000000000001</v>
      </c>
      <c r="H672">
        <v>0.13</v>
      </c>
      <c r="I672" t="s">
        <v>1964</v>
      </c>
      <c r="J672">
        <v>231.0198</v>
      </c>
    </row>
    <row r="673" spans="1:10" x14ac:dyDescent="0.25">
      <c r="A673" t="s">
        <v>2637</v>
      </c>
      <c r="B673" s="2">
        <v>45701</v>
      </c>
      <c r="C673" t="s">
        <v>66</v>
      </c>
      <c r="D673" t="s">
        <v>1703</v>
      </c>
      <c r="E673" t="s">
        <v>1921</v>
      </c>
      <c r="F673">
        <v>4</v>
      </c>
      <c r="G673">
        <v>682.11</v>
      </c>
      <c r="H673">
        <v>0.14000000000000001</v>
      </c>
      <c r="I673" t="s">
        <v>1959</v>
      </c>
      <c r="J673">
        <v>2346.4584</v>
      </c>
    </row>
    <row r="674" spans="1:10" x14ac:dyDescent="0.25">
      <c r="A674" t="s">
        <v>2638</v>
      </c>
      <c r="B674" s="2">
        <v>45510</v>
      </c>
      <c r="C674" t="s">
        <v>2639</v>
      </c>
      <c r="D674" t="s">
        <v>1700</v>
      </c>
      <c r="E674" t="s">
        <v>1942</v>
      </c>
      <c r="F674">
        <v>4</v>
      </c>
      <c r="G674">
        <v>502.95</v>
      </c>
      <c r="H674">
        <v>0.14000000000000001</v>
      </c>
      <c r="I674" t="s">
        <v>1964</v>
      </c>
      <c r="J674">
        <v>1730.1479999999999</v>
      </c>
    </row>
    <row r="675" spans="1:10" x14ac:dyDescent="0.25">
      <c r="A675" t="s">
        <v>2640</v>
      </c>
      <c r="B675" s="2">
        <v>45538</v>
      </c>
      <c r="C675" t="s">
        <v>763</v>
      </c>
      <c r="D675" t="s">
        <v>1689</v>
      </c>
      <c r="E675" t="s">
        <v>1939</v>
      </c>
      <c r="F675">
        <v>2</v>
      </c>
      <c r="G675">
        <v>472.08</v>
      </c>
      <c r="H675">
        <v>7.0000000000000007E-2</v>
      </c>
      <c r="I675" t="s">
        <v>1959</v>
      </c>
      <c r="J675">
        <v>878.0687999999999</v>
      </c>
    </row>
    <row r="676" spans="1:10" x14ac:dyDescent="0.25">
      <c r="A676" t="s">
        <v>2641</v>
      </c>
      <c r="B676" s="2">
        <v>45665</v>
      </c>
      <c r="C676" t="s">
        <v>1470</v>
      </c>
      <c r="D676" t="s">
        <v>1753</v>
      </c>
      <c r="E676" t="s">
        <v>1942</v>
      </c>
      <c r="F676">
        <v>2</v>
      </c>
      <c r="G676">
        <v>218.11</v>
      </c>
      <c r="H676">
        <v>0.02</v>
      </c>
      <c r="I676" t="s">
        <v>1964</v>
      </c>
      <c r="J676">
        <v>427.49560000000002</v>
      </c>
    </row>
    <row r="677" spans="1:10" x14ac:dyDescent="0.25">
      <c r="A677" t="s">
        <v>2642</v>
      </c>
      <c r="B677" s="2">
        <v>45859</v>
      </c>
      <c r="C677" t="s">
        <v>218</v>
      </c>
      <c r="D677" t="s">
        <v>1560</v>
      </c>
      <c r="E677" t="s">
        <v>1911</v>
      </c>
      <c r="F677">
        <v>4</v>
      </c>
      <c r="G677">
        <v>845.58</v>
      </c>
      <c r="H677">
        <v>0.06</v>
      </c>
      <c r="I677" t="s">
        <v>1961</v>
      </c>
      <c r="J677">
        <v>3179.3807999999999</v>
      </c>
    </row>
    <row r="678" spans="1:10" x14ac:dyDescent="0.25">
      <c r="A678" t="s">
        <v>2643</v>
      </c>
      <c r="B678" s="2">
        <v>45255</v>
      </c>
      <c r="C678" t="s">
        <v>446</v>
      </c>
      <c r="D678" t="s">
        <v>1823</v>
      </c>
      <c r="E678" t="s">
        <v>1896</v>
      </c>
      <c r="F678">
        <v>2</v>
      </c>
      <c r="G678">
        <v>111.28</v>
      </c>
      <c r="H678">
        <v>0.14000000000000001</v>
      </c>
      <c r="I678" t="s">
        <v>1959</v>
      </c>
      <c r="J678">
        <v>191.4016</v>
      </c>
    </row>
    <row r="679" spans="1:10" x14ac:dyDescent="0.25">
      <c r="A679" t="s">
        <v>2644</v>
      </c>
      <c r="B679" s="2">
        <v>45842</v>
      </c>
      <c r="C679" t="s">
        <v>593</v>
      </c>
      <c r="D679" t="s">
        <v>1759</v>
      </c>
      <c r="E679" t="s">
        <v>1934</v>
      </c>
      <c r="F679">
        <v>2</v>
      </c>
      <c r="G679">
        <v>37.21</v>
      </c>
      <c r="H679">
        <v>0.19</v>
      </c>
      <c r="I679" t="s">
        <v>1959</v>
      </c>
      <c r="J679">
        <v>60.280200000000008</v>
      </c>
    </row>
    <row r="680" spans="1:10" x14ac:dyDescent="0.25">
      <c r="A680" t="s">
        <v>2645</v>
      </c>
      <c r="B680" s="2">
        <v>45220</v>
      </c>
      <c r="C680" t="s">
        <v>1307</v>
      </c>
      <c r="D680" t="s">
        <v>1768</v>
      </c>
      <c r="E680" t="s">
        <v>1932</v>
      </c>
      <c r="F680">
        <v>1</v>
      </c>
      <c r="G680">
        <v>331.73</v>
      </c>
      <c r="H680">
        <v>0.04</v>
      </c>
      <c r="I680" t="s">
        <v>1959</v>
      </c>
      <c r="J680">
        <v>318.46080000000001</v>
      </c>
    </row>
    <row r="681" spans="1:10" x14ac:dyDescent="0.25">
      <c r="A681" t="s">
        <v>2646</v>
      </c>
      <c r="B681" s="2">
        <v>45273</v>
      </c>
      <c r="C681" t="s">
        <v>1151</v>
      </c>
      <c r="D681" t="s">
        <v>1793</v>
      </c>
      <c r="E681" t="s">
        <v>1929</v>
      </c>
      <c r="F681">
        <v>3</v>
      </c>
      <c r="G681">
        <v>306.70999999999998</v>
      </c>
      <c r="H681">
        <v>0.09</v>
      </c>
      <c r="I681" t="s">
        <v>1961</v>
      </c>
      <c r="J681">
        <v>837.31829999999991</v>
      </c>
    </row>
    <row r="682" spans="1:10" x14ac:dyDescent="0.25">
      <c r="A682" t="s">
        <v>2647</v>
      </c>
      <c r="B682" s="2">
        <v>45456</v>
      </c>
      <c r="C682" t="s">
        <v>871</v>
      </c>
      <c r="D682" t="s">
        <v>1652</v>
      </c>
      <c r="E682" t="s">
        <v>1911</v>
      </c>
      <c r="F682">
        <v>4</v>
      </c>
      <c r="G682">
        <v>484.92</v>
      </c>
      <c r="H682">
        <v>0.28000000000000003</v>
      </c>
      <c r="I682" t="s">
        <v>1961</v>
      </c>
      <c r="J682">
        <v>1396.5696</v>
      </c>
    </row>
    <row r="683" spans="1:10" x14ac:dyDescent="0.25">
      <c r="A683" t="s">
        <v>2648</v>
      </c>
      <c r="B683" s="2">
        <v>45292</v>
      </c>
      <c r="C683" t="s">
        <v>172</v>
      </c>
      <c r="D683" t="s">
        <v>1732</v>
      </c>
      <c r="E683" t="s">
        <v>1908</v>
      </c>
      <c r="F683">
        <v>2</v>
      </c>
      <c r="G683">
        <v>42.04</v>
      </c>
      <c r="H683">
        <v>7.0000000000000007E-2</v>
      </c>
      <c r="I683" t="s">
        <v>1959</v>
      </c>
      <c r="J683">
        <v>78.194399999999987</v>
      </c>
    </row>
    <row r="684" spans="1:10" x14ac:dyDescent="0.25">
      <c r="A684" t="s">
        <v>2649</v>
      </c>
      <c r="B684" s="2">
        <v>45278</v>
      </c>
      <c r="C684" t="s">
        <v>904</v>
      </c>
      <c r="D684" t="s">
        <v>1747</v>
      </c>
      <c r="E684" t="s">
        <v>1911</v>
      </c>
      <c r="F684">
        <v>3</v>
      </c>
      <c r="G684">
        <v>599.48</v>
      </c>
      <c r="H684">
        <v>0.22</v>
      </c>
      <c r="I684" t="s">
        <v>1961</v>
      </c>
      <c r="J684">
        <v>1402.7832000000001</v>
      </c>
    </row>
    <row r="685" spans="1:10" x14ac:dyDescent="0.25">
      <c r="A685" t="s">
        <v>2650</v>
      </c>
      <c r="B685" s="2">
        <v>45232</v>
      </c>
      <c r="C685" t="s">
        <v>1130</v>
      </c>
      <c r="D685" t="s">
        <v>1625</v>
      </c>
      <c r="E685" t="s">
        <v>1892</v>
      </c>
      <c r="F685">
        <v>3</v>
      </c>
      <c r="G685">
        <v>401.42</v>
      </c>
      <c r="H685">
        <v>0.01</v>
      </c>
      <c r="I685" t="s">
        <v>1964</v>
      </c>
      <c r="J685">
        <v>1192.2174</v>
      </c>
    </row>
    <row r="686" spans="1:10" x14ac:dyDescent="0.25">
      <c r="A686" t="s">
        <v>2651</v>
      </c>
      <c r="B686" s="2">
        <v>45907</v>
      </c>
      <c r="C686" t="s">
        <v>639</v>
      </c>
      <c r="D686" t="s">
        <v>1718</v>
      </c>
      <c r="E686" t="s">
        <v>1917</v>
      </c>
      <c r="F686">
        <v>4</v>
      </c>
      <c r="G686">
        <v>442.54</v>
      </c>
      <c r="H686">
        <v>0.06</v>
      </c>
      <c r="I686" t="s">
        <v>1959</v>
      </c>
      <c r="J686">
        <v>1663.9503999999999</v>
      </c>
    </row>
    <row r="687" spans="1:10" x14ac:dyDescent="0.25">
      <c r="A687" t="s">
        <v>2652</v>
      </c>
      <c r="B687" s="2">
        <v>45270</v>
      </c>
      <c r="C687" t="s">
        <v>1420</v>
      </c>
      <c r="D687" t="s">
        <v>1847</v>
      </c>
      <c r="E687" t="s">
        <v>1932</v>
      </c>
      <c r="F687">
        <v>4</v>
      </c>
      <c r="G687">
        <v>451.41</v>
      </c>
      <c r="H687">
        <v>0.06</v>
      </c>
      <c r="I687" t="s">
        <v>1961</v>
      </c>
      <c r="J687">
        <v>1697.3016</v>
      </c>
    </row>
    <row r="688" spans="1:10" x14ac:dyDescent="0.25">
      <c r="A688" t="s">
        <v>2653</v>
      </c>
      <c r="B688" s="2">
        <v>45942</v>
      </c>
      <c r="C688" t="s">
        <v>857</v>
      </c>
      <c r="D688" t="s">
        <v>1856</v>
      </c>
      <c r="E688" t="s">
        <v>1921</v>
      </c>
      <c r="F688">
        <v>4</v>
      </c>
      <c r="G688">
        <v>547.21</v>
      </c>
      <c r="H688">
        <v>0.25</v>
      </c>
      <c r="I688" t="s">
        <v>1959</v>
      </c>
      <c r="J688">
        <v>1641.63</v>
      </c>
    </row>
    <row r="689" spans="1:10" x14ac:dyDescent="0.25">
      <c r="A689" t="s">
        <v>2654</v>
      </c>
      <c r="B689" s="2">
        <v>45750</v>
      </c>
      <c r="C689" t="s">
        <v>671</v>
      </c>
      <c r="D689" t="s">
        <v>1844</v>
      </c>
      <c r="E689" t="s">
        <v>1904</v>
      </c>
      <c r="F689">
        <v>1</v>
      </c>
      <c r="G689">
        <v>979.28</v>
      </c>
      <c r="H689">
        <v>0.2</v>
      </c>
      <c r="I689" t="s">
        <v>1961</v>
      </c>
      <c r="J689">
        <v>783.42399999999998</v>
      </c>
    </row>
    <row r="690" spans="1:10" x14ac:dyDescent="0.25">
      <c r="A690" t="s">
        <v>2655</v>
      </c>
      <c r="B690" s="2">
        <v>45300</v>
      </c>
      <c r="C690" t="s">
        <v>1971</v>
      </c>
      <c r="D690" t="s">
        <v>1750</v>
      </c>
      <c r="E690" t="s">
        <v>1914</v>
      </c>
      <c r="F690">
        <v>4</v>
      </c>
      <c r="G690">
        <v>263.58999999999997</v>
      </c>
      <c r="H690">
        <v>0.04</v>
      </c>
      <c r="I690" t="s">
        <v>1959</v>
      </c>
      <c r="J690">
        <v>1012.1856</v>
      </c>
    </row>
    <row r="691" spans="1:10" x14ac:dyDescent="0.25">
      <c r="A691" t="s">
        <v>2656</v>
      </c>
      <c r="B691" s="2">
        <v>45876</v>
      </c>
      <c r="C691" t="s">
        <v>20</v>
      </c>
      <c r="D691" t="s">
        <v>1744</v>
      </c>
      <c r="E691" t="s">
        <v>1908</v>
      </c>
      <c r="F691">
        <v>1</v>
      </c>
      <c r="G691">
        <v>692.75</v>
      </c>
      <c r="H691">
        <v>0.11</v>
      </c>
      <c r="I691" t="s">
        <v>1964</v>
      </c>
      <c r="J691">
        <v>616.54750000000001</v>
      </c>
    </row>
    <row r="692" spans="1:10" x14ac:dyDescent="0.25">
      <c r="A692" t="s">
        <v>2657</v>
      </c>
      <c r="B692" s="2">
        <v>45301</v>
      </c>
      <c r="C692" t="s">
        <v>551</v>
      </c>
      <c r="D692" t="s">
        <v>1771</v>
      </c>
      <c r="E692" t="s">
        <v>1901</v>
      </c>
      <c r="F692">
        <v>3</v>
      </c>
      <c r="G692">
        <v>142.83000000000001</v>
      </c>
      <c r="H692">
        <v>0.01</v>
      </c>
      <c r="I692" t="s">
        <v>1959</v>
      </c>
      <c r="J692">
        <v>424.20510000000002</v>
      </c>
    </row>
    <row r="693" spans="1:10" x14ac:dyDescent="0.25">
      <c r="A693" t="s">
        <v>2658</v>
      </c>
      <c r="B693" s="2">
        <v>45857</v>
      </c>
      <c r="C693" t="s">
        <v>433</v>
      </c>
      <c r="D693" t="s">
        <v>1642</v>
      </c>
      <c r="E693" t="s">
        <v>1896</v>
      </c>
      <c r="F693">
        <v>2</v>
      </c>
      <c r="G693">
        <v>419.25</v>
      </c>
      <c r="H693">
        <v>0.17</v>
      </c>
      <c r="I693" t="s">
        <v>1961</v>
      </c>
      <c r="J693">
        <v>695.95499999999993</v>
      </c>
    </row>
    <row r="694" spans="1:10" x14ac:dyDescent="0.25">
      <c r="A694" t="s">
        <v>2659</v>
      </c>
      <c r="B694" s="2">
        <v>45650</v>
      </c>
      <c r="C694" t="s">
        <v>781</v>
      </c>
      <c r="D694" t="s">
        <v>1655</v>
      </c>
      <c r="E694" t="s">
        <v>1948</v>
      </c>
      <c r="F694">
        <v>2</v>
      </c>
      <c r="G694">
        <v>800.84</v>
      </c>
      <c r="H694">
        <v>0.27</v>
      </c>
      <c r="I694" t="s">
        <v>1964</v>
      </c>
      <c r="J694">
        <v>1169.2264</v>
      </c>
    </row>
    <row r="695" spans="1:10" x14ac:dyDescent="0.25">
      <c r="A695" t="s">
        <v>2660</v>
      </c>
      <c r="B695" s="2">
        <v>45520</v>
      </c>
      <c r="C695" t="s">
        <v>14</v>
      </c>
      <c r="D695" t="s">
        <v>1725</v>
      </c>
      <c r="E695" t="s">
        <v>1896</v>
      </c>
      <c r="F695">
        <v>1</v>
      </c>
      <c r="G695">
        <v>301.24</v>
      </c>
      <c r="H695">
        <v>0.11</v>
      </c>
      <c r="I695" t="s">
        <v>1961</v>
      </c>
      <c r="J695">
        <v>268.10359999999997</v>
      </c>
    </row>
    <row r="696" spans="1:10" x14ac:dyDescent="0.25">
      <c r="A696" t="s">
        <v>2661</v>
      </c>
      <c r="B696" s="2">
        <v>45497</v>
      </c>
      <c r="C696" t="s">
        <v>925</v>
      </c>
      <c r="D696" t="s">
        <v>1838</v>
      </c>
      <c r="E696" t="s">
        <v>1908</v>
      </c>
      <c r="F696">
        <v>2</v>
      </c>
      <c r="G696">
        <v>701.49</v>
      </c>
      <c r="H696">
        <v>0.09</v>
      </c>
      <c r="I696" t="s">
        <v>1961</v>
      </c>
      <c r="J696">
        <v>1276.7118</v>
      </c>
    </row>
    <row r="697" spans="1:10" x14ac:dyDescent="0.25">
      <c r="A697" t="s">
        <v>2662</v>
      </c>
      <c r="B697" s="2">
        <v>45615</v>
      </c>
      <c r="C697" t="s">
        <v>1112</v>
      </c>
      <c r="D697" t="s">
        <v>1655</v>
      </c>
      <c r="E697" t="s">
        <v>1924</v>
      </c>
      <c r="F697">
        <v>4</v>
      </c>
      <c r="G697">
        <v>413.48</v>
      </c>
      <c r="H697">
        <v>0.02</v>
      </c>
      <c r="I697" t="s">
        <v>1961</v>
      </c>
      <c r="J697">
        <v>1620.8416</v>
      </c>
    </row>
    <row r="698" spans="1:10" x14ac:dyDescent="0.25">
      <c r="A698" t="s">
        <v>2663</v>
      </c>
      <c r="B698" s="2">
        <v>45365</v>
      </c>
      <c r="C698" t="s">
        <v>654</v>
      </c>
      <c r="D698" t="s">
        <v>1590</v>
      </c>
      <c r="E698" t="s">
        <v>1892</v>
      </c>
      <c r="F698">
        <v>4</v>
      </c>
      <c r="G698">
        <v>167.83</v>
      </c>
      <c r="H698">
        <v>0.15</v>
      </c>
      <c r="I698" t="s">
        <v>1959</v>
      </c>
      <c r="J698">
        <v>570.62200000000007</v>
      </c>
    </row>
    <row r="699" spans="1:10" x14ac:dyDescent="0.25">
      <c r="A699" t="s">
        <v>2664</v>
      </c>
      <c r="B699" s="2">
        <v>45832</v>
      </c>
      <c r="C699" t="s">
        <v>479</v>
      </c>
      <c r="D699" t="s">
        <v>1617</v>
      </c>
      <c r="E699" t="s">
        <v>1945</v>
      </c>
      <c r="F699">
        <v>2</v>
      </c>
      <c r="G699">
        <v>669.12</v>
      </c>
      <c r="H699">
        <v>0.22</v>
      </c>
      <c r="I699" t="s">
        <v>1959</v>
      </c>
      <c r="J699">
        <v>1043.8271999999999</v>
      </c>
    </row>
    <row r="700" spans="1:10" x14ac:dyDescent="0.25">
      <c r="A700" t="s">
        <v>2665</v>
      </c>
      <c r="B700" s="2">
        <v>45530</v>
      </c>
      <c r="C700" t="s">
        <v>157</v>
      </c>
      <c r="D700" t="s">
        <v>1689</v>
      </c>
      <c r="E700" t="s">
        <v>1914</v>
      </c>
      <c r="F700">
        <v>3</v>
      </c>
      <c r="G700">
        <v>346.77</v>
      </c>
      <c r="H700">
        <v>0.18</v>
      </c>
      <c r="I700" t="s">
        <v>1961</v>
      </c>
      <c r="J700">
        <v>853.05420000000004</v>
      </c>
    </row>
    <row r="701" spans="1:10" x14ac:dyDescent="0.25">
      <c r="A701" t="s">
        <v>2666</v>
      </c>
      <c r="B701" s="2">
        <v>45939</v>
      </c>
      <c r="C701" t="s">
        <v>225</v>
      </c>
      <c r="D701" t="s">
        <v>1645</v>
      </c>
      <c r="E701" t="s">
        <v>1948</v>
      </c>
      <c r="F701">
        <v>3</v>
      </c>
      <c r="G701">
        <v>648.33000000000004</v>
      </c>
      <c r="H701">
        <v>0.2</v>
      </c>
      <c r="I701" t="s">
        <v>1964</v>
      </c>
      <c r="J701">
        <v>1555.992</v>
      </c>
    </row>
    <row r="702" spans="1:10" x14ac:dyDescent="0.25">
      <c r="A702" t="s">
        <v>2667</v>
      </c>
      <c r="B702" s="2">
        <v>45401</v>
      </c>
      <c r="C702" t="s">
        <v>916</v>
      </c>
      <c r="D702" t="s">
        <v>1580</v>
      </c>
      <c r="E702" t="s">
        <v>1896</v>
      </c>
      <c r="F702">
        <v>4</v>
      </c>
      <c r="G702">
        <v>254.94</v>
      </c>
      <c r="H702">
        <v>0.06</v>
      </c>
      <c r="I702" t="s">
        <v>1961</v>
      </c>
      <c r="J702">
        <v>958.57439999999997</v>
      </c>
    </row>
    <row r="703" spans="1:10" x14ac:dyDescent="0.25">
      <c r="A703" t="s">
        <v>2668</v>
      </c>
      <c r="B703" s="2">
        <v>45420</v>
      </c>
      <c r="C703" t="s">
        <v>1073</v>
      </c>
      <c r="D703" t="s">
        <v>1826</v>
      </c>
      <c r="E703" t="s">
        <v>1904</v>
      </c>
      <c r="F703">
        <v>1</v>
      </c>
      <c r="G703">
        <v>445.5</v>
      </c>
      <c r="H703">
        <v>0.28000000000000003</v>
      </c>
      <c r="I703" t="s">
        <v>1959</v>
      </c>
      <c r="J703">
        <v>320.76</v>
      </c>
    </row>
    <row r="704" spans="1:10" x14ac:dyDescent="0.25">
      <c r="A704" t="s">
        <v>2669</v>
      </c>
      <c r="B704" s="2">
        <v>45459</v>
      </c>
      <c r="C704" t="s">
        <v>726</v>
      </c>
      <c r="D704" t="s">
        <v>1853</v>
      </c>
      <c r="E704" t="s">
        <v>1904</v>
      </c>
      <c r="F704">
        <v>1</v>
      </c>
      <c r="G704">
        <v>900.94</v>
      </c>
      <c r="H704">
        <v>0.1</v>
      </c>
      <c r="I704" t="s">
        <v>1959</v>
      </c>
      <c r="J704">
        <v>810.84600000000012</v>
      </c>
    </row>
    <row r="705" spans="1:10" x14ac:dyDescent="0.25">
      <c r="A705" t="s">
        <v>2670</v>
      </c>
      <c r="B705" s="2">
        <v>45429</v>
      </c>
      <c r="C705" t="s">
        <v>651</v>
      </c>
      <c r="D705" t="s">
        <v>1617</v>
      </c>
      <c r="E705" t="s">
        <v>1939</v>
      </c>
      <c r="F705">
        <v>3</v>
      </c>
      <c r="G705">
        <v>262.69</v>
      </c>
      <c r="H705">
        <v>0.04</v>
      </c>
      <c r="I705" t="s">
        <v>1961</v>
      </c>
      <c r="J705">
        <v>756.54719999999986</v>
      </c>
    </row>
    <row r="706" spans="1:10" x14ac:dyDescent="0.25">
      <c r="A706" t="s">
        <v>2671</v>
      </c>
      <c r="B706" s="2">
        <v>45386</v>
      </c>
      <c r="C706" t="s">
        <v>1496</v>
      </c>
      <c r="D706" t="s">
        <v>1786</v>
      </c>
      <c r="E706" t="s">
        <v>1896</v>
      </c>
      <c r="F706">
        <v>3</v>
      </c>
      <c r="G706">
        <v>212.72</v>
      </c>
      <c r="H706">
        <v>0.22</v>
      </c>
      <c r="I706" t="s">
        <v>1961</v>
      </c>
      <c r="J706">
        <v>497.76479999999998</v>
      </c>
    </row>
    <row r="707" spans="1:10" x14ac:dyDescent="0.25">
      <c r="A707" t="s">
        <v>2672</v>
      </c>
      <c r="B707" s="2">
        <v>45803</v>
      </c>
      <c r="C707" t="s">
        <v>515</v>
      </c>
      <c r="D707" t="s">
        <v>1648</v>
      </c>
      <c r="E707" t="s">
        <v>1945</v>
      </c>
      <c r="F707">
        <v>4</v>
      </c>
      <c r="G707">
        <v>757.9</v>
      </c>
      <c r="H707">
        <v>0.22</v>
      </c>
      <c r="I707" t="s">
        <v>1961</v>
      </c>
      <c r="J707">
        <v>2364.6480000000001</v>
      </c>
    </row>
    <row r="708" spans="1:10" x14ac:dyDescent="0.25">
      <c r="A708" t="s">
        <v>2673</v>
      </c>
      <c r="B708" s="2">
        <v>45346</v>
      </c>
      <c r="C708" t="s">
        <v>81</v>
      </c>
      <c r="D708" t="s">
        <v>1823</v>
      </c>
      <c r="E708" t="s">
        <v>1942</v>
      </c>
      <c r="F708">
        <v>1</v>
      </c>
      <c r="G708">
        <v>846.04</v>
      </c>
      <c r="H708">
        <v>0.08</v>
      </c>
      <c r="I708" t="s">
        <v>1961</v>
      </c>
      <c r="J708">
        <v>778.35680000000002</v>
      </c>
    </row>
    <row r="709" spans="1:10" x14ac:dyDescent="0.25">
      <c r="A709" t="s">
        <v>2674</v>
      </c>
      <c r="B709" s="2">
        <v>45267</v>
      </c>
      <c r="C709" t="s">
        <v>539</v>
      </c>
      <c r="D709" t="s">
        <v>1693</v>
      </c>
      <c r="E709" t="s">
        <v>1914</v>
      </c>
      <c r="F709">
        <v>3</v>
      </c>
      <c r="G709">
        <v>179.7</v>
      </c>
      <c r="H709">
        <v>0.17</v>
      </c>
      <c r="I709" t="s">
        <v>1964</v>
      </c>
      <c r="J709">
        <v>447.45299999999992</v>
      </c>
    </row>
    <row r="710" spans="1:10" x14ac:dyDescent="0.25">
      <c r="A710" t="s">
        <v>2675</v>
      </c>
      <c r="B710" s="2">
        <v>45572</v>
      </c>
      <c r="C710" t="s">
        <v>1392</v>
      </c>
      <c r="D710" t="s">
        <v>1670</v>
      </c>
      <c r="E710" t="s">
        <v>1904</v>
      </c>
      <c r="F710">
        <v>4</v>
      </c>
      <c r="G710">
        <v>681.08</v>
      </c>
      <c r="H710">
        <v>0</v>
      </c>
      <c r="I710" t="s">
        <v>1961</v>
      </c>
      <c r="J710">
        <v>2724.32</v>
      </c>
    </row>
    <row r="711" spans="1:10" x14ac:dyDescent="0.25">
      <c r="A711" t="s">
        <v>2676</v>
      </c>
      <c r="B711" s="2">
        <v>45252</v>
      </c>
      <c r="C711" t="s">
        <v>1266</v>
      </c>
      <c r="D711" t="s">
        <v>1572</v>
      </c>
      <c r="E711" t="s">
        <v>1914</v>
      </c>
      <c r="F711">
        <v>4</v>
      </c>
      <c r="G711">
        <v>723.44</v>
      </c>
      <c r="H711">
        <v>0.14000000000000001</v>
      </c>
      <c r="I711" t="s">
        <v>1961</v>
      </c>
      <c r="J711">
        <v>2488.6336000000001</v>
      </c>
    </row>
    <row r="712" spans="1:10" x14ac:dyDescent="0.25">
      <c r="A712" t="s">
        <v>2677</v>
      </c>
      <c r="B712" s="2">
        <v>45939</v>
      </c>
      <c r="C712" t="s">
        <v>440</v>
      </c>
      <c r="D712" t="s">
        <v>1670</v>
      </c>
      <c r="E712" t="s">
        <v>1934</v>
      </c>
      <c r="F712">
        <v>4</v>
      </c>
      <c r="G712">
        <v>471.89</v>
      </c>
      <c r="H712">
        <v>0.12</v>
      </c>
      <c r="I712" t="s">
        <v>1964</v>
      </c>
      <c r="J712">
        <v>1661.0527999999999</v>
      </c>
    </row>
    <row r="713" spans="1:10" x14ac:dyDescent="0.25">
      <c r="A713" t="s">
        <v>2678</v>
      </c>
      <c r="B713" s="2">
        <v>45559</v>
      </c>
      <c r="C713" t="s">
        <v>1157</v>
      </c>
      <c r="D713" t="s">
        <v>1796</v>
      </c>
      <c r="E713" t="s">
        <v>1942</v>
      </c>
      <c r="F713">
        <v>1</v>
      </c>
      <c r="G713">
        <v>613.17999999999995</v>
      </c>
      <c r="H713">
        <v>0.14000000000000001</v>
      </c>
      <c r="I713" t="s">
        <v>1964</v>
      </c>
      <c r="J713">
        <v>527.33479999999997</v>
      </c>
    </row>
    <row r="714" spans="1:10" x14ac:dyDescent="0.25">
      <c r="A714" t="s">
        <v>2679</v>
      </c>
      <c r="B714" s="2">
        <v>45229</v>
      </c>
      <c r="C714" t="s">
        <v>199</v>
      </c>
      <c r="D714" t="s">
        <v>1709</v>
      </c>
      <c r="E714" t="s">
        <v>1904</v>
      </c>
      <c r="F714">
        <v>1</v>
      </c>
      <c r="G714">
        <v>651.30999999999995</v>
      </c>
      <c r="H714">
        <v>0.24</v>
      </c>
      <c r="I714" t="s">
        <v>1961</v>
      </c>
      <c r="J714">
        <v>494.99560000000002</v>
      </c>
    </row>
    <row r="715" spans="1:10" x14ac:dyDescent="0.25">
      <c r="A715" t="s">
        <v>2680</v>
      </c>
      <c r="B715" s="2">
        <v>45333</v>
      </c>
      <c r="C715" t="s">
        <v>107</v>
      </c>
      <c r="D715" t="s">
        <v>2061</v>
      </c>
      <c r="E715" t="s">
        <v>1911</v>
      </c>
      <c r="F715">
        <v>2</v>
      </c>
      <c r="G715">
        <v>635.14</v>
      </c>
      <c r="H715">
        <v>0.1</v>
      </c>
      <c r="I715" t="s">
        <v>1964</v>
      </c>
      <c r="J715">
        <v>1143.252</v>
      </c>
    </row>
    <row r="716" spans="1:10" x14ac:dyDescent="0.25">
      <c r="A716" t="s">
        <v>2681</v>
      </c>
      <c r="B716" s="2">
        <v>45752</v>
      </c>
      <c r="C716" t="s">
        <v>1199</v>
      </c>
      <c r="D716" t="s">
        <v>1877</v>
      </c>
      <c r="E716" t="s">
        <v>1934</v>
      </c>
      <c r="F716">
        <v>4</v>
      </c>
      <c r="G716">
        <v>912.61</v>
      </c>
      <c r="H716">
        <v>0.14000000000000001</v>
      </c>
      <c r="I716" t="s">
        <v>1959</v>
      </c>
      <c r="J716">
        <v>3139.3784000000001</v>
      </c>
    </row>
    <row r="717" spans="1:10" x14ac:dyDescent="0.25">
      <c r="A717" t="s">
        <v>2682</v>
      </c>
      <c r="B717" s="2">
        <v>45795</v>
      </c>
      <c r="C717" t="s">
        <v>883</v>
      </c>
      <c r="D717" t="s">
        <v>1721</v>
      </c>
      <c r="E717" t="s">
        <v>1914</v>
      </c>
      <c r="F717">
        <v>3</v>
      </c>
      <c r="G717">
        <v>79.77</v>
      </c>
      <c r="H717">
        <v>0.09</v>
      </c>
      <c r="I717" t="s">
        <v>1959</v>
      </c>
      <c r="J717">
        <v>217.77209999999999</v>
      </c>
    </row>
    <row r="718" spans="1:10" x14ac:dyDescent="0.25">
      <c r="A718" t="s">
        <v>2683</v>
      </c>
      <c r="B718" s="2">
        <v>45755</v>
      </c>
      <c r="C718" t="s">
        <v>892</v>
      </c>
      <c r="D718" t="s">
        <v>1865</v>
      </c>
      <c r="E718" t="s">
        <v>1936</v>
      </c>
      <c r="F718">
        <v>4</v>
      </c>
      <c r="G718">
        <v>603.52</v>
      </c>
      <c r="H718">
        <v>0.25</v>
      </c>
      <c r="I718" t="s">
        <v>1959</v>
      </c>
      <c r="J718">
        <v>1810.56</v>
      </c>
    </row>
    <row r="719" spans="1:10" x14ac:dyDescent="0.25">
      <c r="A719" t="s">
        <v>2684</v>
      </c>
      <c r="B719" s="2">
        <v>45625</v>
      </c>
      <c r="C719" t="s">
        <v>285</v>
      </c>
      <c r="D719" t="s">
        <v>1814</v>
      </c>
      <c r="E719" t="s">
        <v>1929</v>
      </c>
      <c r="F719">
        <v>4</v>
      </c>
      <c r="G719">
        <v>453.12</v>
      </c>
      <c r="H719">
        <v>0.23</v>
      </c>
      <c r="I719" t="s">
        <v>1964</v>
      </c>
      <c r="J719">
        <v>1395.6096</v>
      </c>
    </row>
    <row r="720" spans="1:10" x14ac:dyDescent="0.25">
      <c r="A720" t="s">
        <v>2685</v>
      </c>
      <c r="B720" s="2">
        <v>45656</v>
      </c>
      <c r="C720" t="s">
        <v>1539</v>
      </c>
      <c r="D720" t="s">
        <v>1677</v>
      </c>
      <c r="E720" t="s">
        <v>1921</v>
      </c>
      <c r="F720">
        <v>2</v>
      </c>
      <c r="G720">
        <v>974.35</v>
      </c>
      <c r="H720">
        <v>0.15</v>
      </c>
      <c r="I720" t="s">
        <v>1959</v>
      </c>
      <c r="J720">
        <v>1656.395</v>
      </c>
    </row>
    <row r="721" spans="1:10" x14ac:dyDescent="0.25">
      <c r="A721" t="s">
        <v>2686</v>
      </c>
      <c r="B721" s="2">
        <v>45824</v>
      </c>
      <c r="C721" t="s">
        <v>1478</v>
      </c>
      <c r="D721" t="s">
        <v>1868</v>
      </c>
      <c r="E721" t="s">
        <v>1942</v>
      </c>
      <c r="F721">
        <v>4</v>
      </c>
      <c r="G721">
        <v>52.35</v>
      </c>
      <c r="H721">
        <v>0.23</v>
      </c>
      <c r="I721" t="s">
        <v>1964</v>
      </c>
      <c r="J721">
        <v>161.238</v>
      </c>
    </row>
    <row r="722" spans="1:10" x14ac:dyDescent="0.25">
      <c r="A722" t="s">
        <v>2687</v>
      </c>
      <c r="B722" s="2">
        <v>45824</v>
      </c>
      <c r="C722" t="s">
        <v>1169</v>
      </c>
      <c r="D722" t="s">
        <v>1777</v>
      </c>
      <c r="E722" t="s">
        <v>1942</v>
      </c>
      <c r="F722">
        <v>3</v>
      </c>
      <c r="G722">
        <v>681.58</v>
      </c>
      <c r="H722">
        <v>0.23</v>
      </c>
      <c r="I722" t="s">
        <v>1959</v>
      </c>
      <c r="J722">
        <v>1574.4498000000001</v>
      </c>
    </row>
    <row r="723" spans="1:10" x14ac:dyDescent="0.25">
      <c r="A723" t="s">
        <v>2688</v>
      </c>
      <c r="B723" s="2">
        <v>45384</v>
      </c>
      <c r="C723" t="s">
        <v>593</v>
      </c>
      <c r="D723" t="s">
        <v>1832</v>
      </c>
      <c r="E723" t="s">
        <v>1936</v>
      </c>
      <c r="F723">
        <v>3</v>
      </c>
      <c r="G723">
        <v>71.23</v>
      </c>
      <c r="H723">
        <v>0.03</v>
      </c>
      <c r="I723" t="s">
        <v>1959</v>
      </c>
      <c r="J723">
        <v>207.27930000000001</v>
      </c>
    </row>
    <row r="724" spans="1:10" x14ac:dyDescent="0.25">
      <c r="A724" t="s">
        <v>2689</v>
      </c>
      <c r="B724" s="2">
        <v>45379</v>
      </c>
      <c r="C724" t="s">
        <v>784</v>
      </c>
      <c r="D724" t="s">
        <v>1617</v>
      </c>
      <c r="E724" t="s">
        <v>1934</v>
      </c>
      <c r="F724">
        <v>1</v>
      </c>
      <c r="G724">
        <v>31.36</v>
      </c>
      <c r="H724">
        <v>0.21</v>
      </c>
      <c r="I724" t="s">
        <v>1964</v>
      </c>
      <c r="J724">
        <v>24.7744</v>
      </c>
    </row>
    <row r="725" spans="1:10" x14ac:dyDescent="0.25">
      <c r="A725" t="s">
        <v>2690</v>
      </c>
      <c r="B725" s="2">
        <v>45674</v>
      </c>
      <c r="C725" t="s">
        <v>1082</v>
      </c>
      <c r="D725" t="s">
        <v>1703</v>
      </c>
      <c r="E725" t="s">
        <v>1932</v>
      </c>
      <c r="F725">
        <v>2</v>
      </c>
      <c r="G725">
        <v>555.54999999999995</v>
      </c>
      <c r="H725">
        <v>0.14000000000000001</v>
      </c>
      <c r="I725" t="s">
        <v>1959</v>
      </c>
      <c r="J725">
        <v>955.54599999999994</v>
      </c>
    </row>
    <row r="726" spans="1:10" x14ac:dyDescent="0.25">
      <c r="A726" t="s">
        <v>2691</v>
      </c>
      <c r="B726" s="2">
        <v>45760</v>
      </c>
      <c r="C726" t="s">
        <v>814</v>
      </c>
      <c r="D726" t="s">
        <v>1780</v>
      </c>
      <c r="E726" t="s">
        <v>1939</v>
      </c>
      <c r="F726">
        <v>4</v>
      </c>
      <c r="G726">
        <v>805.99</v>
      </c>
      <c r="H726">
        <v>0.06</v>
      </c>
      <c r="I726" t="s">
        <v>1959</v>
      </c>
      <c r="J726">
        <v>3030.5223999999998</v>
      </c>
    </row>
    <row r="727" spans="1:10" x14ac:dyDescent="0.25">
      <c r="A727" t="s">
        <v>2692</v>
      </c>
      <c r="B727" s="2">
        <v>45474</v>
      </c>
      <c r="C727" t="s">
        <v>1223</v>
      </c>
      <c r="D727" t="s">
        <v>1796</v>
      </c>
      <c r="E727" t="s">
        <v>1892</v>
      </c>
      <c r="F727">
        <v>1</v>
      </c>
      <c r="G727">
        <v>506.55</v>
      </c>
      <c r="H727">
        <v>0.28000000000000003</v>
      </c>
      <c r="I727" t="s">
        <v>1959</v>
      </c>
      <c r="J727">
        <v>364.71600000000001</v>
      </c>
    </row>
    <row r="728" spans="1:10" x14ac:dyDescent="0.25">
      <c r="A728" t="s">
        <v>2693</v>
      </c>
      <c r="B728" s="2">
        <v>45640</v>
      </c>
      <c r="C728" t="s">
        <v>452</v>
      </c>
      <c r="D728" t="s">
        <v>1703</v>
      </c>
      <c r="E728" t="s">
        <v>1927</v>
      </c>
      <c r="F728">
        <v>3</v>
      </c>
      <c r="G728">
        <v>28.69</v>
      </c>
      <c r="H728">
        <v>0.02</v>
      </c>
      <c r="I728" t="s">
        <v>1959</v>
      </c>
      <c r="J728">
        <v>84.348600000000005</v>
      </c>
    </row>
    <row r="729" spans="1:10" x14ac:dyDescent="0.25">
      <c r="A729" t="s">
        <v>2694</v>
      </c>
      <c r="B729" s="2">
        <v>45253</v>
      </c>
      <c r="C729" t="s">
        <v>1220</v>
      </c>
      <c r="D729" t="s">
        <v>1811</v>
      </c>
      <c r="E729" t="s">
        <v>1904</v>
      </c>
      <c r="F729">
        <v>1</v>
      </c>
      <c r="G729">
        <v>106.07</v>
      </c>
      <c r="H729">
        <v>0.23</v>
      </c>
      <c r="I729" t="s">
        <v>1964</v>
      </c>
      <c r="J729">
        <v>81.673900000000003</v>
      </c>
    </row>
    <row r="730" spans="1:10" x14ac:dyDescent="0.25">
      <c r="A730" t="s">
        <v>2695</v>
      </c>
      <c r="B730" s="2">
        <v>45225</v>
      </c>
      <c r="C730" t="s">
        <v>841</v>
      </c>
      <c r="D730" t="s">
        <v>1856</v>
      </c>
      <c r="E730" t="s">
        <v>1887</v>
      </c>
      <c r="F730">
        <v>4</v>
      </c>
      <c r="G730">
        <v>289.77</v>
      </c>
      <c r="H730">
        <v>0.06</v>
      </c>
      <c r="I730" t="s">
        <v>1961</v>
      </c>
      <c r="J730">
        <v>1089.5352</v>
      </c>
    </row>
    <row r="731" spans="1:10" x14ac:dyDescent="0.25">
      <c r="A731" t="s">
        <v>2696</v>
      </c>
      <c r="B731" s="2">
        <v>45263</v>
      </c>
      <c r="C731" t="s">
        <v>530</v>
      </c>
      <c r="D731" t="s">
        <v>1832</v>
      </c>
      <c r="E731" t="s">
        <v>1945</v>
      </c>
      <c r="F731">
        <v>2</v>
      </c>
      <c r="G731">
        <v>354.26</v>
      </c>
      <c r="H731">
        <v>0.01</v>
      </c>
      <c r="I731" t="s">
        <v>1964</v>
      </c>
      <c r="J731">
        <v>701.4348</v>
      </c>
    </row>
    <row r="732" spans="1:10" x14ac:dyDescent="0.25">
      <c r="A732" t="s">
        <v>2697</v>
      </c>
      <c r="B732" s="2">
        <v>45554</v>
      </c>
      <c r="C732" t="s">
        <v>1214</v>
      </c>
      <c r="D732" t="s">
        <v>1786</v>
      </c>
      <c r="E732" t="s">
        <v>1934</v>
      </c>
      <c r="F732">
        <v>1</v>
      </c>
      <c r="G732">
        <v>522.72</v>
      </c>
      <c r="H732">
        <v>0.25</v>
      </c>
      <c r="I732" t="s">
        <v>1961</v>
      </c>
      <c r="J732">
        <v>392.04</v>
      </c>
    </row>
    <row r="733" spans="1:10" x14ac:dyDescent="0.25">
      <c r="A733" t="s">
        <v>2698</v>
      </c>
      <c r="B733" s="2">
        <v>45569</v>
      </c>
      <c r="C733" t="s">
        <v>218</v>
      </c>
      <c r="D733" t="s">
        <v>1576</v>
      </c>
      <c r="E733" t="s">
        <v>1921</v>
      </c>
      <c r="F733">
        <v>3</v>
      </c>
      <c r="G733">
        <v>966.02</v>
      </c>
      <c r="H733">
        <v>0.03</v>
      </c>
      <c r="I733" t="s">
        <v>1964</v>
      </c>
      <c r="J733">
        <v>2811.1181999999999</v>
      </c>
    </row>
    <row r="734" spans="1:10" x14ac:dyDescent="0.25">
      <c r="A734" t="s">
        <v>2699</v>
      </c>
      <c r="B734" s="2">
        <v>45217</v>
      </c>
      <c r="C734" t="s">
        <v>735</v>
      </c>
      <c r="D734" t="s">
        <v>1732</v>
      </c>
      <c r="E734" t="s">
        <v>1942</v>
      </c>
      <c r="F734">
        <v>1</v>
      </c>
      <c r="G734">
        <v>498.61</v>
      </c>
      <c r="H734">
        <v>0.04</v>
      </c>
      <c r="I734" t="s">
        <v>1961</v>
      </c>
      <c r="J734">
        <v>478.66559999999998</v>
      </c>
    </row>
    <row r="735" spans="1:10" x14ac:dyDescent="0.25">
      <c r="A735" t="s">
        <v>2700</v>
      </c>
      <c r="B735" s="2">
        <v>45783</v>
      </c>
      <c r="C735" t="s">
        <v>1049</v>
      </c>
      <c r="D735" t="s">
        <v>1706</v>
      </c>
      <c r="E735" t="s">
        <v>1911</v>
      </c>
      <c r="F735">
        <v>4</v>
      </c>
      <c r="G735">
        <v>758.27</v>
      </c>
      <c r="H735">
        <v>0.05</v>
      </c>
      <c r="I735" t="s">
        <v>1961</v>
      </c>
      <c r="J735">
        <v>2881.4259999999999</v>
      </c>
    </row>
    <row r="736" spans="1:10" x14ac:dyDescent="0.25">
      <c r="A736" t="s">
        <v>2701</v>
      </c>
      <c r="B736" s="2">
        <v>45371</v>
      </c>
      <c r="C736" t="s">
        <v>656</v>
      </c>
      <c r="D736" t="s">
        <v>2061</v>
      </c>
      <c r="E736" t="s">
        <v>1896</v>
      </c>
      <c r="F736">
        <v>2</v>
      </c>
      <c r="G736">
        <v>371.03</v>
      </c>
      <c r="H736">
        <v>0.23</v>
      </c>
      <c r="I736" t="s">
        <v>1961</v>
      </c>
      <c r="J736">
        <v>571.38619999999992</v>
      </c>
    </row>
    <row r="737" spans="1:10" x14ac:dyDescent="0.25">
      <c r="A737" t="s">
        <v>2702</v>
      </c>
      <c r="B737" s="2">
        <v>45453</v>
      </c>
      <c r="C737" t="s">
        <v>1124</v>
      </c>
      <c r="D737" t="s">
        <v>1856</v>
      </c>
      <c r="E737" t="s">
        <v>1942</v>
      </c>
      <c r="F737">
        <v>1</v>
      </c>
      <c r="G737">
        <v>230.32</v>
      </c>
      <c r="H737">
        <v>0.05</v>
      </c>
      <c r="I737" t="s">
        <v>1964</v>
      </c>
      <c r="J737">
        <v>218.804</v>
      </c>
    </row>
    <row r="738" spans="1:10" x14ac:dyDescent="0.25">
      <c r="A738" t="s">
        <v>2703</v>
      </c>
      <c r="B738" s="2">
        <v>45526</v>
      </c>
      <c r="C738" t="s">
        <v>1085</v>
      </c>
      <c r="D738" t="s">
        <v>1765</v>
      </c>
      <c r="E738" t="s">
        <v>1911</v>
      </c>
      <c r="F738">
        <v>2</v>
      </c>
      <c r="G738">
        <v>985.43</v>
      </c>
      <c r="H738">
        <v>0.28000000000000003</v>
      </c>
      <c r="I738" t="s">
        <v>1964</v>
      </c>
      <c r="J738">
        <v>1419.0192</v>
      </c>
    </row>
    <row r="739" spans="1:10" x14ac:dyDescent="0.25">
      <c r="A739" t="s">
        <v>2704</v>
      </c>
      <c r="B739" s="2">
        <v>45756</v>
      </c>
      <c r="C739" t="s">
        <v>1322</v>
      </c>
      <c r="D739" t="s">
        <v>1594</v>
      </c>
      <c r="E739" t="s">
        <v>1904</v>
      </c>
      <c r="F739">
        <v>2</v>
      </c>
      <c r="G739">
        <v>492.5</v>
      </c>
      <c r="H739">
        <v>0.3</v>
      </c>
      <c r="I739" t="s">
        <v>1961</v>
      </c>
      <c r="J739">
        <v>689.5</v>
      </c>
    </row>
    <row r="740" spans="1:10" x14ac:dyDescent="0.25">
      <c r="A740" t="s">
        <v>2705</v>
      </c>
      <c r="B740" s="2">
        <v>45657</v>
      </c>
      <c r="C740" t="s">
        <v>1151</v>
      </c>
      <c r="D740" t="s">
        <v>1718</v>
      </c>
      <c r="E740" t="s">
        <v>1927</v>
      </c>
      <c r="F740">
        <v>2</v>
      </c>
      <c r="G740">
        <v>213.69</v>
      </c>
      <c r="H740">
        <v>0.28000000000000003</v>
      </c>
      <c r="I740" t="s">
        <v>1961</v>
      </c>
      <c r="J740">
        <v>307.71359999999999</v>
      </c>
    </row>
    <row r="741" spans="1:10" x14ac:dyDescent="0.25">
      <c r="A741" t="s">
        <v>2706</v>
      </c>
      <c r="B741" s="2">
        <v>45716</v>
      </c>
      <c r="C741" t="s">
        <v>245</v>
      </c>
      <c r="D741" t="s">
        <v>1635</v>
      </c>
      <c r="E741" t="s">
        <v>1917</v>
      </c>
      <c r="F741">
        <v>4</v>
      </c>
      <c r="G741">
        <v>618.83000000000004</v>
      </c>
      <c r="H741">
        <v>0.08</v>
      </c>
      <c r="I741" t="s">
        <v>1961</v>
      </c>
      <c r="J741">
        <v>2277.2944000000002</v>
      </c>
    </row>
    <row r="742" spans="1:10" x14ac:dyDescent="0.25">
      <c r="A742" t="s">
        <v>2707</v>
      </c>
      <c r="B742" s="2">
        <v>45313</v>
      </c>
      <c r="C742" t="s">
        <v>339</v>
      </c>
      <c r="D742" t="s">
        <v>1759</v>
      </c>
      <c r="E742" t="s">
        <v>1927</v>
      </c>
      <c r="F742">
        <v>2</v>
      </c>
      <c r="G742">
        <v>81.16</v>
      </c>
      <c r="H742">
        <v>0.16</v>
      </c>
      <c r="I742" t="s">
        <v>1961</v>
      </c>
      <c r="J742">
        <v>136.34880000000001</v>
      </c>
    </row>
    <row r="743" spans="1:10" x14ac:dyDescent="0.25">
      <c r="A743" t="s">
        <v>2708</v>
      </c>
      <c r="B743" s="2">
        <v>45372</v>
      </c>
      <c r="C743" t="s">
        <v>20</v>
      </c>
      <c r="D743" t="s">
        <v>1841</v>
      </c>
      <c r="E743" t="s">
        <v>1921</v>
      </c>
      <c r="F743">
        <v>1</v>
      </c>
      <c r="G743">
        <v>431.69</v>
      </c>
      <c r="H743">
        <v>0.09</v>
      </c>
      <c r="I743" t="s">
        <v>1959</v>
      </c>
      <c r="J743">
        <v>392.83789999999999</v>
      </c>
    </row>
    <row r="744" spans="1:10" x14ac:dyDescent="0.25">
      <c r="A744" t="s">
        <v>2709</v>
      </c>
      <c r="B744" s="2">
        <v>45648</v>
      </c>
      <c r="C744" t="s">
        <v>1272</v>
      </c>
      <c r="D744" t="s">
        <v>1628</v>
      </c>
      <c r="E744" t="s">
        <v>1908</v>
      </c>
      <c r="F744">
        <v>3</v>
      </c>
      <c r="G744">
        <v>438.65</v>
      </c>
      <c r="H744">
        <v>0.28999999999999998</v>
      </c>
      <c r="I744" t="s">
        <v>1961</v>
      </c>
      <c r="J744">
        <v>934.32449999999983</v>
      </c>
    </row>
    <row r="745" spans="1:10" x14ac:dyDescent="0.25">
      <c r="A745" t="s">
        <v>2710</v>
      </c>
      <c r="B745" s="2">
        <v>45384</v>
      </c>
      <c r="C745" t="s">
        <v>578</v>
      </c>
      <c r="D745" t="s">
        <v>1820</v>
      </c>
      <c r="E745" t="s">
        <v>1901</v>
      </c>
      <c r="F745">
        <v>3</v>
      </c>
      <c r="G745">
        <v>339.41</v>
      </c>
      <c r="H745">
        <v>0.26</v>
      </c>
      <c r="I745" t="s">
        <v>1959</v>
      </c>
      <c r="J745">
        <v>753.49019999999996</v>
      </c>
    </row>
    <row r="746" spans="1:10" x14ac:dyDescent="0.25">
      <c r="A746" t="s">
        <v>2711</v>
      </c>
      <c r="B746" s="2">
        <v>45687</v>
      </c>
      <c r="C746" t="s">
        <v>1461</v>
      </c>
      <c r="D746" t="s">
        <v>1820</v>
      </c>
      <c r="E746" t="s">
        <v>1921</v>
      </c>
      <c r="F746">
        <v>4</v>
      </c>
      <c r="G746">
        <v>848.47</v>
      </c>
      <c r="H746">
        <v>0.21</v>
      </c>
      <c r="I746" t="s">
        <v>1964</v>
      </c>
      <c r="J746">
        <v>2681.1651999999999</v>
      </c>
    </row>
    <row r="747" spans="1:10" x14ac:dyDescent="0.25">
      <c r="A747" t="s">
        <v>2712</v>
      </c>
      <c r="B747" s="2">
        <v>45747</v>
      </c>
      <c r="C747" t="s">
        <v>639</v>
      </c>
      <c r="D747" t="s">
        <v>1783</v>
      </c>
      <c r="E747" t="s">
        <v>1917</v>
      </c>
      <c r="F747">
        <v>1</v>
      </c>
      <c r="G747">
        <v>664.87</v>
      </c>
      <c r="H747">
        <v>0.08</v>
      </c>
      <c r="I747" t="s">
        <v>1961</v>
      </c>
      <c r="J747">
        <v>611.68040000000008</v>
      </c>
    </row>
    <row r="748" spans="1:10" x14ac:dyDescent="0.25">
      <c r="A748" t="s">
        <v>2713</v>
      </c>
      <c r="B748" s="2">
        <v>45687</v>
      </c>
      <c r="C748" t="s">
        <v>357</v>
      </c>
      <c r="D748" t="s">
        <v>1648</v>
      </c>
      <c r="E748" t="s">
        <v>1914</v>
      </c>
      <c r="F748">
        <v>1</v>
      </c>
      <c r="G748">
        <v>412.11</v>
      </c>
      <c r="H748">
        <v>0.23</v>
      </c>
      <c r="I748" t="s">
        <v>1961</v>
      </c>
      <c r="J748">
        <v>317.32470000000001</v>
      </c>
    </row>
    <row r="749" spans="1:10" x14ac:dyDescent="0.25">
      <c r="A749" t="s">
        <v>2714</v>
      </c>
      <c r="B749" s="2">
        <v>45916</v>
      </c>
      <c r="C749" t="s">
        <v>427</v>
      </c>
      <c r="D749" t="s">
        <v>1865</v>
      </c>
      <c r="E749" t="s">
        <v>1892</v>
      </c>
      <c r="F749">
        <v>1</v>
      </c>
      <c r="G749">
        <v>126.09</v>
      </c>
      <c r="H749">
        <v>0.05</v>
      </c>
      <c r="I749" t="s">
        <v>1964</v>
      </c>
      <c r="J749">
        <v>119.7855</v>
      </c>
    </row>
    <row r="750" spans="1:10" x14ac:dyDescent="0.25">
      <c r="A750" t="s">
        <v>2715</v>
      </c>
      <c r="B750" s="2">
        <v>45917</v>
      </c>
      <c r="C750" t="s">
        <v>656</v>
      </c>
      <c r="D750" t="s">
        <v>1783</v>
      </c>
      <c r="E750" t="s">
        <v>1924</v>
      </c>
      <c r="F750">
        <v>4</v>
      </c>
      <c r="G750">
        <v>602.39</v>
      </c>
      <c r="H750">
        <v>0.19</v>
      </c>
      <c r="I750" t="s">
        <v>1964</v>
      </c>
      <c r="J750">
        <v>1951.7436</v>
      </c>
    </row>
    <row r="751" spans="1:10" x14ac:dyDescent="0.25">
      <c r="A751" t="s">
        <v>2716</v>
      </c>
      <c r="B751" s="2">
        <v>45941</v>
      </c>
      <c r="C751" t="s">
        <v>1034</v>
      </c>
      <c r="D751" t="s">
        <v>1829</v>
      </c>
      <c r="E751" t="s">
        <v>1901</v>
      </c>
      <c r="F751">
        <v>3</v>
      </c>
      <c r="G751">
        <v>447.69</v>
      </c>
      <c r="H751">
        <v>0.02</v>
      </c>
      <c r="I751" t="s">
        <v>1964</v>
      </c>
      <c r="J751">
        <v>1316.2085999999999</v>
      </c>
    </row>
    <row r="752" spans="1:10" x14ac:dyDescent="0.25">
      <c r="A752" t="s">
        <v>2717</v>
      </c>
      <c r="B752" s="2">
        <v>45778</v>
      </c>
      <c r="C752" t="s">
        <v>805</v>
      </c>
      <c r="D752" t="s">
        <v>1680</v>
      </c>
      <c r="E752" t="s">
        <v>1901</v>
      </c>
      <c r="F752">
        <v>3</v>
      </c>
      <c r="G752">
        <v>35.159999999999997</v>
      </c>
      <c r="H752">
        <v>0.04</v>
      </c>
      <c r="I752" t="s">
        <v>1964</v>
      </c>
      <c r="J752">
        <v>101.2608</v>
      </c>
    </row>
    <row r="753" spans="1:10" x14ac:dyDescent="0.25">
      <c r="A753" t="s">
        <v>2718</v>
      </c>
      <c r="B753" s="2">
        <v>45740</v>
      </c>
      <c r="C753" t="s">
        <v>1049</v>
      </c>
      <c r="D753" t="s">
        <v>1799</v>
      </c>
      <c r="E753" t="s">
        <v>1927</v>
      </c>
      <c r="F753">
        <v>2</v>
      </c>
      <c r="G753">
        <v>838.59</v>
      </c>
      <c r="H753">
        <v>0.18</v>
      </c>
      <c r="I753" t="s">
        <v>1964</v>
      </c>
      <c r="J753">
        <v>1375.2876000000001</v>
      </c>
    </row>
    <row r="754" spans="1:10" x14ac:dyDescent="0.25">
      <c r="A754" t="s">
        <v>2719</v>
      </c>
      <c r="B754" s="2">
        <v>45598</v>
      </c>
      <c r="C754" t="s">
        <v>325</v>
      </c>
      <c r="D754" t="s">
        <v>1759</v>
      </c>
      <c r="E754" t="s">
        <v>1911</v>
      </c>
      <c r="F754">
        <v>4</v>
      </c>
      <c r="G754">
        <v>867.94</v>
      </c>
      <c r="H754">
        <v>0.26</v>
      </c>
      <c r="I754" t="s">
        <v>1961</v>
      </c>
      <c r="J754">
        <v>2569.1024000000002</v>
      </c>
    </row>
    <row r="755" spans="1:10" x14ac:dyDescent="0.25">
      <c r="A755" t="s">
        <v>2720</v>
      </c>
      <c r="B755" s="2">
        <v>45591</v>
      </c>
      <c r="C755" t="s">
        <v>651</v>
      </c>
      <c r="D755" t="s">
        <v>1696</v>
      </c>
      <c r="E755" t="s">
        <v>1942</v>
      </c>
      <c r="F755">
        <v>1</v>
      </c>
      <c r="G755">
        <v>623.88</v>
      </c>
      <c r="H755">
        <v>0.25</v>
      </c>
      <c r="I755" t="s">
        <v>1959</v>
      </c>
      <c r="J755">
        <v>467.91</v>
      </c>
    </row>
    <row r="756" spans="1:10" x14ac:dyDescent="0.25">
      <c r="A756" t="s">
        <v>2721</v>
      </c>
      <c r="B756" s="2">
        <v>45546</v>
      </c>
      <c r="C756" t="s">
        <v>593</v>
      </c>
      <c r="D756" t="s">
        <v>1706</v>
      </c>
      <c r="E756" t="s">
        <v>1934</v>
      </c>
      <c r="F756">
        <v>2</v>
      </c>
      <c r="G756">
        <v>567.95000000000005</v>
      </c>
      <c r="H756">
        <v>0.12</v>
      </c>
      <c r="I756" t="s">
        <v>1961</v>
      </c>
      <c r="J756">
        <v>999.5920000000001</v>
      </c>
    </row>
    <row r="757" spans="1:10" x14ac:dyDescent="0.25">
      <c r="A757" t="s">
        <v>2722</v>
      </c>
      <c r="B757" s="2">
        <v>45483</v>
      </c>
      <c r="C757" t="s">
        <v>1028</v>
      </c>
      <c r="D757" t="s">
        <v>1670</v>
      </c>
      <c r="E757" t="s">
        <v>1945</v>
      </c>
      <c r="F757">
        <v>2</v>
      </c>
      <c r="G757">
        <v>671.69</v>
      </c>
      <c r="H757">
        <v>0.19</v>
      </c>
      <c r="I757" t="s">
        <v>1959</v>
      </c>
      <c r="J757">
        <v>1088.1378</v>
      </c>
    </row>
    <row r="758" spans="1:10" x14ac:dyDescent="0.25">
      <c r="A758" t="s">
        <v>2723</v>
      </c>
      <c r="B758" s="2">
        <v>45786</v>
      </c>
      <c r="C758" t="s">
        <v>680</v>
      </c>
      <c r="D758" t="s">
        <v>1580</v>
      </c>
      <c r="E758" t="s">
        <v>1914</v>
      </c>
      <c r="F758">
        <v>2</v>
      </c>
      <c r="G758">
        <v>257.95999999999998</v>
      </c>
      <c r="H758">
        <v>0.21</v>
      </c>
      <c r="I758" t="s">
        <v>1961</v>
      </c>
      <c r="J758">
        <v>407.57679999999999</v>
      </c>
    </row>
    <row r="759" spans="1:10" x14ac:dyDescent="0.25">
      <c r="A759" t="s">
        <v>2724</v>
      </c>
      <c r="B759" s="2">
        <v>45475</v>
      </c>
      <c r="C759" t="s">
        <v>674</v>
      </c>
      <c r="D759" t="s">
        <v>1877</v>
      </c>
      <c r="E759" t="s">
        <v>1948</v>
      </c>
      <c r="F759">
        <v>4</v>
      </c>
      <c r="G759">
        <v>281.48</v>
      </c>
      <c r="H759">
        <v>0.27</v>
      </c>
      <c r="I759" t="s">
        <v>1961</v>
      </c>
      <c r="J759">
        <v>821.92160000000001</v>
      </c>
    </row>
    <row r="760" spans="1:10" x14ac:dyDescent="0.25">
      <c r="A760" t="s">
        <v>2725</v>
      </c>
      <c r="B760" s="2">
        <v>45470</v>
      </c>
      <c r="C760" t="s">
        <v>1007</v>
      </c>
      <c r="D760" t="s">
        <v>1635</v>
      </c>
      <c r="E760" t="s">
        <v>1927</v>
      </c>
      <c r="F760">
        <v>1</v>
      </c>
      <c r="G760">
        <v>202.13</v>
      </c>
      <c r="H760">
        <v>0.13</v>
      </c>
      <c r="I760" t="s">
        <v>1964</v>
      </c>
      <c r="J760">
        <v>175.85310000000001</v>
      </c>
    </row>
    <row r="761" spans="1:10" x14ac:dyDescent="0.25">
      <c r="A761" t="s">
        <v>2726</v>
      </c>
      <c r="B761" s="2">
        <v>45243</v>
      </c>
      <c r="C761" t="s">
        <v>874</v>
      </c>
      <c r="D761" t="s">
        <v>1805</v>
      </c>
      <c r="E761" t="s">
        <v>1908</v>
      </c>
      <c r="F761">
        <v>1</v>
      </c>
      <c r="G761">
        <v>370.66</v>
      </c>
      <c r="H761">
        <v>0.01</v>
      </c>
      <c r="I761" t="s">
        <v>1961</v>
      </c>
      <c r="J761">
        <v>366.95339999999999</v>
      </c>
    </row>
    <row r="762" spans="1:10" x14ac:dyDescent="0.25">
      <c r="A762" t="s">
        <v>2727</v>
      </c>
      <c r="B762" s="2">
        <v>45341</v>
      </c>
      <c r="C762" t="s">
        <v>34</v>
      </c>
      <c r="D762" t="s">
        <v>1765</v>
      </c>
      <c r="E762" t="s">
        <v>1929</v>
      </c>
      <c r="F762">
        <v>4</v>
      </c>
      <c r="G762">
        <v>731.53</v>
      </c>
      <c r="H762">
        <v>0.12</v>
      </c>
      <c r="I762" t="s">
        <v>1959</v>
      </c>
      <c r="J762">
        <v>2574.9856</v>
      </c>
    </row>
    <row r="763" spans="1:10" x14ac:dyDescent="0.25">
      <c r="A763" t="s">
        <v>2728</v>
      </c>
      <c r="B763" s="2">
        <v>45371</v>
      </c>
      <c r="C763" t="s">
        <v>557</v>
      </c>
      <c r="D763" t="s">
        <v>1817</v>
      </c>
      <c r="E763" t="s">
        <v>1892</v>
      </c>
      <c r="F763">
        <v>3</v>
      </c>
      <c r="G763">
        <v>468.25</v>
      </c>
      <c r="H763">
        <v>7.0000000000000007E-2</v>
      </c>
      <c r="I763" t="s">
        <v>1961</v>
      </c>
      <c r="J763">
        <v>1306.4175</v>
      </c>
    </row>
    <row r="764" spans="1:10" x14ac:dyDescent="0.25">
      <c r="A764" t="s">
        <v>2729</v>
      </c>
      <c r="B764" s="2">
        <v>45360</v>
      </c>
      <c r="C764" t="s">
        <v>14</v>
      </c>
      <c r="D764" t="s">
        <v>1783</v>
      </c>
      <c r="E764" t="s">
        <v>1887</v>
      </c>
      <c r="F764">
        <v>1</v>
      </c>
      <c r="G764">
        <v>928.72</v>
      </c>
      <c r="H764">
        <v>0.1</v>
      </c>
      <c r="I764" t="s">
        <v>1964</v>
      </c>
      <c r="J764">
        <v>835.84800000000007</v>
      </c>
    </row>
    <row r="765" spans="1:10" x14ac:dyDescent="0.25">
      <c r="A765" t="s">
        <v>2730</v>
      </c>
      <c r="B765" s="2">
        <v>45499</v>
      </c>
      <c r="C765" t="s">
        <v>364</v>
      </c>
      <c r="D765" t="s">
        <v>1572</v>
      </c>
      <c r="E765" t="s">
        <v>1945</v>
      </c>
      <c r="F765">
        <v>3</v>
      </c>
      <c r="G765">
        <v>217.22</v>
      </c>
      <c r="H765">
        <v>0.06</v>
      </c>
      <c r="I765" t="s">
        <v>1961</v>
      </c>
      <c r="J765">
        <v>612.56039999999996</v>
      </c>
    </row>
    <row r="766" spans="1:10" x14ac:dyDescent="0.25">
      <c r="A766" t="s">
        <v>2731</v>
      </c>
      <c r="B766" s="2">
        <v>45745</v>
      </c>
      <c r="C766" t="s">
        <v>1272</v>
      </c>
      <c r="D766" t="s">
        <v>1648</v>
      </c>
      <c r="E766" t="s">
        <v>1901</v>
      </c>
      <c r="F766">
        <v>1</v>
      </c>
      <c r="G766">
        <v>387.99</v>
      </c>
      <c r="H766">
        <v>0.3</v>
      </c>
      <c r="I766" t="s">
        <v>1959</v>
      </c>
      <c r="J766">
        <v>271.59300000000002</v>
      </c>
    </row>
    <row r="767" spans="1:10" x14ac:dyDescent="0.25">
      <c r="A767" t="s">
        <v>2732</v>
      </c>
      <c r="B767" s="2">
        <v>45718</v>
      </c>
      <c r="C767" t="s">
        <v>1478</v>
      </c>
      <c r="D767" t="s">
        <v>1628</v>
      </c>
      <c r="E767" t="s">
        <v>1911</v>
      </c>
      <c r="F767">
        <v>4</v>
      </c>
      <c r="G767">
        <v>186.24</v>
      </c>
      <c r="H767">
        <v>0.23</v>
      </c>
      <c r="I767" t="s">
        <v>1959</v>
      </c>
      <c r="J767">
        <v>573.61920000000009</v>
      </c>
    </row>
    <row r="768" spans="1:10" x14ac:dyDescent="0.25">
      <c r="A768" t="s">
        <v>2733</v>
      </c>
      <c r="B768" s="2">
        <v>45454</v>
      </c>
      <c r="C768" t="s">
        <v>948</v>
      </c>
      <c r="D768" t="s">
        <v>1700</v>
      </c>
      <c r="E768" t="s">
        <v>1917</v>
      </c>
      <c r="F768">
        <v>4</v>
      </c>
      <c r="G768">
        <v>609.05999999999995</v>
      </c>
      <c r="H768">
        <v>0.22</v>
      </c>
      <c r="I768" t="s">
        <v>1964</v>
      </c>
      <c r="J768">
        <v>1900.2672</v>
      </c>
    </row>
    <row r="769" spans="1:10" x14ac:dyDescent="0.25">
      <c r="A769" t="s">
        <v>2734</v>
      </c>
      <c r="B769" s="2">
        <v>45434</v>
      </c>
      <c r="C769" t="s">
        <v>1367</v>
      </c>
      <c r="D769" t="s">
        <v>1677</v>
      </c>
      <c r="E769" t="s">
        <v>1927</v>
      </c>
      <c r="F769">
        <v>1</v>
      </c>
      <c r="G769">
        <v>827.91</v>
      </c>
      <c r="H769">
        <v>0.21</v>
      </c>
      <c r="I769" t="s">
        <v>1961</v>
      </c>
      <c r="J769">
        <v>654.0489</v>
      </c>
    </row>
    <row r="770" spans="1:10" x14ac:dyDescent="0.25">
      <c r="A770" t="s">
        <v>2735</v>
      </c>
      <c r="B770" s="2">
        <v>45486</v>
      </c>
      <c r="C770" t="s">
        <v>590</v>
      </c>
      <c r="D770" t="s">
        <v>1832</v>
      </c>
      <c r="E770" t="s">
        <v>1887</v>
      </c>
      <c r="F770">
        <v>1</v>
      </c>
      <c r="G770">
        <v>303.79000000000002</v>
      </c>
      <c r="H770">
        <v>0.24</v>
      </c>
      <c r="I770" t="s">
        <v>1961</v>
      </c>
      <c r="J770">
        <v>230.88040000000001</v>
      </c>
    </row>
    <row r="771" spans="1:10" x14ac:dyDescent="0.25">
      <c r="A771" t="s">
        <v>2736</v>
      </c>
      <c r="B771" s="2">
        <v>45902</v>
      </c>
      <c r="C771" t="s">
        <v>373</v>
      </c>
      <c r="D771" t="s">
        <v>1689</v>
      </c>
      <c r="E771" t="s">
        <v>1911</v>
      </c>
      <c r="F771">
        <v>2</v>
      </c>
      <c r="G771">
        <v>365.91</v>
      </c>
      <c r="H771">
        <v>0.14000000000000001</v>
      </c>
      <c r="I771" t="s">
        <v>1964</v>
      </c>
      <c r="J771">
        <v>629.36520000000007</v>
      </c>
    </row>
    <row r="772" spans="1:10" x14ac:dyDescent="0.25">
      <c r="A772" t="s">
        <v>2737</v>
      </c>
      <c r="B772" s="2">
        <v>45762</v>
      </c>
      <c r="C772" t="s">
        <v>259</v>
      </c>
      <c r="D772" t="s">
        <v>1652</v>
      </c>
      <c r="E772" t="s">
        <v>1942</v>
      </c>
      <c r="F772">
        <v>3</v>
      </c>
      <c r="G772">
        <v>852.72</v>
      </c>
      <c r="H772">
        <v>0.16</v>
      </c>
      <c r="I772" t="s">
        <v>1959</v>
      </c>
      <c r="J772">
        <v>2148.8544000000002</v>
      </c>
    </row>
    <row r="773" spans="1:10" x14ac:dyDescent="0.25">
      <c r="A773" t="s">
        <v>2738</v>
      </c>
      <c r="B773" s="2">
        <v>45752</v>
      </c>
      <c r="C773" t="s">
        <v>802</v>
      </c>
      <c r="D773" t="s">
        <v>1599</v>
      </c>
      <c r="E773" t="s">
        <v>1904</v>
      </c>
      <c r="F773">
        <v>1</v>
      </c>
      <c r="G773">
        <v>768.25</v>
      </c>
      <c r="H773">
        <v>0.18</v>
      </c>
      <c r="I773" t="s">
        <v>1959</v>
      </c>
      <c r="J773">
        <v>629.96500000000003</v>
      </c>
    </row>
    <row r="774" spans="1:10" x14ac:dyDescent="0.25">
      <c r="A774" t="s">
        <v>2739</v>
      </c>
      <c r="B774" s="2">
        <v>45254</v>
      </c>
      <c r="C774" t="s">
        <v>1109</v>
      </c>
      <c r="D774" t="s">
        <v>1859</v>
      </c>
      <c r="E774" t="s">
        <v>1948</v>
      </c>
      <c r="F774">
        <v>2</v>
      </c>
      <c r="G774">
        <v>318.62</v>
      </c>
      <c r="H774">
        <v>0.02</v>
      </c>
      <c r="I774" t="s">
        <v>1964</v>
      </c>
      <c r="J774">
        <v>624.49519999999995</v>
      </c>
    </row>
    <row r="775" spans="1:10" x14ac:dyDescent="0.25">
      <c r="A775" t="s">
        <v>2740</v>
      </c>
      <c r="B775" s="2">
        <v>45683</v>
      </c>
      <c r="C775" t="s">
        <v>192</v>
      </c>
      <c r="D775" t="s">
        <v>1811</v>
      </c>
      <c r="E775" t="s">
        <v>1896</v>
      </c>
      <c r="F775">
        <v>4</v>
      </c>
      <c r="G775">
        <v>402.11</v>
      </c>
      <c r="H775">
        <v>0.14000000000000001</v>
      </c>
      <c r="I775" t="s">
        <v>1961</v>
      </c>
      <c r="J775">
        <v>1383.2583999999999</v>
      </c>
    </row>
    <row r="776" spans="1:10" x14ac:dyDescent="0.25">
      <c r="A776" t="s">
        <v>2741</v>
      </c>
      <c r="B776" s="2">
        <v>45804</v>
      </c>
      <c r="C776" t="s">
        <v>1281</v>
      </c>
      <c r="D776" t="s">
        <v>1835</v>
      </c>
      <c r="E776" t="s">
        <v>1942</v>
      </c>
      <c r="F776">
        <v>3</v>
      </c>
      <c r="G776">
        <v>846.31</v>
      </c>
      <c r="H776">
        <v>0.18</v>
      </c>
      <c r="I776" t="s">
        <v>1964</v>
      </c>
      <c r="J776">
        <v>2081.9225999999999</v>
      </c>
    </row>
    <row r="777" spans="1:10" x14ac:dyDescent="0.25">
      <c r="A777" t="s">
        <v>2742</v>
      </c>
      <c r="B777" s="2">
        <v>45821</v>
      </c>
      <c r="C777" t="s">
        <v>566</v>
      </c>
      <c r="D777" t="s">
        <v>1865</v>
      </c>
      <c r="E777" t="s">
        <v>1934</v>
      </c>
      <c r="F777">
        <v>1</v>
      </c>
      <c r="G777">
        <v>269.94</v>
      </c>
      <c r="H777">
        <v>7.0000000000000007E-2</v>
      </c>
      <c r="I777" t="s">
        <v>1964</v>
      </c>
      <c r="J777">
        <v>251.04419999999999</v>
      </c>
    </row>
    <row r="778" spans="1:10" x14ac:dyDescent="0.25">
      <c r="A778" t="s">
        <v>2743</v>
      </c>
      <c r="B778" s="2">
        <v>45472</v>
      </c>
      <c r="C778" t="s">
        <v>784</v>
      </c>
      <c r="D778" t="s">
        <v>1635</v>
      </c>
      <c r="E778" t="s">
        <v>1904</v>
      </c>
      <c r="F778">
        <v>3</v>
      </c>
      <c r="G778">
        <v>909.25</v>
      </c>
      <c r="H778">
        <v>0.28999999999999998</v>
      </c>
      <c r="I778" t="s">
        <v>1964</v>
      </c>
      <c r="J778">
        <v>1936.7025000000001</v>
      </c>
    </row>
    <row r="779" spans="1:10" x14ac:dyDescent="0.25">
      <c r="A779" t="s">
        <v>2744</v>
      </c>
      <c r="B779" s="2">
        <v>45331</v>
      </c>
      <c r="C779" t="s">
        <v>1148</v>
      </c>
      <c r="D779" t="s">
        <v>1856</v>
      </c>
      <c r="E779" t="s">
        <v>1929</v>
      </c>
      <c r="F779">
        <v>2</v>
      </c>
      <c r="G779">
        <v>229.81</v>
      </c>
      <c r="H779">
        <v>0.21</v>
      </c>
      <c r="I779" t="s">
        <v>1964</v>
      </c>
      <c r="J779">
        <v>363.09980000000002</v>
      </c>
    </row>
    <row r="780" spans="1:10" x14ac:dyDescent="0.25">
      <c r="A780" t="s">
        <v>2745</v>
      </c>
      <c r="B780" s="2">
        <v>45451</v>
      </c>
      <c r="C780" t="s">
        <v>151</v>
      </c>
      <c r="D780" t="s">
        <v>1817</v>
      </c>
      <c r="E780" t="s">
        <v>1936</v>
      </c>
      <c r="F780">
        <v>3</v>
      </c>
      <c r="G780">
        <v>442.36</v>
      </c>
      <c r="H780">
        <v>0.06</v>
      </c>
      <c r="I780" t="s">
        <v>1961</v>
      </c>
      <c r="J780">
        <v>1247.4552000000001</v>
      </c>
    </row>
    <row r="781" spans="1:10" x14ac:dyDescent="0.25">
      <c r="A781" t="s">
        <v>2746</v>
      </c>
      <c r="B781" s="2">
        <v>45386</v>
      </c>
      <c r="C781" t="s">
        <v>778</v>
      </c>
      <c r="D781" t="s">
        <v>1841</v>
      </c>
      <c r="E781" t="s">
        <v>1901</v>
      </c>
      <c r="F781">
        <v>3</v>
      </c>
      <c r="G781">
        <v>413.74</v>
      </c>
      <c r="H781">
        <v>0.01</v>
      </c>
      <c r="I781" t="s">
        <v>1959</v>
      </c>
      <c r="J781">
        <v>1228.8078</v>
      </c>
    </row>
    <row r="782" spans="1:10" x14ac:dyDescent="0.25">
      <c r="A782" t="s">
        <v>2747</v>
      </c>
      <c r="B782" s="2">
        <v>45477</v>
      </c>
      <c r="C782" t="s">
        <v>1536</v>
      </c>
      <c r="D782" t="s">
        <v>1850</v>
      </c>
      <c r="E782" t="s">
        <v>1934</v>
      </c>
      <c r="F782">
        <v>4</v>
      </c>
      <c r="G782">
        <v>79.75</v>
      </c>
      <c r="H782">
        <v>0.18</v>
      </c>
      <c r="I782" t="s">
        <v>1961</v>
      </c>
      <c r="J782">
        <v>261.58</v>
      </c>
    </row>
    <row r="783" spans="1:10" x14ac:dyDescent="0.25">
      <c r="A783" t="s">
        <v>2748</v>
      </c>
      <c r="B783" s="2">
        <v>45433</v>
      </c>
      <c r="C783" t="s">
        <v>1533</v>
      </c>
      <c r="D783" t="s">
        <v>1700</v>
      </c>
      <c r="E783" t="s">
        <v>1929</v>
      </c>
      <c r="F783">
        <v>4</v>
      </c>
      <c r="G783">
        <v>95.06</v>
      </c>
      <c r="H783">
        <v>0.03</v>
      </c>
      <c r="I783" t="s">
        <v>1959</v>
      </c>
      <c r="J783">
        <v>368.83280000000002</v>
      </c>
    </row>
    <row r="784" spans="1:10" x14ac:dyDescent="0.25">
      <c r="A784" t="s">
        <v>2749</v>
      </c>
      <c r="B784" s="2">
        <v>45759</v>
      </c>
      <c r="C784" t="s">
        <v>1304</v>
      </c>
      <c r="D784" t="s">
        <v>1877</v>
      </c>
      <c r="E784" t="s">
        <v>1914</v>
      </c>
      <c r="F784">
        <v>4</v>
      </c>
      <c r="G784">
        <v>107.08</v>
      </c>
      <c r="H784">
        <v>0.27</v>
      </c>
      <c r="I784" t="s">
        <v>1964</v>
      </c>
      <c r="J784">
        <v>312.67360000000002</v>
      </c>
    </row>
    <row r="785" spans="1:10" x14ac:dyDescent="0.25">
      <c r="A785" t="s">
        <v>2750</v>
      </c>
      <c r="B785" s="2">
        <v>45794</v>
      </c>
      <c r="C785" t="s">
        <v>1473</v>
      </c>
      <c r="D785" t="s">
        <v>1880</v>
      </c>
      <c r="E785" t="s">
        <v>1945</v>
      </c>
      <c r="F785">
        <v>1</v>
      </c>
      <c r="G785">
        <v>873.18</v>
      </c>
      <c r="H785">
        <v>0.03</v>
      </c>
      <c r="I785" t="s">
        <v>1964</v>
      </c>
      <c r="J785">
        <v>846.98459999999989</v>
      </c>
    </row>
    <row r="786" spans="1:10" x14ac:dyDescent="0.25">
      <c r="A786" t="s">
        <v>2751</v>
      </c>
      <c r="B786" s="2">
        <v>45764</v>
      </c>
      <c r="C786" t="s">
        <v>1190</v>
      </c>
      <c r="D786" t="s">
        <v>1793</v>
      </c>
      <c r="E786" t="s">
        <v>1945</v>
      </c>
      <c r="F786">
        <v>1</v>
      </c>
      <c r="G786">
        <v>914.75</v>
      </c>
      <c r="H786">
        <v>0.1</v>
      </c>
      <c r="I786" t="s">
        <v>1964</v>
      </c>
      <c r="J786">
        <v>823.27499999999998</v>
      </c>
    </row>
    <row r="787" spans="1:10" x14ac:dyDescent="0.25">
      <c r="A787" t="s">
        <v>2752</v>
      </c>
      <c r="B787" s="2">
        <v>45279</v>
      </c>
      <c r="C787" t="s">
        <v>192</v>
      </c>
      <c r="D787" t="s">
        <v>1802</v>
      </c>
      <c r="E787" t="s">
        <v>1932</v>
      </c>
      <c r="F787">
        <v>4</v>
      </c>
      <c r="G787">
        <v>457.33</v>
      </c>
      <c r="H787">
        <v>0.1</v>
      </c>
      <c r="I787" t="s">
        <v>1959</v>
      </c>
      <c r="J787">
        <v>1646.3879999999999</v>
      </c>
    </row>
    <row r="788" spans="1:10" x14ac:dyDescent="0.25">
      <c r="A788" t="s">
        <v>2753</v>
      </c>
      <c r="B788" s="2">
        <v>45602</v>
      </c>
      <c r="C788" t="s">
        <v>937</v>
      </c>
      <c r="D788" t="s">
        <v>1880</v>
      </c>
      <c r="E788" t="s">
        <v>1901</v>
      </c>
      <c r="F788">
        <v>3</v>
      </c>
      <c r="G788">
        <v>761.88</v>
      </c>
      <c r="H788">
        <v>0.23</v>
      </c>
      <c r="I788" t="s">
        <v>1961</v>
      </c>
      <c r="J788">
        <v>1759.9428</v>
      </c>
    </row>
    <row r="789" spans="1:10" x14ac:dyDescent="0.25">
      <c r="A789" t="s">
        <v>2754</v>
      </c>
      <c r="B789" s="2">
        <v>45793</v>
      </c>
      <c r="C789" t="s">
        <v>593</v>
      </c>
      <c r="D789" t="s">
        <v>1689</v>
      </c>
      <c r="E789" t="s">
        <v>1948</v>
      </c>
      <c r="F789">
        <v>4</v>
      </c>
      <c r="G789">
        <v>122.87</v>
      </c>
      <c r="H789">
        <v>0.13</v>
      </c>
      <c r="I789" t="s">
        <v>1959</v>
      </c>
      <c r="J789">
        <v>427.58760000000001</v>
      </c>
    </row>
    <row r="790" spans="1:10" x14ac:dyDescent="0.25">
      <c r="A790" t="s">
        <v>2755</v>
      </c>
      <c r="B790" s="2">
        <v>45778</v>
      </c>
      <c r="C790" t="s">
        <v>1476</v>
      </c>
      <c r="D790" t="s">
        <v>1802</v>
      </c>
      <c r="E790" t="s">
        <v>1904</v>
      </c>
      <c r="F790">
        <v>4</v>
      </c>
      <c r="G790">
        <v>753</v>
      </c>
      <c r="H790">
        <v>0.28000000000000003</v>
      </c>
      <c r="I790" t="s">
        <v>1964</v>
      </c>
      <c r="J790">
        <v>2168.64</v>
      </c>
    </row>
    <row r="791" spans="1:10" x14ac:dyDescent="0.25">
      <c r="A791" t="s">
        <v>2756</v>
      </c>
      <c r="B791" s="2">
        <v>45325</v>
      </c>
      <c r="C791" t="s">
        <v>1169</v>
      </c>
      <c r="D791" t="s">
        <v>1576</v>
      </c>
      <c r="E791" t="s">
        <v>1908</v>
      </c>
      <c r="F791">
        <v>2</v>
      </c>
      <c r="G791">
        <v>788.05</v>
      </c>
      <c r="H791">
        <v>0.21</v>
      </c>
      <c r="I791" t="s">
        <v>1959</v>
      </c>
      <c r="J791">
        <v>1245.1189999999999</v>
      </c>
    </row>
    <row r="792" spans="1:10" x14ac:dyDescent="0.25">
      <c r="A792" t="s">
        <v>2757</v>
      </c>
      <c r="B792" s="2">
        <v>45875</v>
      </c>
      <c r="C792" t="s">
        <v>1437</v>
      </c>
      <c r="D792" t="s">
        <v>1829</v>
      </c>
      <c r="E792" t="s">
        <v>1924</v>
      </c>
      <c r="F792">
        <v>2</v>
      </c>
      <c r="G792">
        <v>807.1</v>
      </c>
      <c r="H792">
        <v>0.28999999999999998</v>
      </c>
      <c r="I792" t="s">
        <v>1959</v>
      </c>
      <c r="J792">
        <v>1146.0820000000001</v>
      </c>
    </row>
    <row r="793" spans="1:10" x14ac:dyDescent="0.25">
      <c r="A793" t="s">
        <v>2758</v>
      </c>
      <c r="B793" s="2">
        <v>45320</v>
      </c>
      <c r="C793" t="s">
        <v>465</v>
      </c>
      <c r="D793" t="s">
        <v>1590</v>
      </c>
      <c r="E793" t="s">
        <v>1892</v>
      </c>
      <c r="F793">
        <v>2</v>
      </c>
      <c r="G793">
        <v>443.09</v>
      </c>
      <c r="H793">
        <v>0.02</v>
      </c>
      <c r="I793" t="s">
        <v>1961</v>
      </c>
      <c r="J793">
        <v>868.45639999999992</v>
      </c>
    </row>
    <row r="794" spans="1:10" x14ac:dyDescent="0.25">
      <c r="A794" t="s">
        <v>2759</v>
      </c>
      <c r="B794" s="2">
        <v>45870</v>
      </c>
      <c r="C794" t="s">
        <v>1455</v>
      </c>
      <c r="D794" t="s">
        <v>1631</v>
      </c>
      <c r="E794" t="s">
        <v>1936</v>
      </c>
      <c r="F794">
        <v>1</v>
      </c>
      <c r="G794">
        <v>512.16</v>
      </c>
      <c r="H794">
        <v>0.02</v>
      </c>
      <c r="I794" t="s">
        <v>1964</v>
      </c>
      <c r="J794">
        <v>501.91680000000002</v>
      </c>
    </row>
    <row r="795" spans="1:10" x14ac:dyDescent="0.25">
      <c r="A795" t="s">
        <v>2760</v>
      </c>
      <c r="B795" s="2">
        <v>45577</v>
      </c>
      <c r="C795" t="s">
        <v>686</v>
      </c>
      <c r="D795" t="s">
        <v>1703</v>
      </c>
      <c r="E795" t="s">
        <v>1945</v>
      </c>
      <c r="F795">
        <v>2</v>
      </c>
      <c r="G795">
        <v>602.54999999999995</v>
      </c>
      <c r="H795">
        <v>0.23</v>
      </c>
      <c r="I795" t="s">
        <v>1964</v>
      </c>
      <c r="J795">
        <v>927.92699999999991</v>
      </c>
    </row>
    <row r="796" spans="1:10" x14ac:dyDescent="0.25">
      <c r="A796" t="s">
        <v>2761</v>
      </c>
      <c r="B796" s="2">
        <v>45745</v>
      </c>
      <c r="C796" t="s">
        <v>554</v>
      </c>
      <c r="D796" t="s">
        <v>1706</v>
      </c>
      <c r="E796" t="s">
        <v>1887</v>
      </c>
      <c r="F796">
        <v>3</v>
      </c>
      <c r="G796">
        <v>846.19</v>
      </c>
      <c r="H796">
        <v>0.09</v>
      </c>
      <c r="I796" t="s">
        <v>1964</v>
      </c>
      <c r="J796">
        <v>2310.0987</v>
      </c>
    </row>
    <row r="797" spans="1:10" x14ac:dyDescent="0.25">
      <c r="A797" t="s">
        <v>2762</v>
      </c>
      <c r="B797" s="2">
        <v>45772</v>
      </c>
      <c r="C797" t="s">
        <v>1037</v>
      </c>
      <c r="D797" t="s">
        <v>1790</v>
      </c>
      <c r="E797" t="s">
        <v>1917</v>
      </c>
      <c r="F797">
        <v>1</v>
      </c>
      <c r="G797">
        <v>506.73</v>
      </c>
      <c r="H797">
        <v>0.28999999999999998</v>
      </c>
      <c r="I797" t="s">
        <v>1959</v>
      </c>
      <c r="J797">
        <v>359.7783</v>
      </c>
    </row>
    <row r="798" spans="1:10" x14ac:dyDescent="0.25">
      <c r="A798" t="s">
        <v>2763</v>
      </c>
      <c r="B798" s="2">
        <v>45299</v>
      </c>
      <c r="C798" t="s">
        <v>202</v>
      </c>
      <c r="D798" t="s">
        <v>1735</v>
      </c>
      <c r="E798" t="s">
        <v>1939</v>
      </c>
      <c r="F798">
        <v>1</v>
      </c>
      <c r="G798">
        <v>408.66</v>
      </c>
      <c r="H798">
        <v>0.13</v>
      </c>
      <c r="I798" t="s">
        <v>1964</v>
      </c>
      <c r="J798">
        <v>355.5342</v>
      </c>
    </row>
    <row r="799" spans="1:10" x14ac:dyDescent="0.25">
      <c r="A799" t="s">
        <v>2764</v>
      </c>
      <c r="B799" s="2">
        <v>45447</v>
      </c>
      <c r="C799" t="s">
        <v>391</v>
      </c>
      <c r="D799" t="s">
        <v>1590</v>
      </c>
      <c r="E799" t="s">
        <v>1942</v>
      </c>
      <c r="F799">
        <v>3</v>
      </c>
      <c r="G799">
        <v>170.48</v>
      </c>
      <c r="H799">
        <v>0.06</v>
      </c>
      <c r="I799" t="s">
        <v>1964</v>
      </c>
      <c r="J799">
        <v>480.75359999999989</v>
      </c>
    </row>
    <row r="800" spans="1:10" x14ac:dyDescent="0.25">
      <c r="A800" t="s">
        <v>2765</v>
      </c>
      <c r="B800" s="2">
        <v>45717</v>
      </c>
      <c r="C800" t="s">
        <v>351</v>
      </c>
      <c r="D800" t="s">
        <v>1628</v>
      </c>
      <c r="E800" t="s">
        <v>1921</v>
      </c>
      <c r="F800">
        <v>1</v>
      </c>
      <c r="G800">
        <v>423.48</v>
      </c>
      <c r="H800">
        <v>0.18</v>
      </c>
      <c r="I800" t="s">
        <v>1961</v>
      </c>
      <c r="J800">
        <v>347.25360000000012</v>
      </c>
    </row>
    <row r="801" spans="1:10" x14ac:dyDescent="0.25">
      <c r="A801" t="s">
        <v>2766</v>
      </c>
      <c r="B801" s="2">
        <v>45213</v>
      </c>
      <c r="C801" t="s">
        <v>766</v>
      </c>
      <c r="D801" t="s">
        <v>1859</v>
      </c>
      <c r="E801" t="s">
        <v>1927</v>
      </c>
      <c r="F801">
        <v>4</v>
      </c>
      <c r="G801">
        <v>23.57</v>
      </c>
      <c r="H801">
        <v>0.1</v>
      </c>
      <c r="I801" t="s">
        <v>1959</v>
      </c>
      <c r="J801">
        <v>84.852000000000004</v>
      </c>
    </row>
    <row r="802" spans="1:10" x14ac:dyDescent="0.25">
      <c r="A802" t="s">
        <v>2767</v>
      </c>
      <c r="B802" s="2">
        <v>45837</v>
      </c>
      <c r="C802" t="s">
        <v>1202</v>
      </c>
      <c r="D802" t="s">
        <v>1706</v>
      </c>
      <c r="E802" t="s">
        <v>1945</v>
      </c>
      <c r="F802">
        <v>2</v>
      </c>
      <c r="G802">
        <v>953.26</v>
      </c>
      <c r="H802">
        <v>0.1</v>
      </c>
      <c r="I802" t="s">
        <v>1964</v>
      </c>
      <c r="J802">
        <v>1715.8679999999999</v>
      </c>
    </row>
    <row r="803" spans="1:10" x14ac:dyDescent="0.25">
      <c r="A803" t="s">
        <v>2768</v>
      </c>
      <c r="B803" s="2">
        <v>45277</v>
      </c>
      <c r="C803" t="s">
        <v>1100</v>
      </c>
      <c r="D803" t="s">
        <v>1802</v>
      </c>
      <c r="E803" t="s">
        <v>1914</v>
      </c>
      <c r="F803">
        <v>3</v>
      </c>
      <c r="G803">
        <v>405.13</v>
      </c>
      <c r="H803">
        <v>0.14000000000000001</v>
      </c>
      <c r="I803" t="s">
        <v>1964</v>
      </c>
      <c r="J803">
        <v>1045.2354</v>
      </c>
    </row>
    <row r="804" spans="1:10" x14ac:dyDescent="0.25">
      <c r="A804" t="s">
        <v>2769</v>
      </c>
      <c r="B804" s="2">
        <v>45248</v>
      </c>
      <c r="C804" t="s">
        <v>1076</v>
      </c>
      <c r="D804" t="s">
        <v>1565</v>
      </c>
      <c r="E804" t="s">
        <v>1904</v>
      </c>
      <c r="F804">
        <v>2</v>
      </c>
      <c r="G804">
        <v>333.83</v>
      </c>
      <c r="H804">
        <v>0.26</v>
      </c>
      <c r="I804" t="s">
        <v>1961</v>
      </c>
      <c r="J804">
        <v>494.0684</v>
      </c>
    </row>
    <row r="805" spans="1:10" x14ac:dyDescent="0.25">
      <c r="A805" t="s">
        <v>2770</v>
      </c>
      <c r="B805" s="2">
        <v>45741</v>
      </c>
      <c r="C805" t="s">
        <v>1058</v>
      </c>
      <c r="D805" t="s">
        <v>1856</v>
      </c>
      <c r="E805" t="s">
        <v>1901</v>
      </c>
      <c r="F805">
        <v>2</v>
      </c>
      <c r="G805">
        <v>727.18</v>
      </c>
      <c r="H805">
        <v>0.22</v>
      </c>
      <c r="I805" t="s">
        <v>1961</v>
      </c>
      <c r="J805">
        <v>1134.4007999999999</v>
      </c>
    </row>
    <row r="806" spans="1:10" x14ac:dyDescent="0.25">
      <c r="A806" t="s">
        <v>2771</v>
      </c>
      <c r="B806" s="2">
        <v>45778</v>
      </c>
      <c r="C806" t="s">
        <v>977</v>
      </c>
      <c r="D806" t="s">
        <v>1576</v>
      </c>
      <c r="E806" t="s">
        <v>1924</v>
      </c>
      <c r="F806">
        <v>2</v>
      </c>
      <c r="G806">
        <v>516.02</v>
      </c>
      <c r="H806">
        <v>0.19</v>
      </c>
      <c r="I806" t="s">
        <v>1964</v>
      </c>
      <c r="J806">
        <v>835.95240000000001</v>
      </c>
    </row>
    <row r="807" spans="1:10" x14ac:dyDescent="0.25">
      <c r="A807" t="s">
        <v>2772</v>
      </c>
      <c r="B807" s="2">
        <v>45361</v>
      </c>
      <c r="C807" t="s">
        <v>943</v>
      </c>
      <c r="D807" t="s">
        <v>1706</v>
      </c>
      <c r="E807" t="s">
        <v>1927</v>
      </c>
      <c r="F807">
        <v>2</v>
      </c>
      <c r="G807">
        <v>705.61</v>
      </c>
      <c r="H807">
        <v>0.28000000000000003</v>
      </c>
      <c r="I807" t="s">
        <v>1959</v>
      </c>
      <c r="J807">
        <v>1016.0784</v>
      </c>
    </row>
    <row r="808" spans="1:10" x14ac:dyDescent="0.25">
      <c r="A808" t="s">
        <v>2773</v>
      </c>
      <c r="B808" s="2">
        <v>45414</v>
      </c>
      <c r="C808" t="s">
        <v>886</v>
      </c>
      <c r="D808" t="s">
        <v>1835</v>
      </c>
      <c r="E808" t="s">
        <v>1917</v>
      </c>
      <c r="F808">
        <v>3</v>
      </c>
      <c r="G808">
        <v>654.47</v>
      </c>
      <c r="H808">
        <v>0.18</v>
      </c>
      <c r="I808" t="s">
        <v>1964</v>
      </c>
      <c r="J808">
        <v>1609.9962</v>
      </c>
    </row>
    <row r="809" spans="1:10" x14ac:dyDescent="0.25">
      <c r="A809" t="s">
        <v>2774</v>
      </c>
      <c r="B809" s="2">
        <v>45734</v>
      </c>
      <c r="C809" t="s">
        <v>575</v>
      </c>
      <c r="D809" t="s">
        <v>1847</v>
      </c>
      <c r="E809" t="s">
        <v>1936</v>
      </c>
      <c r="F809">
        <v>2</v>
      </c>
      <c r="G809">
        <v>315.27</v>
      </c>
      <c r="H809">
        <v>0.23</v>
      </c>
      <c r="I809" t="s">
        <v>1959</v>
      </c>
      <c r="J809">
        <v>485.51580000000001</v>
      </c>
    </row>
    <row r="810" spans="1:10" x14ac:dyDescent="0.25">
      <c r="A810" t="s">
        <v>2775</v>
      </c>
      <c r="B810" s="2">
        <v>45623</v>
      </c>
      <c r="C810" t="s">
        <v>729</v>
      </c>
      <c r="D810" t="s">
        <v>1661</v>
      </c>
      <c r="E810" t="s">
        <v>1896</v>
      </c>
      <c r="F810">
        <v>1</v>
      </c>
      <c r="G810">
        <v>974.47</v>
      </c>
      <c r="H810">
        <v>0.05</v>
      </c>
      <c r="I810" t="s">
        <v>1959</v>
      </c>
      <c r="J810">
        <v>925.74649999999997</v>
      </c>
    </row>
    <row r="811" spans="1:10" x14ac:dyDescent="0.25">
      <c r="A811" t="s">
        <v>2776</v>
      </c>
      <c r="B811" s="2">
        <v>45340</v>
      </c>
      <c r="C811" t="s">
        <v>251</v>
      </c>
      <c r="D811" t="s">
        <v>1565</v>
      </c>
      <c r="E811" t="s">
        <v>1904</v>
      </c>
      <c r="F811">
        <v>2</v>
      </c>
      <c r="G811">
        <v>803.3</v>
      </c>
      <c r="H811">
        <v>0.17</v>
      </c>
      <c r="I811" t="s">
        <v>1959</v>
      </c>
      <c r="J811">
        <v>1333.4780000000001</v>
      </c>
    </row>
    <row r="812" spans="1:10" x14ac:dyDescent="0.25">
      <c r="A812" t="s">
        <v>2777</v>
      </c>
      <c r="B812" s="2">
        <v>45447</v>
      </c>
      <c r="C812" t="s">
        <v>66</v>
      </c>
      <c r="D812" t="s">
        <v>1565</v>
      </c>
      <c r="E812" t="s">
        <v>1924</v>
      </c>
      <c r="F812">
        <v>4</v>
      </c>
      <c r="G812">
        <v>863.87</v>
      </c>
      <c r="H812">
        <v>0.21</v>
      </c>
      <c r="I812" t="s">
        <v>1964</v>
      </c>
      <c r="J812">
        <v>2729.8292000000001</v>
      </c>
    </row>
    <row r="813" spans="1:10" x14ac:dyDescent="0.25">
      <c r="A813" t="s">
        <v>2778</v>
      </c>
      <c r="B813" s="2">
        <v>45513</v>
      </c>
      <c r="C813" t="s">
        <v>1458</v>
      </c>
      <c r="D813" t="s">
        <v>1823</v>
      </c>
      <c r="E813" t="s">
        <v>1945</v>
      </c>
      <c r="F813">
        <v>1</v>
      </c>
      <c r="G813">
        <v>450.11</v>
      </c>
      <c r="H813">
        <v>0.17</v>
      </c>
      <c r="I813" t="s">
        <v>1959</v>
      </c>
      <c r="J813">
        <v>373.59129999999999</v>
      </c>
    </row>
    <row r="814" spans="1:10" x14ac:dyDescent="0.25">
      <c r="A814" t="s">
        <v>2779</v>
      </c>
      <c r="B814" s="2">
        <v>45486</v>
      </c>
      <c r="C814" t="s">
        <v>751</v>
      </c>
      <c r="D814" t="s">
        <v>1786</v>
      </c>
      <c r="E814" t="s">
        <v>1932</v>
      </c>
      <c r="F814">
        <v>1</v>
      </c>
      <c r="G814">
        <v>289.82</v>
      </c>
      <c r="H814">
        <v>0.18</v>
      </c>
      <c r="I814" t="s">
        <v>1964</v>
      </c>
      <c r="J814">
        <v>237.6524</v>
      </c>
    </row>
    <row r="815" spans="1:10" x14ac:dyDescent="0.25">
      <c r="A815" t="s">
        <v>2780</v>
      </c>
      <c r="B815" s="2">
        <v>45890</v>
      </c>
      <c r="C815" t="s">
        <v>1061</v>
      </c>
      <c r="D815" t="s">
        <v>1744</v>
      </c>
      <c r="E815" t="s">
        <v>1924</v>
      </c>
      <c r="F815">
        <v>4</v>
      </c>
      <c r="G815">
        <v>250.64</v>
      </c>
      <c r="H815">
        <v>0.1</v>
      </c>
      <c r="I815" t="s">
        <v>1961</v>
      </c>
      <c r="J815">
        <v>902.30399999999997</v>
      </c>
    </row>
    <row r="816" spans="1:10" x14ac:dyDescent="0.25">
      <c r="A816" t="s">
        <v>2781</v>
      </c>
      <c r="B816" s="2">
        <v>45876</v>
      </c>
      <c r="C816" t="s">
        <v>922</v>
      </c>
      <c r="D816" t="s">
        <v>1790</v>
      </c>
      <c r="E816" t="s">
        <v>1948</v>
      </c>
      <c r="F816">
        <v>4</v>
      </c>
      <c r="G816">
        <v>373.49</v>
      </c>
      <c r="H816">
        <v>0.16</v>
      </c>
      <c r="I816" t="s">
        <v>1964</v>
      </c>
      <c r="J816">
        <v>1254.9264000000001</v>
      </c>
    </row>
    <row r="817" spans="1:10" x14ac:dyDescent="0.25">
      <c r="A817" t="s">
        <v>2782</v>
      </c>
      <c r="B817" s="2">
        <v>45398</v>
      </c>
      <c r="C817" t="s">
        <v>248</v>
      </c>
      <c r="D817" t="s">
        <v>2061</v>
      </c>
      <c r="E817" t="s">
        <v>1921</v>
      </c>
      <c r="F817">
        <v>4</v>
      </c>
      <c r="G817">
        <v>348.91</v>
      </c>
      <c r="H817">
        <v>0.18</v>
      </c>
      <c r="I817" t="s">
        <v>1961</v>
      </c>
      <c r="J817">
        <v>1144.4248</v>
      </c>
    </row>
    <row r="818" spans="1:10" x14ac:dyDescent="0.25">
      <c r="A818" t="s">
        <v>2783</v>
      </c>
      <c r="B818" s="2">
        <v>45390</v>
      </c>
      <c r="C818" t="s">
        <v>391</v>
      </c>
      <c r="D818" t="s">
        <v>1865</v>
      </c>
      <c r="E818" t="s">
        <v>1942</v>
      </c>
      <c r="F818">
        <v>4</v>
      </c>
      <c r="G818">
        <v>212.96</v>
      </c>
      <c r="H818">
        <v>0.17</v>
      </c>
      <c r="I818" t="s">
        <v>1959</v>
      </c>
      <c r="J818">
        <v>707.02719999999999</v>
      </c>
    </row>
    <row r="819" spans="1:10" x14ac:dyDescent="0.25">
      <c r="A819" t="s">
        <v>2784</v>
      </c>
      <c r="B819" s="2">
        <v>45406</v>
      </c>
      <c r="C819" t="s">
        <v>633</v>
      </c>
      <c r="D819" t="s">
        <v>1658</v>
      </c>
      <c r="E819" t="s">
        <v>1948</v>
      </c>
      <c r="F819">
        <v>3</v>
      </c>
      <c r="G819">
        <v>871.34</v>
      </c>
      <c r="H819">
        <v>0.11</v>
      </c>
      <c r="I819" t="s">
        <v>1964</v>
      </c>
      <c r="J819">
        <v>2326.4778000000001</v>
      </c>
    </row>
    <row r="820" spans="1:10" x14ac:dyDescent="0.25">
      <c r="A820" t="s">
        <v>2785</v>
      </c>
      <c r="B820" s="2">
        <v>45844</v>
      </c>
      <c r="C820" t="s">
        <v>360</v>
      </c>
      <c r="D820" t="s">
        <v>1865</v>
      </c>
      <c r="E820" t="s">
        <v>1887</v>
      </c>
      <c r="F820">
        <v>2</v>
      </c>
      <c r="G820">
        <v>698.94</v>
      </c>
      <c r="H820">
        <v>0.06</v>
      </c>
      <c r="I820" t="s">
        <v>1959</v>
      </c>
      <c r="J820">
        <v>1314.0072</v>
      </c>
    </row>
    <row r="821" spans="1:10" x14ac:dyDescent="0.25">
      <c r="A821" t="s">
        <v>2786</v>
      </c>
      <c r="B821" s="2">
        <v>45697</v>
      </c>
      <c r="C821" t="s">
        <v>1007</v>
      </c>
      <c r="D821" t="s">
        <v>1805</v>
      </c>
      <c r="E821" t="s">
        <v>1887</v>
      </c>
      <c r="F821">
        <v>1</v>
      </c>
      <c r="G821">
        <v>719.94</v>
      </c>
      <c r="H821">
        <v>0.23</v>
      </c>
      <c r="I821" t="s">
        <v>1964</v>
      </c>
      <c r="J821">
        <v>554.35380000000009</v>
      </c>
    </row>
    <row r="822" spans="1:10" x14ac:dyDescent="0.25">
      <c r="A822" t="s">
        <v>2787</v>
      </c>
      <c r="B822" s="2">
        <v>45607</v>
      </c>
      <c r="C822" t="s">
        <v>38</v>
      </c>
      <c r="D822" t="s">
        <v>1661</v>
      </c>
      <c r="E822" t="s">
        <v>1904</v>
      </c>
      <c r="F822">
        <v>2</v>
      </c>
      <c r="G822">
        <v>278.16000000000003</v>
      </c>
      <c r="H822">
        <v>0.22</v>
      </c>
      <c r="I822" t="s">
        <v>1961</v>
      </c>
      <c r="J822">
        <v>433.92960000000011</v>
      </c>
    </row>
    <row r="823" spans="1:10" x14ac:dyDescent="0.25">
      <c r="A823" t="s">
        <v>2788</v>
      </c>
      <c r="B823" s="2">
        <v>45307</v>
      </c>
      <c r="C823" t="s">
        <v>206</v>
      </c>
      <c r="D823" t="s">
        <v>1728</v>
      </c>
      <c r="E823" t="s">
        <v>1908</v>
      </c>
      <c r="F823">
        <v>1</v>
      </c>
      <c r="G823">
        <v>678.9</v>
      </c>
      <c r="H823">
        <v>0.17</v>
      </c>
      <c r="I823" t="s">
        <v>1959</v>
      </c>
      <c r="J823">
        <v>563.48699999999997</v>
      </c>
    </row>
    <row r="824" spans="1:10" x14ac:dyDescent="0.25">
      <c r="A824" t="s">
        <v>2789</v>
      </c>
      <c r="B824" s="2">
        <v>45520</v>
      </c>
      <c r="C824" t="s">
        <v>74</v>
      </c>
      <c r="D824" t="s">
        <v>1652</v>
      </c>
      <c r="E824" t="s">
        <v>1936</v>
      </c>
      <c r="F824">
        <v>4</v>
      </c>
      <c r="G824">
        <v>94.13</v>
      </c>
      <c r="H824">
        <v>0.15</v>
      </c>
      <c r="I824" t="s">
        <v>1959</v>
      </c>
      <c r="J824">
        <v>320.04199999999997</v>
      </c>
    </row>
    <row r="825" spans="1:10" x14ac:dyDescent="0.25">
      <c r="A825" t="s">
        <v>2790</v>
      </c>
      <c r="B825" s="2">
        <v>45933</v>
      </c>
      <c r="C825" t="s">
        <v>1377</v>
      </c>
      <c r="D825" t="s">
        <v>1712</v>
      </c>
      <c r="E825" t="s">
        <v>1892</v>
      </c>
      <c r="F825">
        <v>4</v>
      </c>
      <c r="G825">
        <v>415.02</v>
      </c>
      <c r="H825">
        <v>0.01</v>
      </c>
      <c r="I825" t="s">
        <v>1961</v>
      </c>
      <c r="J825">
        <v>1643.4792</v>
      </c>
    </row>
    <row r="826" spans="1:10" x14ac:dyDescent="0.25">
      <c r="A826" t="s">
        <v>2791</v>
      </c>
      <c r="B826" s="2">
        <v>45841</v>
      </c>
      <c r="C826" t="s">
        <v>199</v>
      </c>
      <c r="D826" t="s">
        <v>1603</v>
      </c>
      <c r="E826" t="s">
        <v>1904</v>
      </c>
      <c r="F826">
        <v>4</v>
      </c>
      <c r="G826">
        <v>780.07</v>
      </c>
      <c r="H826">
        <v>0.03</v>
      </c>
      <c r="I826" t="s">
        <v>1959</v>
      </c>
      <c r="J826">
        <v>3026.6716000000001</v>
      </c>
    </row>
    <row r="827" spans="1:10" x14ac:dyDescent="0.25">
      <c r="A827" t="s">
        <v>2792</v>
      </c>
      <c r="B827" s="2">
        <v>45877</v>
      </c>
      <c r="C827" t="s">
        <v>1340</v>
      </c>
      <c r="D827" t="s">
        <v>1689</v>
      </c>
      <c r="E827" t="s">
        <v>1936</v>
      </c>
      <c r="F827">
        <v>4</v>
      </c>
      <c r="G827">
        <v>184.57</v>
      </c>
      <c r="H827">
        <v>0.28000000000000003</v>
      </c>
      <c r="I827" t="s">
        <v>1959</v>
      </c>
      <c r="J827">
        <v>531.5616</v>
      </c>
    </row>
    <row r="828" spans="1:10" x14ac:dyDescent="0.25">
      <c r="A828" t="s">
        <v>2793</v>
      </c>
      <c r="B828" s="2">
        <v>45532</v>
      </c>
      <c r="C828" t="s">
        <v>922</v>
      </c>
      <c r="D828" t="s">
        <v>1777</v>
      </c>
      <c r="E828" t="s">
        <v>1904</v>
      </c>
      <c r="F828">
        <v>4</v>
      </c>
      <c r="G828">
        <v>277.58</v>
      </c>
      <c r="H828">
        <v>0.22</v>
      </c>
      <c r="I828" t="s">
        <v>1961</v>
      </c>
      <c r="J828">
        <v>866.04959999999994</v>
      </c>
    </row>
    <row r="829" spans="1:10" x14ac:dyDescent="0.25">
      <c r="A829" t="s">
        <v>2794</v>
      </c>
      <c r="B829" s="2">
        <v>45734</v>
      </c>
      <c r="C829" t="s">
        <v>373</v>
      </c>
      <c r="D829" t="s">
        <v>1670</v>
      </c>
      <c r="E829" t="s">
        <v>1901</v>
      </c>
      <c r="F829">
        <v>1</v>
      </c>
      <c r="G829">
        <v>36.799999999999997</v>
      </c>
      <c r="H829">
        <v>0.18</v>
      </c>
      <c r="I829" t="s">
        <v>1959</v>
      </c>
      <c r="J829">
        <v>30.175999999999998</v>
      </c>
    </row>
    <row r="830" spans="1:10" x14ac:dyDescent="0.25">
      <c r="A830" t="s">
        <v>2795</v>
      </c>
      <c r="B830" s="2">
        <v>45809</v>
      </c>
      <c r="C830" t="s">
        <v>1127</v>
      </c>
      <c r="D830" t="s">
        <v>1847</v>
      </c>
      <c r="E830" t="s">
        <v>1911</v>
      </c>
      <c r="F830">
        <v>1</v>
      </c>
      <c r="G830">
        <v>539.37</v>
      </c>
      <c r="H830">
        <v>0.14000000000000001</v>
      </c>
      <c r="I830" t="s">
        <v>1959</v>
      </c>
      <c r="J830">
        <v>463.85820000000001</v>
      </c>
    </row>
    <row r="831" spans="1:10" x14ac:dyDescent="0.25">
      <c r="A831" t="s">
        <v>2796</v>
      </c>
      <c r="B831" s="2">
        <v>45760</v>
      </c>
      <c r="C831" t="s">
        <v>325</v>
      </c>
      <c r="D831" t="s">
        <v>1635</v>
      </c>
      <c r="E831" t="s">
        <v>1945</v>
      </c>
      <c r="F831">
        <v>1</v>
      </c>
      <c r="G831">
        <v>27.83</v>
      </c>
      <c r="H831">
        <v>0.3</v>
      </c>
      <c r="I831" t="s">
        <v>1961</v>
      </c>
      <c r="J831">
        <v>19.481000000000002</v>
      </c>
    </row>
    <row r="832" spans="1:10" x14ac:dyDescent="0.25">
      <c r="A832" t="s">
        <v>2797</v>
      </c>
      <c r="B832" s="2">
        <v>45456</v>
      </c>
      <c r="C832" t="s">
        <v>910</v>
      </c>
      <c r="D832" t="s">
        <v>1793</v>
      </c>
      <c r="E832" t="s">
        <v>1904</v>
      </c>
      <c r="F832">
        <v>3</v>
      </c>
      <c r="G832">
        <v>698.72</v>
      </c>
      <c r="H832">
        <v>0.28000000000000003</v>
      </c>
      <c r="I832" t="s">
        <v>1964</v>
      </c>
      <c r="J832">
        <v>1509.2352000000001</v>
      </c>
    </row>
    <row r="833" spans="1:10" x14ac:dyDescent="0.25">
      <c r="A833" t="s">
        <v>2798</v>
      </c>
      <c r="B833" s="2">
        <v>45698</v>
      </c>
      <c r="C833" t="s">
        <v>62</v>
      </c>
      <c r="D833" t="s">
        <v>1811</v>
      </c>
      <c r="E833" t="s">
        <v>1932</v>
      </c>
      <c r="F833">
        <v>4</v>
      </c>
      <c r="G833">
        <v>528.23</v>
      </c>
      <c r="H833">
        <v>0.15</v>
      </c>
      <c r="I833" t="s">
        <v>1964</v>
      </c>
      <c r="J833">
        <v>1795.982</v>
      </c>
    </row>
    <row r="834" spans="1:10" x14ac:dyDescent="0.25">
      <c r="A834" t="s">
        <v>2799</v>
      </c>
      <c r="B834" s="2">
        <v>45548</v>
      </c>
      <c r="C834" t="s">
        <v>1525</v>
      </c>
      <c r="D834" t="s">
        <v>1718</v>
      </c>
      <c r="E834" t="s">
        <v>1939</v>
      </c>
      <c r="F834">
        <v>2</v>
      </c>
      <c r="G834">
        <v>780.9</v>
      </c>
      <c r="H834">
        <v>0.24</v>
      </c>
      <c r="I834" t="s">
        <v>1961</v>
      </c>
      <c r="J834">
        <v>1186.9680000000001</v>
      </c>
    </row>
    <row r="835" spans="1:10" x14ac:dyDescent="0.25">
      <c r="A835" t="s">
        <v>2800</v>
      </c>
      <c r="B835" s="2">
        <v>45236</v>
      </c>
      <c r="C835" t="s">
        <v>603</v>
      </c>
      <c r="D835" t="s">
        <v>1638</v>
      </c>
      <c r="E835" t="s">
        <v>1934</v>
      </c>
      <c r="F835">
        <v>1</v>
      </c>
      <c r="G835">
        <v>977.97</v>
      </c>
      <c r="H835">
        <v>0.06</v>
      </c>
      <c r="I835" t="s">
        <v>1964</v>
      </c>
      <c r="J835">
        <v>919.29179999999997</v>
      </c>
    </row>
    <row r="836" spans="1:10" x14ac:dyDescent="0.25">
      <c r="A836" t="s">
        <v>2801</v>
      </c>
      <c r="B836" s="2">
        <v>45310</v>
      </c>
      <c r="C836" t="s">
        <v>1166</v>
      </c>
      <c r="D836" t="s">
        <v>1832</v>
      </c>
      <c r="E836" t="s">
        <v>1929</v>
      </c>
      <c r="F836">
        <v>4</v>
      </c>
      <c r="G836">
        <v>354.65</v>
      </c>
      <c r="H836">
        <v>0.19</v>
      </c>
      <c r="I836" t="s">
        <v>1959</v>
      </c>
      <c r="J836">
        <v>1149.066</v>
      </c>
    </row>
    <row r="837" spans="1:10" x14ac:dyDescent="0.25">
      <c r="A837" t="s">
        <v>2802</v>
      </c>
      <c r="B837" s="2">
        <v>45376</v>
      </c>
      <c r="C837" t="s">
        <v>910</v>
      </c>
      <c r="D837" t="s">
        <v>1786</v>
      </c>
      <c r="E837" t="s">
        <v>1948</v>
      </c>
      <c r="F837">
        <v>1</v>
      </c>
      <c r="G837">
        <v>671.62</v>
      </c>
      <c r="H837">
        <v>0.09</v>
      </c>
      <c r="I837" t="s">
        <v>1964</v>
      </c>
      <c r="J837">
        <v>611.17420000000004</v>
      </c>
    </row>
    <row r="838" spans="1:10" x14ac:dyDescent="0.25">
      <c r="A838" t="s">
        <v>2803</v>
      </c>
      <c r="B838" s="2">
        <v>45914</v>
      </c>
      <c r="C838" t="s">
        <v>1010</v>
      </c>
      <c r="D838" t="s">
        <v>1829</v>
      </c>
      <c r="E838" t="s">
        <v>1901</v>
      </c>
      <c r="F838">
        <v>1</v>
      </c>
      <c r="G838">
        <v>867.32</v>
      </c>
      <c r="H838">
        <v>0.28999999999999998</v>
      </c>
      <c r="I838" t="s">
        <v>1961</v>
      </c>
      <c r="J838">
        <v>615.79719999999998</v>
      </c>
    </row>
    <row r="839" spans="1:10" x14ac:dyDescent="0.25">
      <c r="A839" t="s">
        <v>2804</v>
      </c>
      <c r="B839" s="2">
        <v>45336</v>
      </c>
      <c r="C839" t="s">
        <v>299</v>
      </c>
      <c r="D839" t="s">
        <v>1599</v>
      </c>
      <c r="E839" t="s">
        <v>1929</v>
      </c>
      <c r="F839">
        <v>3</v>
      </c>
      <c r="G839">
        <v>240.27</v>
      </c>
      <c r="H839">
        <v>0.15</v>
      </c>
      <c r="I839" t="s">
        <v>1961</v>
      </c>
      <c r="J839">
        <v>612.68850000000009</v>
      </c>
    </row>
    <row r="840" spans="1:10" x14ac:dyDescent="0.25">
      <c r="A840" t="s">
        <v>2805</v>
      </c>
      <c r="B840" s="2">
        <v>45728</v>
      </c>
      <c r="C840" t="s">
        <v>279</v>
      </c>
      <c r="D840" t="s">
        <v>1661</v>
      </c>
      <c r="E840" t="s">
        <v>1939</v>
      </c>
      <c r="F840">
        <v>2</v>
      </c>
      <c r="G840">
        <v>619.12</v>
      </c>
      <c r="H840">
        <v>0.28000000000000003</v>
      </c>
      <c r="I840" t="s">
        <v>1964</v>
      </c>
      <c r="J840">
        <v>891.53279999999995</v>
      </c>
    </row>
    <row r="841" spans="1:10" x14ac:dyDescent="0.25">
      <c r="A841" t="s">
        <v>2806</v>
      </c>
      <c r="B841" s="2">
        <v>45755</v>
      </c>
      <c r="C841" t="s">
        <v>701</v>
      </c>
      <c r="D841" t="s">
        <v>1844</v>
      </c>
      <c r="E841" t="s">
        <v>1887</v>
      </c>
      <c r="F841">
        <v>3</v>
      </c>
      <c r="G841">
        <v>693.42</v>
      </c>
      <c r="H841">
        <v>0.08</v>
      </c>
      <c r="I841" t="s">
        <v>1961</v>
      </c>
      <c r="J841">
        <v>1913.8391999999999</v>
      </c>
    </row>
    <row r="842" spans="1:10" x14ac:dyDescent="0.25">
      <c r="A842" t="s">
        <v>2807</v>
      </c>
      <c r="B842" s="2">
        <v>45695</v>
      </c>
      <c r="C842" t="s">
        <v>385</v>
      </c>
      <c r="D842" t="s">
        <v>1725</v>
      </c>
      <c r="E842" t="s">
        <v>1924</v>
      </c>
      <c r="F842">
        <v>4</v>
      </c>
      <c r="G842">
        <v>751.63</v>
      </c>
      <c r="H842">
        <v>0.28000000000000003</v>
      </c>
      <c r="I842" t="s">
        <v>1964</v>
      </c>
      <c r="J842">
        <v>2164.6943999999999</v>
      </c>
    </row>
    <row r="843" spans="1:10" x14ac:dyDescent="0.25">
      <c r="A843" t="s">
        <v>2808</v>
      </c>
      <c r="B843" s="2">
        <v>45380</v>
      </c>
      <c r="C843" t="s">
        <v>391</v>
      </c>
      <c r="D843" t="s">
        <v>1670</v>
      </c>
      <c r="E843" t="s">
        <v>1936</v>
      </c>
      <c r="F843">
        <v>3</v>
      </c>
      <c r="G843">
        <v>108.14</v>
      </c>
      <c r="H843">
        <v>0.19</v>
      </c>
      <c r="I843" t="s">
        <v>1964</v>
      </c>
      <c r="J843">
        <v>262.78019999999998</v>
      </c>
    </row>
    <row r="844" spans="1:10" x14ac:dyDescent="0.25">
      <c r="A844" t="s">
        <v>2809</v>
      </c>
      <c r="B844" s="2">
        <v>45446</v>
      </c>
      <c r="C844" t="s">
        <v>829</v>
      </c>
      <c r="D844" t="s">
        <v>1658</v>
      </c>
      <c r="E844" t="s">
        <v>1904</v>
      </c>
      <c r="F844">
        <v>1</v>
      </c>
      <c r="G844">
        <v>964.11</v>
      </c>
      <c r="H844">
        <v>0.17</v>
      </c>
      <c r="I844" t="s">
        <v>1964</v>
      </c>
      <c r="J844">
        <v>800.21129999999994</v>
      </c>
    </row>
    <row r="845" spans="1:10" x14ac:dyDescent="0.25">
      <c r="A845" t="s">
        <v>2810</v>
      </c>
      <c r="B845" s="2">
        <v>45525</v>
      </c>
      <c r="C845" t="s">
        <v>456</v>
      </c>
      <c r="D845" t="s">
        <v>1631</v>
      </c>
      <c r="E845" t="s">
        <v>1887</v>
      </c>
      <c r="F845">
        <v>1</v>
      </c>
      <c r="G845">
        <v>346.2</v>
      </c>
      <c r="H845">
        <v>0.28999999999999998</v>
      </c>
      <c r="I845" t="s">
        <v>1959</v>
      </c>
      <c r="J845">
        <v>245.80199999999999</v>
      </c>
    </row>
    <row r="846" spans="1:10" x14ac:dyDescent="0.25">
      <c r="A846" t="s">
        <v>2811</v>
      </c>
      <c r="B846" s="2">
        <v>45527</v>
      </c>
      <c r="C846" t="s">
        <v>1423</v>
      </c>
      <c r="D846" t="s">
        <v>1709</v>
      </c>
      <c r="E846" t="s">
        <v>1936</v>
      </c>
      <c r="F846">
        <v>3</v>
      </c>
      <c r="G846">
        <v>791.75</v>
      </c>
      <c r="H846">
        <v>0.28999999999999998</v>
      </c>
      <c r="I846" t="s">
        <v>1959</v>
      </c>
      <c r="J846">
        <v>1686.4275</v>
      </c>
    </row>
    <row r="847" spans="1:10" x14ac:dyDescent="0.25">
      <c r="A847" t="s">
        <v>2812</v>
      </c>
      <c r="B847" s="2">
        <v>45265</v>
      </c>
      <c r="C847" t="s">
        <v>1016</v>
      </c>
      <c r="D847" t="s">
        <v>1696</v>
      </c>
      <c r="E847" t="s">
        <v>1932</v>
      </c>
      <c r="F847">
        <v>1</v>
      </c>
      <c r="G847">
        <v>529.84</v>
      </c>
      <c r="H847">
        <v>0.13</v>
      </c>
      <c r="I847" t="s">
        <v>1961</v>
      </c>
      <c r="J847">
        <v>460.96080000000001</v>
      </c>
    </row>
    <row r="848" spans="1:10" x14ac:dyDescent="0.25">
      <c r="A848" t="s">
        <v>2813</v>
      </c>
      <c r="B848" s="2">
        <v>45936</v>
      </c>
      <c r="C848" t="s">
        <v>1464</v>
      </c>
      <c r="D848" t="s">
        <v>1744</v>
      </c>
      <c r="E848" t="s">
        <v>1901</v>
      </c>
      <c r="F848">
        <v>3</v>
      </c>
      <c r="G848">
        <v>582.57000000000005</v>
      </c>
      <c r="H848">
        <v>0.11</v>
      </c>
      <c r="I848" t="s">
        <v>1961</v>
      </c>
      <c r="J848">
        <v>1555.4619</v>
      </c>
    </row>
    <row r="849" spans="1:10" x14ac:dyDescent="0.25">
      <c r="A849" t="s">
        <v>2814</v>
      </c>
      <c r="B849" s="2">
        <v>45242</v>
      </c>
      <c r="C849" t="s">
        <v>695</v>
      </c>
      <c r="D849" t="s">
        <v>1868</v>
      </c>
      <c r="E849" t="s">
        <v>1942</v>
      </c>
      <c r="F849">
        <v>1</v>
      </c>
      <c r="G849">
        <v>219.81</v>
      </c>
      <c r="H849">
        <v>0.22</v>
      </c>
      <c r="I849" t="s">
        <v>1964</v>
      </c>
      <c r="J849">
        <v>171.45179999999999</v>
      </c>
    </row>
    <row r="850" spans="1:10" x14ac:dyDescent="0.25">
      <c r="A850" t="s">
        <v>2815</v>
      </c>
      <c r="B850" s="2">
        <v>45437</v>
      </c>
      <c r="C850" t="s">
        <v>1539</v>
      </c>
      <c r="D850" t="s">
        <v>1793</v>
      </c>
      <c r="E850" t="s">
        <v>1945</v>
      </c>
      <c r="F850">
        <v>4</v>
      </c>
      <c r="G850">
        <v>883.31</v>
      </c>
      <c r="H850">
        <v>0.27</v>
      </c>
      <c r="I850" t="s">
        <v>1959</v>
      </c>
      <c r="J850">
        <v>2579.2651999999998</v>
      </c>
    </row>
    <row r="851" spans="1:10" x14ac:dyDescent="0.25">
      <c r="A851" t="s">
        <v>2816</v>
      </c>
      <c r="B851" s="2">
        <v>45627</v>
      </c>
      <c r="C851" t="s">
        <v>763</v>
      </c>
      <c r="D851" t="s">
        <v>1625</v>
      </c>
      <c r="E851" t="s">
        <v>1934</v>
      </c>
      <c r="F851">
        <v>4</v>
      </c>
      <c r="G851">
        <v>329.06</v>
      </c>
      <c r="H851">
        <v>0.04</v>
      </c>
      <c r="I851" t="s">
        <v>1964</v>
      </c>
      <c r="J851">
        <v>1263.5904</v>
      </c>
    </row>
    <row r="852" spans="1:10" x14ac:dyDescent="0.25">
      <c r="A852" t="s">
        <v>2817</v>
      </c>
      <c r="B852" s="2">
        <v>45678</v>
      </c>
      <c r="C852" t="s">
        <v>376</v>
      </c>
      <c r="D852" t="s">
        <v>1786</v>
      </c>
      <c r="E852" t="s">
        <v>1927</v>
      </c>
      <c r="F852">
        <v>1</v>
      </c>
      <c r="G852">
        <v>935.78</v>
      </c>
      <c r="H852">
        <v>0.03</v>
      </c>
      <c r="I852" t="s">
        <v>1961</v>
      </c>
      <c r="J852">
        <v>907.70659999999998</v>
      </c>
    </row>
    <row r="853" spans="1:10" x14ac:dyDescent="0.25">
      <c r="A853" t="s">
        <v>2818</v>
      </c>
      <c r="B853" s="2">
        <v>45484</v>
      </c>
      <c r="C853" t="s">
        <v>1019</v>
      </c>
      <c r="D853" t="s">
        <v>1762</v>
      </c>
      <c r="E853" t="s">
        <v>1924</v>
      </c>
      <c r="F853">
        <v>4</v>
      </c>
      <c r="G853">
        <v>597.79999999999995</v>
      </c>
      <c r="H853">
        <v>0.2</v>
      </c>
      <c r="I853" t="s">
        <v>1959</v>
      </c>
      <c r="J853">
        <v>1912.96</v>
      </c>
    </row>
    <row r="854" spans="1:10" x14ac:dyDescent="0.25">
      <c r="A854" t="s">
        <v>2819</v>
      </c>
      <c r="B854" s="2">
        <v>45700</v>
      </c>
      <c r="C854" t="s">
        <v>838</v>
      </c>
      <c r="D854" t="s">
        <v>1610</v>
      </c>
      <c r="E854" t="s">
        <v>1945</v>
      </c>
      <c r="F854">
        <v>4</v>
      </c>
      <c r="G854">
        <v>266.98</v>
      </c>
      <c r="H854">
        <v>0.16</v>
      </c>
      <c r="I854" t="s">
        <v>1959</v>
      </c>
      <c r="J854">
        <v>897.05280000000005</v>
      </c>
    </row>
    <row r="855" spans="1:10" x14ac:dyDescent="0.25">
      <c r="A855" t="s">
        <v>2820</v>
      </c>
      <c r="B855" s="2">
        <v>45873</v>
      </c>
      <c r="C855" t="s">
        <v>1278</v>
      </c>
      <c r="D855" t="s">
        <v>1793</v>
      </c>
      <c r="E855" t="s">
        <v>1936</v>
      </c>
      <c r="F855">
        <v>3</v>
      </c>
      <c r="G855">
        <v>360.18</v>
      </c>
      <c r="H855">
        <v>0.03</v>
      </c>
      <c r="I855" t="s">
        <v>1959</v>
      </c>
      <c r="J855">
        <v>1048.1238000000001</v>
      </c>
    </row>
    <row r="856" spans="1:10" x14ac:dyDescent="0.25">
      <c r="A856" t="s">
        <v>2821</v>
      </c>
      <c r="B856" s="2">
        <v>45860</v>
      </c>
      <c r="C856" t="s">
        <v>1148</v>
      </c>
      <c r="D856" t="s">
        <v>1750</v>
      </c>
      <c r="E856" t="s">
        <v>1887</v>
      </c>
      <c r="F856">
        <v>3</v>
      </c>
      <c r="G856">
        <v>247.41</v>
      </c>
      <c r="H856">
        <v>0.05</v>
      </c>
      <c r="I856" t="s">
        <v>1964</v>
      </c>
      <c r="J856">
        <v>705.11850000000004</v>
      </c>
    </row>
    <row r="857" spans="1:10" x14ac:dyDescent="0.25">
      <c r="A857" t="s">
        <v>2822</v>
      </c>
      <c r="B857" s="2">
        <v>45235</v>
      </c>
      <c r="C857" t="s">
        <v>288</v>
      </c>
      <c r="D857" t="s">
        <v>1715</v>
      </c>
      <c r="E857" t="s">
        <v>1936</v>
      </c>
      <c r="F857">
        <v>3</v>
      </c>
      <c r="G857">
        <v>674.66</v>
      </c>
      <c r="H857">
        <v>0.23</v>
      </c>
      <c r="I857" t="s">
        <v>1959</v>
      </c>
      <c r="J857">
        <v>1558.4646</v>
      </c>
    </row>
    <row r="858" spans="1:10" x14ac:dyDescent="0.25">
      <c r="A858" t="s">
        <v>2823</v>
      </c>
      <c r="B858" s="2">
        <v>45874</v>
      </c>
      <c r="C858" t="s">
        <v>1301</v>
      </c>
      <c r="D858" t="s">
        <v>1706</v>
      </c>
      <c r="E858" t="s">
        <v>1904</v>
      </c>
      <c r="F858">
        <v>1</v>
      </c>
      <c r="G858">
        <v>913.98</v>
      </c>
      <c r="H858">
        <v>0.27</v>
      </c>
      <c r="I858" t="s">
        <v>1961</v>
      </c>
      <c r="J858">
        <v>667.20539999999994</v>
      </c>
    </row>
    <row r="859" spans="1:10" x14ac:dyDescent="0.25">
      <c r="A859" t="s">
        <v>2824</v>
      </c>
      <c r="B859" s="2">
        <v>45769</v>
      </c>
      <c r="C859" t="s">
        <v>1001</v>
      </c>
      <c r="D859" t="s">
        <v>1862</v>
      </c>
      <c r="E859" t="s">
        <v>1924</v>
      </c>
      <c r="F859">
        <v>4</v>
      </c>
      <c r="G859">
        <v>370.5</v>
      </c>
      <c r="H859">
        <v>0.13</v>
      </c>
      <c r="I859" t="s">
        <v>1961</v>
      </c>
      <c r="J859">
        <v>1289.3399999999999</v>
      </c>
    </row>
    <row r="860" spans="1:10" x14ac:dyDescent="0.25">
      <c r="A860" t="s">
        <v>2825</v>
      </c>
      <c r="B860" s="2">
        <v>45619</v>
      </c>
      <c r="C860" t="s">
        <v>1133</v>
      </c>
      <c r="D860" t="s">
        <v>1799</v>
      </c>
      <c r="E860" t="s">
        <v>1932</v>
      </c>
      <c r="F860">
        <v>1</v>
      </c>
      <c r="G860">
        <v>735.1</v>
      </c>
      <c r="H860">
        <v>0.1</v>
      </c>
      <c r="I860" t="s">
        <v>1961</v>
      </c>
      <c r="J860">
        <v>661.59</v>
      </c>
    </row>
    <row r="861" spans="1:10" x14ac:dyDescent="0.25">
      <c r="A861" t="s">
        <v>2826</v>
      </c>
      <c r="B861" s="2">
        <v>45614</v>
      </c>
      <c r="C861" t="s">
        <v>468</v>
      </c>
      <c r="D861" t="s">
        <v>1820</v>
      </c>
      <c r="E861" t="s">
        <v>1896</v>
      </c>
      <c r="F861">
        <v>3</v>
      </c>
      <c r="G861">
        <v>448.55</v>
      </c>
      <c r="H861">
        <v>0.05</v>
      </c>
      <c r="I861" t="s">
        <v>1959</v>
      </c>
      <c r="J861">
        <v>1278.3675000000001</v>
      </c>
    </row>
    <row r="862" spans="1:10" x14ac:dyDescent="0.25">
      <c r="A862" t="s">
        <v>2827</v>
      </c>
      <c r="B862" s="2">
        <v>45691</v>
      </c>
      <c r="C862" t="s">
        <v>225</v>
      </c>
      <c r="D862" t="s">
        <v>1835</v>
      </c>
      <c r="E862" t="s">
        <v>1932</v>
      </c>
      <c r="F862">
        <v>3</v>
      </c>
      <c r="G862">
        <v>904.96</v>
      </c>
      <c r="H862">
        <v>7.0000000000000007E-2</v>
      </c>
      <c r="I862" t="s">
        <v>1964</v>
      </c>
      <c r="J862">
        <v>2524.8384000000001</v>
      </c>
    </row>
    <row r="863" spans="1:10" x14ac:dyDescent="0.25">
      <c r="A863" t="s">
        <v>2828</v>
      </c>
      <c r="B863" s="2">
        <v>45608</v>
      </c>
      <c r="C863" t="s">
        <v>1199</v>
      </c>
      <c r="D863" t="s">
        <v>1786</v>
      </c>
      <c r="E863" t="s">
        <v>1932</v>
      </c>
      <c r="F863">
        <v>4</v>
      </c>
      <c r="G863">
        <v>408.72</v>
      </c>
      <c r="H863">
        <v>0.16</v>
      </c>
      <c r="I863" t="s">
        <v>1964</v>
      </c>
      <c r="J863">
        <v>1373.2991999999999</v>
      </c>
    </row>
    <row r="864" spans="1:10" x14ac:dyDescent="0.25">
      <c r="A864" t="s">
        <v>2829</v>
      </c>
      <c r="B864" s="2">
        <v>45412</v>
      </c>
      <c r="C864" t="s">
        <v>907</v>
      </c>
      <c r="D864" t="s">
        <v>1796</v>
      </c>
      <c r="E864" t="s">
        <v>1901</v>
      </c>
      <c r="F864">
        <v>4</v>
      </c>
      <c r="G864">
        <v>770.65</v>
      </c>
      <c r="H864">
        <v>0.27</v>
      </c>
      <c r="I864" t="s">
        <v>1959</v>
      </c>
      <c r="J864">
        <v>2250.2979999999998</v>
      </c>
    </row>
    <row r="865" spans="1:10" x14ac:dyDescent="0.25">
      <c r="A865" t="s">
        <v>2830</v>
      </c>
      <c r="B865" s="2">
        <v>45767</v>
      </c>
      <c r="C865" t="s">
        <v>671</v>
      </c>
      <c r="D865" t="s">
        <v>1667</v>
      </c>
      <c r="E865" t="s">
        <v>1911</v>
      </c>
      <c r="F865">
        <v>1</v>
      </c>
      <c r="G865">
        <v>649.22</v>
      </c>
      <c r="H865">
        <v>0.03</v>
      </c>
      <c r="I865" t="s">
        <v>1964</v>
      </c>
      <c r="J865">
        <v>629.74340000000007</v>
      </c>
    </row>
    <row r="866" spans="1:10" x14ac:dyDescent="0.25">
      <c r="A866" t="s">
        <v>2831</v>
      </c>
      <c r="B866" s="2">
        <v>45428</v>
      </c>
      <c r="C866" t="s">
        <v>1103</v>
      </c>
      <c r="D866" t="s">
        <v>1677</v>
      </c>
      <c r="E866" t="s">
        <v>1924</v>
      </c>
      <c r="F866">
        <v>2</v>
      </c>
      <c r="G866">
        <v>379.78</v>
      </c>
      <c r="H866">
        <v>0.2</v>
      </c>
      <c r="I866" t="s">
        <v>1959</v>
      </c>
      <c r="J866">
        <v>607.64800000000002</v>
      </c>
    </row>
    <row r="867" spans="1:10" x14ac:dyDescent="0.25">
      <c r="A867" t="s">
        <v>2832</v>
      </c>
      <c r="B867" s="2">
        <v>45770</v>
      </c>
      <c r="C867" t="s">
        <v>805</v>
      </c>
      <c r="D867" t="s">
        <v>1709</v>
      </c>
      <c r="E867" t="s">
        <v>1917</v>
      </c>
      <c r="F867">
        <v>3</v>
      </c>
      <c r="G867">
        <v>924.15</v>
      </c>
      <c r="H867">
        <v>0.1</v>
      </c>
      <c r="I867" t="s">
        <v>1961</v>
      </c>
      <c r="J867">
        <v>2495.2049999999999</v>
      </c>
    </row>
    <row r="868" spans="1:10" x14ac:dyDescent="0.25">
      <c r="A868" t="s">
        <v>2833</v>
      </c>
      <c r="B868" s="2">
        <v>45571</v>
      </c>
      <c r="C868" t="s">
        <v>1458</v>
      </c>
      <c r="D868" t="s">
        <v>1715</v>
      </c>
      <c r="E868" t="s">
        <v>1942</v>
      </c>
      <c r="F868">
        <v>3</v>
      </c>
      <c r="G868">
        <v>144.66999999999999</v>
      </c>
      <c r="H868">
        <v>0.28999999999999998</v>
      </c>
      <c r="I868" t="s">
        <v>1964</v>
      </c>
      <c r="J868">
        <v>308.14710000000002</v>
      </c>
    </row>
    <row r="869" spans="1:10" x14ac:dyDescent="0.25">
      <c r="A869" t="s">
        <v>2834</v>
      </c>
      <c r="B869" s="2">
        <v>45700</v>
      </c>
      <c r="C869" t="s">
        <v>424</v>
      </c>
      <c r="D869" t="s">
        <v>1677</v>
      </c>
      <c r="E869" t="s">
        <v>1936</v>
      </c>
      <c r="F869">
        <v>2</v>
      </c>
      <c r="G869">
        <v>667.17</v>
      </c>
      <c r="H869">
        <v>0.1</v>
      </c>
      <c r="I869" t="s">
        <v>1961</v>
      </c>
      <c r="J869">
        <v>1200.9059999999999</v>
      </c>
    </row>
    <row r="870" spans="1:10" x14ac:dyDescent="0.25">
      <c r="A870" t="s">
        <v>2835</v>
      </c>
      <c r="B870" s="2">
        <v>45382</v>
      </c>
      <c r="C870" t="s">
        <v>1264</v>
      </c>
      <c r="D870" t="s">
        <v>1780</v>
      </c>
      <c r="E870" t="s">
        <v>1901</v>
      </c>
      <c r="F870">
        <v>1</v>
      </c>
      <c r="G870">
        <v>984.6</v>
      </c>
      <c r="H870">
        <v>0.22</v>
      </c>
      <c r="I870" t="s">
        <v>1959</v>
      </c>
      <c r="J870">
        <v>767.98800000000006</v>
      </c>
    </row>
    <row r="871" spans="1:10" x14ac:dyDescent="0.25">
      <c r="A871" t="s">
        <v>2836</v>
      </c>
      <c r="B871" s="2">
        <v>45260</v>
      </c>
      <c r="C871" t="s">
        <v>898</v>
      </c>
      <c r="D871" t="s">
        <v>1610</v>
      </c>
      <c r="E871" t="s">
        <v>1917</v>
      </c>
      <c r="F871">
        <v>1</v>
      </c>
      <c r="G871">
        <v>139.29</v>
      </c>
      <c r="H871">
        <v>0</v>
      </c>
      <c r="I871" t="s">
        <v>1959</v>
      </c>
      <c r="J871">
        <v>139.29</v>
      </c>
    </row>
    <row r="872" spans="1:10" x14ac:dyDescent="0.25">
      <c r="A872" t="s">
        <v>2837</v>
      </c>
      <c r="B872" s="2">
        <v>45702</v>
      </c>
      <c r="C872" t="s">
        <v>138</v>
      </c>
      <c r="D872" t="s">
        <v>1998</v>
      </c>
      <c r="E872" t="s">
        <v>1917</v>
      </c>
      <c r="F872">
        <v>3</v>
      </c>
      <c r="G872">
        <v>459.57</v>
      </c>
      <c r="H872">
        <v>0.1</v>
      </c>
      <c r="I872" t="s">
        <v>1964</v>
      </c>
      <c r="J872">
        <v>1240.8389999999999</v>
      </c>
    </row>
    <row r="873" spans="1:10" x14ac:dyDescent="0.25">
      <c r="A873" t="s">
        <v>2838</v>
      </c>
      <c r="B873" s="2">
        <v>45302</v>
      </c>
      <c r="C873" t="s">
        <v>248</v>
      </c>
      <c r="D873" t="s">
        <v>1700</v>
      </c>
      <c r="E873" t="s">
        <v>1936</v>
      </c>
      <c r="F873">
        <v>1</v>
      </c>
      <c r="G873">
        <v>517.82000000000005</v>
      </c>
      <c r="H873">
        <v>0.28999999999999998</v>
      </c>
      <c r="I873" t="s">
        <v>1959</v>
      </c>
      <c r="J873">
        <v>367.65219999999999</v>
      </c>
    </row>
    <row r="874" spans="1:10" x14ac:dyDescent="0.25">
      <c r="A874" t="s">
        <v>2839</v>
      </c>
      <c r="B874" s="2">
        <v>45653</v>
      </c>
      <c r="C874" t="s">
        <v>1196</v>
      </c>
      <c r="D874" t="s">
        <v>1811</v>
      </c>
      <c r="E874" t="s">
        <v>1911</v>
      </c>
      <c r="F874">
        <v>4</v>
      </c>
      <c r="G874">
        <v>282.45</v>
      </c>
      <c r="H874">
        <v>0.28999999999999998</v>
      </c>
      <c r="I874" t="s">
        <v>1964</v>
      </c>
      <c r="J874">
        <v>802.1579999999999</v>
      </c>
    </row>
    <row r="875" spans="1:10" x14ac:dyDescent="0.25">
      <c r="A875" t="s">
        <v>2840</v>
      </c>
      <c r="B875" s="2">
        <v>45250</v>
      </c>
      <c r="C875" t="s">
        <v>1417</v>
      </c>
      <c r="D875" t="s">
        <v>1844</v>
      </c>
      <c r="E875" t="s">
        <v>1914</v>
      </c>
      <c r="F875">
        <v>2</v>
      </c>
      <c r="G875">
        <v>386.46</v>
      </c>
      <c r="H875">
        <v>0.23</v>
      </c>
      <c r="I875" t="s">
        <v>1964</v>
      </c>
      <c r="J875">
        <v>595.14840000000004</v>
      </c>
    </row>
    <row r="876" spans="1:10" x14ac:dyDescent="0.25">
      <c r="A876" t="s">
        <v>2841</v>
      </c>
      <c r="B876" s="2">
        <v>45661</v>
      </c>
      <c r="C876" t="s">
        <v>648</v>
      </c>
      <c r="D876" t="s">
        <v>1631</v>
      </c>
      <c r="E876" t="s">
        <v>1901</v>
      </c>
      <c r="F876">
        <v>1</v>
      </c>
      <c r="G876">
        <v>270.45</v>
      </c>
      <c r="H876">
        <v>0.15</v>
      </c>
      <c r="I876" t="s">
        <v>1964</v>
      </c>
      <c r="J876">
        <v>229.88249999999999</v>
      </c>
    </row>
    <row r="877" spans="1:10" x14ac:dyDescent="0.25">
      <c r="A877" t="s">
        <v>2842</v>
      </c>
      <c r="B877" s="2">
        <v>45493</v>
      </c>
      <c r="C877" t="s">
        <v>164</v>
      </c>
      <c r="D877" t="s">
        <v>1811</v>
      </c>
      <c r="E877" t="s">
        <v>1924</v>
      </c>
      <c r="F877">
        <v>4</v>
      </c>
      <c r="G877">
        <v>762.94</v>
      </c>
      <c r="H877">
        <v>0.09</v>
      </c>
      <c r="I877" t="s">
        <v>1964</v>
      </c>
      <c r="J877">
        <v>2777.1016</v>
      </c>
    </row>
    <row r="878" spans="1:10" x14ac:dyDescent="0.25">
      <c r="A878" t="s">
        <v>2843</v>
      </c>
      <c r="B878" s="2">
        <v>45242</v>
      </c>
      <c r="C878" t="s">
        <v>1530</v>
      </c>
      <c r="D878" t="s">
        <v>1703</v>
      </c>
      <c r="E878" t="s">
        <v>1932</v>
      </c>
      <c r="F878">
        <v>1</v>
      </c>
      <c r="G878">
        <v>409.03</v>
      </c>
      <c r="H878">
        <v>0.25</v>
      </c>
      <c r="I878" t="s">
        <v>1964</v>
      </c>
      <c r="J878">
        <v>306.77249999999998</v>
      </c>
    </row>
    <row r="879" spans="1:10" x14ac:dyDescent="0.25">
      <c r="A879" t="s">
        <v>2844</v>
      </c>
      <c r="B879" s="2">
        <v>45411</v>
      </c>
      <c r="C879" t="s">
        <v>719</v>
      </c>
      <c r="D879" t="s">
        <v>1871</v>
      </c>
      <c r="E879" t="s">
        <v>1945</v>
      </c>
      <c r="F879">
        <v>2</v>
      </c>
      <c r="G879">
        <v>891.13</v>
      </c>
      <c r="H879">
        <v>0.13</v>
      </c>
      <c r="I879" t="s">
        <v>1959</v>
      </c>
      <c r="J879">
        <v>1550.5662</v>
      </c>
    </row>
    <row r="880" spans="1:10" x14ac:dyDescent="0.25">
      <c r="A880" t="s">
        <v>2845</v>
      </c>
      <c r="B880" s="2">
        <v>45593</v>
      </c>
      <c r="C880" t="s">
        <v>134</v>
      </c>
      <c r="D880" t="s">
        <v>1859</v>
      </c>
      <c r="E880" t="s">
        <v>1939</v>
      </c>
      <c r="F880">
        <v>1</v>
      </c>
      <c r="G880">
        <v>553.38</v>
      </c>
      <c r="H880">
        <v>0.21</v>
      </c>
      <c r="I880" t="s">
        <v>1961</v>
      </c>
      <c r="J880">
        <v>437.17020000000002</v>
      </c>
    </row>
    <row r="881" spans="1:10" x14ac:dyDescent="0.25">
      <c r="A881" t="s">
        <v>2846</v>
      </c>
      <c r="B881" s="2">
        <v>45281</v>
      </c>
      <c r="C881" t="s">
        <v>542</v>
      </c>
      <c r="D881" t="s">
        <v>1838</v>
      </c>
      <c r="E881" t="s">
        <v>1932</v>
      </c>
      <c r="F881">
        <v>2</v>
      </c>
      <c r="G881">
        <v>652.29999999999995</v>
      </c>
      <c r="H881">
        <v>0.16</v>
      </c>
      <c r="I881" t="s">
        <v>1964</v>
      </c>
      <c r="J881">
        <v>1095.864</v>
      </c>
    </row>
    <row r="882" spans="1:10" x14ac:dyDescent="0.25">
      <c r="A882" t="s">
        <v>2847</v>
      </c>
      <c r="B882" s="2">
        <v>45575</v>
      </c>
      <c r="C882" t="s">
        <v>427</v>
      </c>
      <c r="D882" t="s">
        <v>1706</v>
      </c>
      <c r="E882" t="s">
        <v>1921</v>
      </c>
      <c r="F882">
        <v>4</v>
      </c>
      <c r="G882">
        <v>194.36</v>
      </c>
      <c r="H882">
        <v>0.18</v>
      </c>
      <c r="I882" t="s">
        <v>1964</v>
      </c>
      <c r="J882">
        <v>637.50080000000014</v>
      </c>
    </row>
    <row r="883" spans="1:10" x14ac:dyDescent="0.25">
      <c r="A883" t="s">
        <v>2848</v>
      </c>
      <c r="B883" s="2">
        <v>45660</v>
      </c>
      <c r="C883" t="s">
        <v>521</v>
      </c>
      <c r="D883" t="s">
        <v>1859</v>
      </c>
      <c r="E883" t="s">
        <v>1892</v>
      </c>
      <c r="F883">
        <v>3</v>
      </c>
      <c r="G883">
        <v>476.37</v>
      </c>
      <c r="H883">
        <v>0.21</v>
      </c>
      <c r="I883" t="s">
        <v>1964</v>
      </c>
      <c r="J883">
        <v>1128.9969000000001</v>
      </c>
    </row>
    <row r="884" spans="1:10" x14ac:dyDescent="0.25">
      <c r="A884" t="s">
        <v>2849</v>
      </c>
      <c r="B884" s="2">
        <v>45360</v>
      </c>
      <c r="C884" t="s">
        <v>1154</v>
      </c>
      <c r="D884" t="s">
        <v>1700</v>
      </c>
      <c r="E884" t="s">
        <v>1908</v>
      </c>
      <c r="F884">
        <v>3</v>
      </c>
      <c r="G884">
        <v>174.57</v>
      </c>
      <c r="H884">
        <v>0</v>
      </c>
      <c r="I884" t="s">
        <v>1961</v>
      </c>
      <c r="J884">
        <v>523.71</v>
      </c>
    </row>
    <row r="885" spans="1:10" x14ac:dyDescent="0.25">
      <c r="A885" t="s">
        <v>2850</v>
      </c>
      <c r="B885" s="2">
        <v>45526</v>
      </c>
      <c r="C885" t="s">
        <v>418</v>
      </c>
      <c r="D885" t="s">
        <v>1838</v>
      </c>
      <c r="E885" t="s">
        <v>1887</v>
      </c>
      <c r="F885">
        <v>3</v>
      </c>
      <c r="G885">
        <v>762</v>
      </c>
      <c r="H885">
        <v>0.02</v>
      </c>
      <c r="I885" t="s">
        <v>1961</v>
      </c>
      <c r="J885">
        <v>2240.2800000000002</v>
      </c>
    </row>
    <row r="886" spans="1:10" x14ac:dyDescent="0.25">
      <c r="A886" t="s">
        <v>2851</v>
      </c>
      <c r="B886" s="2">
        <v>45395</v>
      </c>
      <c r="C886" t="s">
        <v>1331</v>
      </c>
      <c r="D886" t="s">
        <v>1799</v>
      </c>
      <c r="E886" t="s">
        <v>1948</v>
      </c>
      <c r="F886">
        <v>1</v>
      </c>
      <c r="G886">
        <v>44.08</v>
      </c>
      <c r="H886">
        <v>0.05</v>
      </c>
      <c r="I886" t="s">
        <v>1959</v>
      </c>
      <c r="J886">
        <v>41.875999999999998</v>
      </c>
    </row>
    <row r="887" spans="1:10" x14ac:dyDescent="0.25">
      <c r="A887" t="s">
        <v>2852</v>
      </c>
      <c r="B887" s="2">
        <v>45466</v>
      </c>
      <c r="C887" t="s">
        <v>1533</v>
      </c>
      <c r="D887" t="s">
        <v>1759</v>
      </c>
      <c r="E887" t="s">
        <v>1932</v>
      </c>
      <c r="F887">
        <v>1</v>
      </c>
      <c r="G887">
        <v>992.37</v>
      </c>
      <c r="H887">
        <v>0.24</v>
      </c>
      <c r="I887" t="s">
        <v>1964</v>
      </c>
      <c r="J887">
        <v>754.20119999999997</v>
      </c>
    </row>
    <row r="888" spans="1:10" x14ac:dyDescent="0.25">
      <c r="A888" t="s">
        <v>2853</v>
      </c>
      <c r="B888" s="2">
        <v>45876</v>
      </c>
      <c r="C888" t="s">
        <v>665</v>
      </c>
      <c r="D888" t="s">
        <v>1670</v>
      </c>
      <c r="E888" t="s">
        <v>1924</v>
      </c>
      <c r="F888">
        <v>3</v>
      </c>
      <c r="G888">
        <v>465.4</v>
      </c>
      <c r="H888">
        <v>0.28999999999999998</v>
      </c>
      <c r="I888" t="s">
        <v>1964</v>
      </c>
      <c r="J888">
        <v>991.30199999999979</v>
      </c>
    </row>
    <row r="889" spans="1:10" x14ac:dyDescent="0.25">
      <c r="A889" t="s">
        <v>2854</v>
      </c>
      <c r="B889" s="2">
        <v>45724</v>
      </c>
      <c r="C889" t="s">
        <v>1070</v>
      </c>
      <c r="D889" t="s">
        <v>1998</v>
      </c>
      <c r="E889" t="s">
        <v>1924</v>
      </c>
      <c r="F889">
        <v>2</v>
      </c>
      <c r="G889">
        <v>693.61</v>
      </c>
      <c r="H889">
        <v>0.15</v>
      </c>
      <c r="I889" t="s">
        <v>1961</v>
      </c>
      <c r="J889">
        <v>1179.1369999999999</v>
      </c>
    </row>
    <row r="890" spans="1:10" x14ac:dyDescent="0.25">
      <c r="A890" t="s">
        <v>2855</v>
      </c>
      <c r="B890" s="2">
        <v>45801</v>
      </c>
      <c r="C890" t="s">
        <v>1446</v>
      </c>
      <c r="D890" t="s">
        <v>1783</v>
      </c>
      <c r="E890" t="s">
        <v>1917</v>
      </c>
      <c r="F890">
        <v>2</v>
      </c>
      <c r="G890">
        <v>995.11</v>
      </c>
      <c r="H890">
        <v>0.13</v>
      </c>
      <c r="I890" t="s">
        <v>1961</v>
      </c>
      <c r="J890">
        <v>1731.4914000000001</v>
      </c>
    </row>
    <row r="891" spans="1:10" x14ac:dyDescent="0.25">
      <c r="A891" t="s">
        <v>2856</v>
      </c>
      <c r="B891" s="2">
        <v>45749</v>
      </c>
      <c r="C891" t="s">
        <v>1202</v>
      </c>
      <c r="D891" t="s">
        <v>1645</v>
      </c>
      <c r="E891" t="s">
        <v>1904</v>
      </c>
      <c r="F891">
        <v>3</v>
      </c>
      <c r="G891">
        <v>70.97</v>
      </c>
      <c r="H891">
        <v>0.06</v>
      </c>
      <c r="I891" t="s">
        <v>1964</v>
      </c>
      <c r="J891">
        <v>200.1354</v>
      </c>
    </row>
    <row r="892" spans="1:10" x14ac:dyDescent="0.25">
      <c r="A892" t="s">
        <v>2857</v>
      </c>
      <c r="B892" s="2">
        <v>45325</v>
      </c>
      <c r="C892" t="s">
        <v>400</v>
      </c>
      <c r="D892" t="s">
        <v>1832</v>
      </c>
      <c r="E892" t="s">
        <v>1921</v>
      </c>
      <c r="F892">
        <v>3</v>
      </c>
      <c r="G892">
        <v>470.42</v>
      </c>
      <c r="H892">
        <v>0.16</v>
      </c>
      <c r="I892" t="s">
        <v>1959</v>
      </c>
      <c r="J892">
        <v>1185.4584</v>
      </c>
    </row>
    <row r="893" spans="1:10" x14ac:dyDescent="0.25">
      <c r="A893" t="s">
        <v>2858</v>
      </c>
      <c r="B893" s="2">
        <v>45932</v>
      </c>
      <c r="C893" t="s">
        <v>1001</v>
      </c>
      <c r="D893" t="s">
        <v>1841</v>
      </c>
      <c r="E893" t="s">
        <v>1939</v>
      </c>
      <c r="F893">
        <v>2</v>
      </c>
      <c r="G893">
        <v>215.59</v>
      </c>
      <c r="H893">
        <v>0.18</v>
      </c>
      <c r="I893" t="s">
        <v>1959</v>
      </c>
      <c r="J893">
        <v>353.56760000000003</v>
      </c>
    </row>
    <row r="894" spans="1:10" x14ac:dyDescent="0.25">
      <c r="A894" t="s">
        <v>2859</v>
      </c>
      <c r="B894" s="2">
        <v>45895</v>
      </c>
      <c r="C894" t="s">
        <v>778</v>
      </c>
      <c r="D894" t="s">
        <v>1859</v>
      </c>
      <c r="E894" t="s">
        <v>1887</v>
      </c>
      <c r="F894">
        <v>1</v>
      </c>
      <c r="G894">
        <v>533.79999999999995</v>
      </c>
      <c r="H894">
        <v>0.27</v>
      </c>
      <c r="I894" t="s">
        <v>1964</v>
      </c>
      <c r="J894">
        <v>389.67399999999998</v>
      </c>
    </row>
    <row r="895" spans="1:10" x14ac:dyDescent="0.25">
      <c r="A895" t="s">
        <v>2860</v>
      </c>
      <c r="B895" s="2">
        <v>45614</v>
      </c>
      <c r="C895" t="s">
        <v>339</v>
      </c>
      <c r="D895" t="s">
        <v>1674</v>
      </c>
      <c r="E895" t="s">
        <v>1901</v>
      </c>
      <c r="F895">
        <v>2</v>
      </c>
      <c r="G895">
        <v>732.67</v>
      </c>
      <c r="H895">
        <v>0.24</v>
      </c>
      <c r="I895" t="s">
        <v>1961</v>
      </c>
      <c r="J895">
        <v>1113.6584</v>
      </c>
    </row>
    <row r="896" spans="1:10" x14ac:dyDescent="0.25">
      <c r="A896" t="s">
        <v>2861</v>
      </c>
      <c r="B896" s="2">
        <v>45247</v>
      </c>
      <c r="C896" t="s">
        <v>1516</v>
      </c>
      <c r="D896" t="s">
        <v>1762</v>
      </c>
      <c r="E896" t="s">
        <v>1932</v>
      </c>
      <c r="F896">
        <v>4</v>
      </c>
      <c r="G896">
        <v>106.48</v>
      </c>
      <c r="H896">
        <v>0.1</v>
      </c>
      <c r="I896" t="s">
        <v>1964</v>
      </c>
      <c r="J896">
        <v>383.32799999999997</v>
      </c>
    </row>
    <row r="897" spans="1:10" x14ac:dyDescent="0.25">
      <c r="A897" t="s">
        <v>2862</v>
      </c>
      <c r="B897" s="2">
        <v>45696</v>
      </c>
      <c r="C897" t="s">
        <v>376</v>
      </c>
      <c r="D897" t="s">
        <v>1753</v>
      </c>
      <c r="E897" t="s">
        <v>1901</v>
      </c>
      <c r="F897">
        <v>1</v>
      </c>
      <c r="G897">
        <v>38.950000000000003</v>
      </c>
      <c r="H897">
        <v>0.28000000000000003</v>
      </c>
      <c r="I897" t="s">
        <v>1959</v>
      </c>
      <c r="J897">
        <v>28.044</v>
      </c>
    </row>
    <row r="898" spans="1:10" x14ac:dyDescent="0.25">
      <c r="A898" t="s">
        <v>2863</v>
      </c>
      <c r="B898" s="2">
        <v>45294</v>
      </c>
      <c r="C898" t="s">
        <v>1349</v>
      </c>
      <c r="D898" t="s">
        <v>1871</v>
      </c>
      <c r="E898" t="s">
        <v>1939</v>
      </c>
      <c r="F898">
        <v>1</v>
      </c>
      <c r="G898">
        <v>835.17</v>
      </c>
      <c r="H898">
        <v>0.02</v>
      </c>
      <c r="I898" t="s">
        <v>1964</v>
      </c>
      <c r="J898">
        <v>818.46659999999997</v>
      </c>
    </row>
    <row r="899" spans="1:10" x14ac:dyDescent="0.25">
      <c r="A899" t="s">
        <v>2864</v>
      </c>
      <c r="B899" s="2">
        <v>45389</v>
      </c>
      <c r="C899" t="s">
        <v>465</v>
      </c>
      <c r="D899" t="s">
        <v>1832</v>
      </c>
      <c r="E899" t="s">
        <v>1901</v>
      </c>
      <c r="F899">
        <v>1</v>
      </c>
      <c r="G899">
        <v>113.07</v>
      </c>
      <c r="H899">
        <v>0.24</v>
      </c>
      <c r="I899" t="s">
        <v>1959</v>
      </c>
      <c r="J899">
        <v>85.933199999999999</v>
      </c>
    </row>
    <row r="900" spans="1:10" x14ac:dyDescent="0.25">
      <c r="A900" t="s">
        <v>2865</v>
      </c>
      <c r="B900" s="2">
        <v>45930</v>
      </c>
      <c r="C900" t="s">
        <v>1449</v>
      </c>
      <c r="D900" t="s">
        <v>1865</v>
      </c>
      <c r="E900" t="s">
        <v>1929</v>
      </c>
      <c r="F900">
        <v>2</v>
      </c>
      <c r="G900">
        <v>451.33</v>
      </c>
      <c r="H900">
        <v>0.23</v>
      </c>
      <c r="I900" t="s">
        <v>1964</v>
      </c>
      <c r="J900">
        <v>695.04819999999995</v>
      </c>
    </row>
    <row r="901" spans="1:10" x14ac:dyDescent="0.25">
      <c r="A901" t="s">
        <v>2866</v>
      </c>
      <c r="B901" s="2">
        <v>45456</v>
      </c>
      <c r="C901" t="s">
        <v>1175</v>
      </c>
      <c r="D901" t="s">
        <v>1841</v>
      </c>
      <c r="E901" t="s">
        <v>1911</v>
      </c>
      <c r="F901">
        <v>3</v>
      </c>
      <c r="G901">
        <v>619.80999999999995</v>
      </c>
      <c r="H901">
        <v>0.16</v>
      </c>
      <c r="I901" t="s">
        <v>1964</v>
      </c>
      <c r="J901">
        <v>1561.9212</v>
      </c>
    </row>
    <row r="902" spans="1:10" x14ac:dyDescent="0.25">
      <c r="A902" t="s">
        <v>2867</v>
      </c>
      <c r="B902" s="2">
        <v>45713</v>
      </c>
      <c r="C902" t="s">
        <v>385</v>
      </c>
      <c r="D902" t="s">
        <v>1768</v>
      </c>
      <c r="E902" t="s">
        <v>1914</v>
      </c>
      <c r="F902">
        <v>4</v>
      </c>
      <c r="G902">
        <v>46.97</v>
      </c>
      <c r="H902">
        <v>0.26</v>
      </c>
      <c r="I902" t="s">
        <v>1961</v>
      </c>
      <c r="J902">
        <v>139.03120000000001</v>
      </c>
    </row>
    <row r="903" spans="1:10" x14ac:dyDescent="0.25">
      <c r="A903" t="s">
        <v>2868</v>
      </c>
      <c r="B903" s="2">
        <v>45784</v>
      </c>
      <c r="C903" t="s">
        <v>615</v>
      </c>
      <c r="D903" t="s">
        <v>1718</v>
      </c>
      <c r="E903" t="s">
        <v>1896</v>
      </c>
      <c r="F903">
        <v>2</v>
      </c>
      <c r="G903">
        <v>71.48</v>
      </c>
      <c r="H903">
        <v>0.14000000000000001</v>
      </c>
      <c r="I903" t="s">
        <v>1964</v>
      </c>
      <c r="J903">
        <v>122.9456</v>
      </c>
    </row>
    <row r="904" spans="1:10" x14ac:dyDescent="0.25">
      <c r="A904" t="s">
        <v>2869</v>
      </c>
      <c r="B904" s="2">
        <v>45812</v>
      </c>
      <c r="C904" t="s">
        <v>8</v>
      </c>
      <c r="D904" t="s">
        <v>1750</v>
      </c>
      <c r="E904" t="s">
        <v>1948</v>
      </c>
      <c r="F904">
        <v>2</v>
      </c>
      <c r="G904">
        <v>404.08</v>
      </c>
      <c r="H904">
        <v>7.0000000000000007E-2</v>
      </c>
      <c r="I904" t="s">
        <v>1959</v>
      </c>
      <c r="J904">
        <v>751.58879999999988</v>
      </c>
    </row>
    <row r="905" spans="1:10" x14ac:dyDescent="0.25">
      <c r="A905" t="s">
        <v>2870</v>
      </c>
      <c r="B905" s="2">
        <v>45653</v>
      </c>
      <c r="C905" t="s">
        <v>853</v>
      </c>
      <c r="D905" t="s">
        <v>1625</v>
      </c>
      <c r="E905" t="s">
        <v>1939</v>
      </c>
      <c r="F905">
        <v>1</v>
      </c>
      <c r="G905">
        <v>519.91</v>
      </c>
      <c r="H905">
        <v>0.05</v>
      </c>
      <c r="I905" t="s">
        <v>1964</v>
      </c>
      <c r="J905">
        <v>493.91449999999992</v>
      </c>
    </row>
    <row r="906" spans="1:10" x14ac:dyDescent="0.25">
      <c r="A906" t="s">
        <v>2871</v>
      </c>
      <c r="B906" s="2">
        <v>45672</v>
      </c>
      <c r="C906" t="s">
        <v>497</v>
      </c>
      <c r="D906" t="s">
        <v>1725</v>
      </c>
      <c r="E906" t="s">
        <v>1932</v>
      </c>
      <c r="F906">
        <v>3</v>
      </c>
      <c r="G906">
        <v>566.16</v>
      </c>
      <c r="H906">
        <v>0.05</v>
      </c>
      <c r="I906" t="s">
        <v>1961</v>
      </c>
      <c r="J906">
        <v>1613.556</v>
      </c>
    </row>
    <row r="907" spans="1:10" x14ac:dyDescent="0.25">
      <c r="A907" t="s">
        <v>2872</v>
      </c>
      <c r="B907" s="2">
        <v>45799</v>
      </c>
      <c r="C907" t="s">
        <v>1235</v>
      </c>
      <c r="D907" t="s">
        <v>1738</v>
      </c>
      <c r="E907" t="s">
        <v>1924</v>
      </c>
      <c r="F907">
        <v>2</v>
      </c>
      <c r="G907">
        <v>295.12</v>
      </c>
      <c r="H907">
        <v>0.09</v>
      </c>
      <c r="I907" t="s">
        <v>1964</v>
      </c>
      <c r="J907">
        <v>537.11840000000007</v>
      </c>
    </row>
    <row r="908" spans="1:10" x14ac:dyDescent="0.25">
      <c r="A908" t="s">
        <v>2873</v>
      </c>
      <c r="B908" s="2">
        <v>45848</v>
      </c>
      <c r="C908" t="s">
        <v>388</v>
      </c>
      <c r="D908" t="s">
        <v>1680</v>
      </c>
      <c r="E908" t="s">
        <v>1927</v>
      </c>
      <c r="F908">
        <v>2</v>
      </c>
      <c r="G908">
        <v>414.18</v>
      </c>
      <c r="H908">
        <v>0.25</v>
      </c>
      <c r="I908" t="s">
        <v>1961</v>
      </c>
      <c r="J908">
        <v>621.27</v>
      </c>
    </row>
    <row r="909" spans="1:10" x14ac:dyDescent="0.25">
      <c r="A909" t="s">
        <v>2874</v>
      </c>
      <c r="B909" s="2">
        <v>45918</v>
      </c>
      <c r="C909" t="s">
        <v>865</v>
      </c>
      <c r="D909" t="s">
        <v>1756</v>
      </c>
      <c r="E909" t="s">
        <v>1917</v>
      </c>
      <c r="F909">
        <v>2</v>
      </c>
      <c r="G909">
        <v>433.75</v>
      </c>
      <c r="H909">
        <v>0</v>
      </c>
      <c r="I909" t="s">
        <v>1959</v>
      </c>
      <c r="J909">
        <v>867.5</v>
      </c>
    </row>
    <row r="910" spans="1:10" x14ac:dyDescent="0.25">
      <c r="A910" t="s">
        <v>2875</v>
      </c>
      <c r="B910" s="2">
        <v>45288</v>
      </c>
      <c r="C910" t="s">
        <v>904</v>
      </c>
      <c r="D910" t="s">
        <v>1838</v>
      </c>
      <c r="E910" t="s">
        <v>1948</v>
      </c>
      <c r="F910">
        <v>3</v>
      </c>
      <c r="G910">
        <v>104.33</v>
      </c>
      <c r="H910">
        <v>0.13</v>
      </c>
      <c r="I910" t="s">
        <v>1964</v>
      </c>
      <c r="J910">
        <v>272.30130000000003</v>
      </c>
    </row>
    <row r="911" spans="1:10" x14ac:dyDescent="0.25">
      <c r="A911" t="s">
        <v>2876</v>
      </c>
      <c r="B911" s="2">
        <v>45477</v>
      </c>
      <c r="C911" t="s">
        <v>1971</v>
      </c>
      <c r="D911" t="s">
        <v>1572</v>
      </c>
      <c r="E911" t="s">
        <v>1929</v>
      </c>
      <c r="F911">
        <v>1</v>
      </c>
      <c r="G911">
        <v>221.7</v>
      </c>
      <c r="H911">
        <v>0.04</v>
      </c>
      <c r="I911" t="s">
        <v>1959</v>
      </c>
      <c r="J911">
        <v>212.83199999999999</v>
      </c>
    </row>
    <row r="912" spans="1:10" x14ac:dyDescent="0.25">
      <c r="A912" t="s">
        <v>2877</v>
      </c>
      <c r="B912" s="2">
        <v>45796</v>
      </c>
      <c r="C912" t="s">
        <v>695</v>
      </c>
      <c r="D912" t="s">
        <v>1783</v>
      </c>
      <c r="E912" t="s">
        <v>1908</v>
      </c>
      <c r="F912">
        <v>2</v>
      </c>
      <c r="G912">
        <v>491.26</v>
      </c>
      <c r="H912">
        <v>0.14000000000000001</v>
      </c>
      <c r="I912" t="s">
        <v>1964</v>
      </c>
      <c r="J912">
        <v>844.96719999999993</v>
      </c>
    </row>
    <row r="913" spans="1:10" x14ac:dyDescent="0.25">
      <c r="A913" t="s">
        <v>2878</v>
      </c>
      <c r="B913" s="2">
        <v>45630</v>
      </c>
      <c r="C913" t="s">
        <v>606</v>
      </c>
      <c r="D913" t="s">
        <v>1689</v>
      </c>
      <c r="E913" t="s">
        <v>1917</v>
      </c>
      <c r="F913">
        <v>4</v>
      </c>
      <c r="G913">
        <v>923.14</v>
      </c>
      <c r="H913">
        <v>0.15</v>
      </c>
      <c r="I913" t="s">
        <v>1959</v>
      </c>
      <c r="J913">
        <v>3138.6759999999999</v>
      </c>
    </row>
    <row r="914" spans="1:10" x14ac:dyDescent="0.25">
      <c r="A914" t="s">
        <v>2879</v>
      </c>
      <c r="B914" s="2">
        <v>45625</v>
      </c>
      <c r="C914" t="s">
        <v>642</v>
      </c>
      <c r="D914" t="s">
        <v>1774</v>
      </c>
      <c r="E914" t="s">
        <v>1914</v>
      </c>
      <c r="F914">
        <v>2</v>
      </c>
      <c r="G914">
        <v>747.65</v>
      </c>
      <c r="H914">
        <v>0.08</v>
      </c>
      <c r="I914" t="s">
        <v>1959</v>
      </c>
      <c r="J914">
        <v>1375.6759999999999</v>
      </c>
    </row>
    <row r="915" spans="1:10" x14ac:dyDescent="0.25">
      <c r="A915" t="s">
        <v>2880</v>
      </c>
      <c r="B915" s="2">
        <v>45773</v>
      </c>
      <c r="C915" t="s">
        <v>388</v>
      </c>
      <c r="D915" t="s">
        <v>1706</v>
      </c>
      <c r="E915" t="s">
        <v>1914</v>
      </c>
      <c r="F915">
        <v>3</v>
      </c>
      <c r="G915">
        <v>94.55</v>
      </c>
      <c r="H915">
        <v>0.13</v>
      </c>
      <c r="I915" t="s">
        <v>1964</v>
      </c>
      <c r="J915">
        <v>246.77549999999999</v>
      </c>
    </row>
    <row r="916" spans="1:10" x14ac:dyDescent="0.25">
      <c r="A916" t="s">
        <v>2881</v>
      </c>
      <c r="B916" s="2">
        <v>45308</v>
      </c>
      <c r="C916" t="s">
        <v>157</v>
      </c>
      <c r="D916" t="s">
        <v>1617</v>
      </c>
      <c r="E916" t="s">
        <v>1948</v>
      </c>
      <c r="F916">
        <v>3</v>
      </c>
      <c r="G916">
        <v>620.12</v>
      </c>
      <c r="H916">
        <v>0.06</v>
      </c>
      <c r="I916" t="s">
        <v>1959</v>
      </c>
      <c r="J916">
        <v>1748.7384</v>
      </c>
    </row>
    <row r="917" spans="1:10" x14ac:dyDescent="0.25">
      <c r="A917" t="s">
        <v>2882</v>
      </c>
      <c r="B917" s="2">
        <v>45869</v>
      </c>
      <c r="C917" t="s">
        <v>2639</v>
      </c>
      <c r="D917" t="s">
        <v>1790</v>
      </c>
      <c r="E917" t="s">
        <v>1911</v>
      </c>
      <c r="F917">
        <v>2</v>
      </c>
      <c r="G917">
        <v>354.09</v>
      </c>
      <c r="H917">
        <v>0.12</v>
      </c>
      <c r="I917" t="s">
        <v>1964</v>
      </c>
      <c r="J917">
        <v>623.19839999999999</v>
      </c>
    </row>
    <row r="918" spans="1:10" x14ac:dyDescent="0.25">
      <c r="A918" t="s">
        <v>2883</v>
      </c>
      <c r="B918" s="2">
        <v>45621</v>
      </c>
      <c r="C918" t="s">
        <v>452</v>
      </c>
      <c r="D918" t="s">
        <v>1741</v>
      </c>
      <c r="E918" t="s">
        <v>1908</v>
      </c>
      <c r="F918">
        <v>3</v>
      </c>
      <c r="G918">
        <v>214.94</v>
      </c>
      <c r="H918">
        <v>0.22</v>
      </c>
      <c r="I918" t="s">
        <v>1964</v>
      </c>
      <c r="J918">
        <v>502.95960000000002</v>
      </c>
    </row>
    <row r="919" spans="1:10" x14ac:dyDescent="0.25">
      <c r="A919" t="s">
        <v>2884</v>
      </c>
      <c r="B919" s="2">
        <v>45428</v>
      </c>
      <c r="C919" t="s">
        <v>659</v>
      </c>
      <c r="D919" t="s">
        <v>1594</v>
      </c>
      <c r="E919" t="s">
        <v>1929</v>
      </c>
      <c r="F919">
        <v>2</v>
      </c>
      <c r="G919">
        <v>309.77999999999997</v>
      </c>
      <c r="H919">
        <v>0.16</v>
      </c>
      <c r="I919" t="s">
        <v>1959</v>
      </c>
      <c r="J919">
        <v>520.43039999999996</v>
      </c>
    </row>
    <row r="920" spans="1:10" x14ac:dyDescent="0.25">
      <c r="A920" t="s">
        <v>2885</v>
      </c>
      <c r="B920" s="2">
        <v>45807</v>
      </c>
      <c r="C920" t="s">
        <v>259</v>
      </c>
      <c r="D920" t="s">
        <v>1610</v>
      </c>
      <c r="E920" t="s">
        <v>1901</v>
      </c>
      <c r="F920">
        <v>2</v>
      </c>
      <c r="G920">
        <v>183.85</v>
      </c>
      <c r="H920">
        <v>0.14000000000000001</v>
      </c>
      <c r="I920" t="s">
        <v>1961</v>
      </c>
      <c r="J920">
        <v>316.22199999999998</v>
      </c>
    </row>
    <row r="921" spans="1:10" x14ac:dyDescent="0.25">
      <c r="A921" t="s">
        <v>2886</v>
      </c>
      <c r="B921" s="2">
        <v>45238</v>
      </c>
      <c r="C921" t="s">
        <v>1284</v>
      </c>
      <c r="D921" t="s">
        <v>1793</v>
      </c>
      <c r="E921" t="s">
        <v>1887</v>
      </c>
      <c r="F921">
        <v>1</v>
      </c>
      <c r="G921">
        <v>550.05999999999995</v>
      </c>
      <c r="H921">
        <v>0.01</v>
      </c>
      <c r="I921" t="s">
        <v>1959</v>
      </c>
      <c r="J921">
        <v>544.55939999999998</v>
      </c>
    </row>
    <row r="922" spans="1:10" x14ac:dyDescent="0.25">
      <c r="A922" t="s">
        <v>2887</v>
      </c>
      <c r="B922" s="2">
        <v>45253</v>
      </c>
      <c r="C922" t="s">
        <v>125</v>
      </c>
      <c r="D922" t="s">
        <v>1820</v>
      </c>
      <c r="E922" t="s">
        <v>1904</v>
      </c>
      <c r="F922">
        <v>2</v>
      </c>
      <c r="G922">
        <v>32.19</v>
      </c>
      <c r="H922">
        <v>0.13</v>
      </c>
      <c r="I922" t="s">
        <v>1964</v>
      </c>
      <c r="J922">
        <v>56.010599999999997</v>
      </c>
    </row>
    <row r="923" spans="1:10" x14ac:dyDescent="0.25">
      <c r="A923" t="s">
        <v>2888</v>
      </c>
      <c r="B923" s="2">
        <v>45460</v>
      </c>
      <c r="C923" t="s">
        <v>477</v>
      </c>
      <c r="D923" t="s">
        <v>1677</v>
      </c>
      <c r="E923" t="s">
        <v>1948</v>
      </c>
      <c r="F923">
        <v>2</v>
      </c>
      <c r="G923">
        <v>892.06</v>
      </c>
      <c r="H923">
        <v>0.08</v>
      </c>
      <c r="I923" t="s">
        <v>1959</v>
      </c>
      <c r="J923">
        <v>1641.3904</v>
      </c>
    </row>
    <row r="924" spans="1:10" x14ac:dyDescent="0.25">
      <c r="A924" t="s">
        <v>2889</v>
      </c>
      <c r="B924" s="2">
        <v>45628</v>
      </c>
      <c r="C924" t="s">
        <v>1467</v>
      </c>
      <c r="D924" t="s">
        <v>1756</v>
      </c>
      <c r="E924" t="s">
        <v>1911</v>
      </c>
      <c r="F924">
        <v>1</v>
      </c>
      <c r="G924">
        <v>127.47</v>
      </c>
      <c r="H924">
        <v>0.16</v>
      </c>
      <c r="I924" t="s">
        <v>1964</v>
      </c>
      <c r="J924">
        <v>107.0748</v>
      </c>
    </row>
    <row r="925" spans="1:10" x14ac:dyDescent="0.25">
      <c r="A925" t="s">
        <v>2890</v>
      </c>
      <c r="B925" s="2">
        <v>45778</v>
      </c>
      <c r="C925" t="s">
        <v>1223</v>
      </c>
      <c r="D925" t="s">
        <v>1814</v>
      </c>
      <c r="E925" t="s">
        <v>1934</v>
      </c>
      <c r="F925">
        <v>3</v>
      </c>
      <c r="G925">
        <v>212.87</v>
      </c>
      <c r="H925">
        <v>0.18</v>
      </c>
      <c r="I925" t="s">
        <v>1959</v>
      </c>
      <c r="J925">
        <v>523.66020000000003</v>
      </c>
    </row>
    <row r="926" spans="1:10" x14ac:dyDescent="0.25">
      <c r="A926" t="s">
        <v>2891</v>
      </c>
      <c r="B926" s="2">
        <v>45471</v>
      </c>
      <c r="C926" t="s">
        <v>606</v>
      </c>
      <c r="D926" t="s">
        <v>1826</v>
      </c>
      <c r="E926" t="s">
        <v>1914</v>
      </c>
      <c r="F926">
        <v>1</v>
      </c>
      <c r="G926">
        <v>26.37</v>
      </c>
      <c r="H926">
        <v>0.3</v>
      </c>
      <c r="I926" t="s">
        <v>1964</v>
      </c>
      <c r="J926">
        <v>18.459</v>
      </c>
    </row>
    <row r="927" spans="1:10" x14ac:dyDescent="0.25">
      <c r="A927" t="s">
        <v>2892</v>
      </c>
      <c r="B927" s="2">
        <v>45770</v>
      </c>
      <c r="C927" t="s">
        <v>1449</v>
      </c>
      <c r="D927" t="s">
        <v>1680</v>
      </c>
      <c r="E927" t="s">
        <v>1945</v>
      </c>
      <c r="F927">
        <v>4</v>
      </c>
      <c r="G927">
        <v>953.98</v>
      </c>
      <c r="H927">
        <v>0.16</v>
      </c>
      <c r="I927" t="s">
        <v>1959</v>
      </c>
      <c r="J927">
        <v>3205.3728000000001</v>
      </c>
    </row>
    <row r="928" spans="1:10" x14ac:dyDescent="0.25">
      <c r="A928" t="s">
        <v>2893</v>
      </c>
      <c r="B928" s="2">
        <v>45369</v>
      </c>
      <c r="C928" t="s">
        <v>707</v>
      </c>
      <c r="D928" t="s">
        <v>1783</v>
      </c>
      <c r="E928" t="s">
        <v>1948</v>
      </c>
      <c r="F928">
        <v>3</v>
      </c>
      <c r="G928">
        <v>968.88</v>
      </c>
      <c r="H928">
        <v>0.15</v>
      </c>
      <c r="I928" t="s">
        <v>1959</v>
      </c>
      <c r="J928">
        <v>2470.6439999999998</v>
      </c>
    </row>
    <row r="929" spans="1:10" x14ac:dyDescent="0.25">
      <c r="A929" t="s">
        <v>2894</v>
      </c>
      <c r="B929" s="2">
        <v>45910</v>
      </c>
      <c r="C929" t="s">
        <v>624</v>
      </c>
      <c r="D929" t="s">
        <v>1811</v>
      </c>
      <c r="E929" t="s">
        <v>1945</v>
      </c>
      <c r="F929">
        <v>1</v>
      </c>
      <c r="G929">
        <v>533.04999999999995</v>
      </c>
      <c r="H929">
        <v>0.11</v>
      </c>
      <c r="I929" t="s">
        <v>1961</v>
      </c>
      <c r="J929">
        <v>474.41449999999998</v>
      </c>
    </row>
    <row r="930" spans="1:10" x14ac:dyDescent="0.25">
      <c r="A930" t="s">
        <v>2895</v>
      </c>
      <c r="B930" s="2">
        <v>45637</v>
      </c>
      <c r="C930" t="s">
        <v>1202</v>
      </c>
      <c r="D930" t="s">
        <v>1826</v>
      </c>
      <c r="E930" t="s">
        <v>1892</v>
      </c>
      <c r="F930">
        <v>3</v>
      </c>
      <c r="G930">
        <v>138.86000000000001</v>
      </c>
      <c r="H930">
        <v>0.11</v>
      </c>
      <c r="I930" t="s">
        <v>1961</v>
      </c>
      <c r="J930">
        <v>370.75619999999998</v>
      </c>
    </row>
    <row r="931" spans="1:10" x14ac:dyDescent="0.25">
      <c r="A931" t="s">
        <v>2896</v>
      </c>
      <c r="B931" s="2">
        <v>45706</v>
      </c>
      <c r="C931" t="s">
        <v>539</v>
      </c>
      <c r="D931" t="s">
        <v>1642</v>
      </c>
      <c r="E931" t="s">
        <v>1887</v>
      </c>
      <c r="F931">
        <v>1</v>
      </c>
      <c r="G931">
        <v>588.92999999999995</v>
      </c>
      <c r="H931">
        <v>0.03</v>
      </c>
      <c r="I931" t="s">
        <v>1964</v>
      </c>
      <c r="J931">
        <v>571.26209999999992</v>
      </c>
    </row>
    <row r="932" spans="1:10" x14ac:dyDescent="0.25">
      <c r="A932" t="s">
        <v>2897</v>
      </c>
      <c r="B932" s="2">
        <v>45557</v>
      </c>
      <c r="C932" t="s">
        <v>1266</v>
      </c>
      <c r="D932" t="s">
        <v>1738</v>
      </c>
      <c r="E932" t="s">
        <v>1908</v>
      </c>
      <c r="F932">
        <v>2</v>
      </c>
      <c r="G932">
        <v>576.83000000000004</v>
      </c>
      <c r="H932">
        <v>0.19</v>
      </c>
      <c r="I932" t="s">
        <v>1961</v>
      </c>
      <c r="J932">
        <v>934.46460000000013</v>
      </c>
    </row>
    <row r="933" spans="1:10" x14ac:dyDescent="0.25">
      <c r="A933" t="s">
        <v>2898</v>
      </c>
      <c r="B933" s="2">
        <v>45338</v>
      </c>
      <c r="C933" t="s">
        <v>1028</v>
      </c>
      <c r="D933" t="s">
        <v>1777</v>
      </c>
      <c r="E933" t="s">
        <v>1929</v>
      </c>
      <c r="F933">
        <v>1</v>
      </c>
      <c r="G933">
        <v>681.3</v>
      </c>
      <c r="H933">
        <v>0.05</v>
      </c>
      <c r="I933" t="s">
        <v>1959</v>
      </c>
      <c r="J933">
        <v>647.2349999999999</v>
      </c>
    </row>
    <row r="934" spans="1:10" x14ac:dyDescent="0.25">
      <c r="A934" t="s">
        <v>2899</v>
      </c>
      <c r="B934" s="2">
        <v>45441</v>
      </c>
      <c r="C934" t="s">
        <v>1423</v>
      </c>
      <c r="D934" t="s">
        <v>1652</v>
      </c>
      <c r="E934" t="s">
        <v>1936</v>
      </c>
      <c r="F934">
        <v>3</v>
      </c>
      <c r="G934">
        <v>504.97</v>
      </c>
      <c r="H934">
        <v>0.3</v>
      </c>
      <c r="I934" t="s">
        <v>1959</v>
      </c>
      <c r="J934">
        <v>1060.4369999999999</v>
      </c>
    </row>
    <row r="935" spans="1:10" x14ac:dyDescent="0.25">
      <c r="A935" t="s">
        <v>2900</v>
      </c>
      <c r="B935" s="2">
        <v>45396</v>
      </c>
      <c r="C935" t="s">
        <v>228</v>
      </c>
      <c r="D935" t="s">
        <v>1693</v>
      </c>
      <c r="E935" t="s">
        <v>1927</v>
      </c>
      <c r="F935">
        <v>3</v>
      </c>
      <c r="G935">
        <v>649.78</v>
      </c>
      <c r="H935">
        <v>0.1</v>
      </c>
      <c r="I935" t="s">
        <v>1961</v>
      </c>
      <c r="J935">
        <v>1754.4059999999999</v>
      </c>
    </row>
    <row r="936" spans="1:10" x14ac:dyDescent="0.25">
      <c r="A936" t="s">
        <v>2901</v>
      </c>
      <c r="B936" s="2">
        <v>45317</v>
      </c>
      <c r="C936" t="s">
        <v>796</v>
      </c>
      <c r="D936" t="s">
        <v>1696</v>
      </c>
      <c r="E936" t="s">
        <v>1921</v>
      </c>
      <c r="F936">
        <v>2</v>
      </c>
      <c r="G936">
        <v>986.73</v>
      </c>
      <c r="H936">
        <v>0.05</v>
      </c>
      <c r="I936" t="s">
        <v>1961</v>
      </c>
      <c r="J936">
        <v>1874.787</v>
      </c>
    </row>
    <row r="937" spans="1:10" x14ac:dyDescent="0.25">
      <c r="A937" t="s">
        <v>2902</v>
      </c>
      <c r="B937" s="2">
        <v>45235</v>
      </c>
      <c r="C937" t="s">
        <v>418</v>
      </c>
      <c r="D937" t="s">
        <v>1610</v>
      </c>
      <c r="E937" t="s">
        <v>1936</v>
      </c>
      <c r="F937">
        <v>2</v>
      </c>
      <c r="G937">
        <v>65.44</v>
      </c>
      <c r="H937">
        <v>0.05</v>
      </c>
      <c r="I937" t="s">
        <v>1961</v>
      </c>
      <c r="J937">
        <v>124.336</v>
      </c>
    </row>
    <row r="938" spans="1:10" x14ac:dyDescent="0.25">
      <c r="A938" t="s">
        <v>2903</v>
      </c>
      <c r="B938" s="2">
        <v>45824</v>
      </c>
      <c r="C938" t="s">
        <v>1208</v>
      </c>
      <c r="D938" t="s">
        <v>1771</v>
      </c>
      <c r="E938" t="s">
        <v>1932</v>
      </c>
      <c r="F938">
        <v>3</v>
      </c>
      <c r="G938">
        <v>953.74</v>
      </c>
      <c r="H938">
        <v>0.04</v>
      </c>
      <c r="I938" t="s">
        <v>1959</v>
      </c>
      <c r="J938">
        <v>2746.7712000000001</v>
      </c>
    </row>
    <row r="939" spans="1:10" x14ac:dyDescent="0.25">
      <c r="A939" t="s">
        <v>2904</v>
      </c>
      <c r="B939" s="2">
        <v>45543</v>
      </c>
      <c r="C939" t="s">
        <v>251</v>
      </c>
      <c r="D939" t="s">
        <v>1811</v>
      </c>
      <c r="E939" t="s">
        <v>1924</v>
      </c>
      <c r="F939">
        <v>3</v>
      </c>
      <c r="G939">
        <v>904.48</v>
      </c>
      <c r="H939">
        <v>0.21</v>
      </c>
      <c r="I939" t="s">
        <v>1961</v>
      </c>
      <c r="J939">
        <v>2143.6176</v>
      </c>
    </row>
    <row r="940" spans="1:10" x14ac:dyDescent="0.25">
      <c r="A940" t="s">
        <v>2905</v>
      </c>
      <c r="B940" s="2">
        <v>45595</v>
      </c>
      <c r="C940" t="s">
        <v>1525</v>
      </c>
      <c r="D940" t="s">
        <v>1768</v>
      </c>
      <c r="E940" t="s">
        <v>1936</v>
      </c>
      <c r="F940">
        <v>3</v>
      </c>
      <c r="G940">
        <v>920.82</v>
      </c>
      <c r="H940">
        <v>0.1</v>
      </c>
      <c r="I940" t="s">
        <v>1961</v>
      </c>
      <c r="J940">
        <v>2486.2139999999999</v>
      </c>
    </row>
    <row r="941" spans="1:10" x14ac:dyDescent="0.25">
      <c r="A941" t="s">
        <v>2906</v>
      </c>
      <c r="B941" s="2">
        <v>45803</v>
      </c>
      <c r="C941" t="s">
        <v>974</v>
      </c>
      <c r="D941" t="s">
        <v>1661</v>
      </c>
      <c r="E941" t="s">
        <v>1892</v>
      </c>
      <c r="F941">
        <v>1</v>
      </c>
      <c r="G941">
        <v>182.28</v>
      </c>
      <c r="H941">
        <v>0.15</v>
      </c>
      <c r="I941" t="s">
        <v>1964</v>
      </c>
      <c r="J941">
        <v>154.93799999999999</v>
      </c>
    </row>
    <row r="942" spans="1:10" x14ac:dyDescent="0.25">
      <c r="A942" t="s">
        <v>2907</v>
      </c>
      <c r="B942" s="2">
        <v>45880</v>
      </c>
      <c r="C942" t="s">
        <v>1389</v>
      </c>
      <c r="D942" t="s">
        <v>1670</v>
      </c>
      <c r="E942" t="s">
        <v>1939</v>
      </c>
      <c r="F942">
        <v>3</v>
      </c>
      <c r="G942">
        <v>938.68</v>
      </c>
      <c r="H942">
        <v>0.14000000000000001</v>
      </c>
      <c r="I942" t="s">
        <v>1959</v>
      </c>
      <c r="J942">
        <v>2421.7944000000002</v>
      </c>
    </row>
    <row r="943" spans="1:10" x14ac:dyDescent="0.25">
      <c r="A943" t="s">
        <v>2908</v>
      </c>
      <c r="B943" s="2">
        <v>45690</v>
      </c>
      <c r="C943" t="s">
        <v>299</v>
      </c>
      <c r="D943" t="s">
        <v>1856</v>
      </c>
      <c r="E943" t="s">
        <v>1908</v>
      </c>
      <c r="F943">
        <v>3</v>
      </c>
      <c r="G943">
        <v>219.96</v>
      </c>
      <c r="H943">
        <v>0.18</v>
      </c>
      <c r="I943" t="s">
        <v>1961</v>
      </c>
      <c r="J943">
        <v>541.10160000000008</v>
      </c>
    </row>
    <row r="944" spans="1:10" x14ac:dyDescent="0.25">
      <c r="A944" t="s">
        <v>2909</v>
      </c>
      <c r="B944" s="2">
        <v>45841</v>
      </c>
      <c r="C944" t="s">
        <v>1470</v>
      </c>
      <c r="D944" t="s">
        <v>1796</v>
      </c>
      <c r="E944" t="s">
        <v>1945</v>
      </c>
      <c r="F944">
        <v>3</v>
      </c>
      <c r="G944">
        <v>385.74</v>
      </c>
      <c r="H944">
        <v>0.27</v>
      </c>
      <c r="I944" t="s">
        <v>1959</v>
      </c>
      <c r="J944">
        <v>844.77059999999994</v>
      </c>
    </row>
    <row r="945" spans="1:10" x14ac:dyDescent="0.25">
      <c r="A945" t="s">
        <v>2910</v>
      </c>
      <c r="B945" s="2">
        <v>45380</v>
      </c>
      <c r="C945" t="s">
        <v>1412</v>
      </c>
      <c r="D945" t="s">
        <v>1826</v>
      </c>
      <c r="E945" t="s">
        <v>1945</v>
      </c>
      <c r="F945">
        <v>2</v>
      </c>
      <c r="G945">
        <v>830.94</v>
      </c>
      <c r="H945">
        <v>0.28000000000000003</v>
      </c>
      <c r="I945" t="s">
        <v>1961</v>
      </c>
      <c r="J945">
        <v>1196.5536</v>
      </c>
    </row>
    <row r="946" spans="1:10" x14ac:dyDescent="0.25">
      <c r="A946" t="s">
        <v>2911</v>
      </c>
      <c r="B946" s="2">
        <v>45503</v>
      </c>
      <c r="C946" t="s">
        <v>1208</v>
      </c>
      <c r="D946" t="s">
        <v>2061</v>
      </c>
      <c r="E946" t="s">
        <v>1921</v>
      </c>
      <c r="F946">
        <v>3</v>
      </c>
      <c r="G946">
        <v>462.75</v>
      </c>
      <c r="H946">
        <v>0.22</v>
      </c>
      <c r="I946" t="s">
        <v>1961</v>
      </c>
      <c r="J946">
        <v>1082.835</v>
      </c>
    </row>
    <row r="947" spans="1:10" x14ac:dyDescent="0.25">
      <c r="A947" t="s">
        <v>2912</v>
      </c>
      <c r="B947" s="2">
        <v>45567</v>
      </c>
      <c r="C947" t="s">
        <v>251</v>
      </c>
      <c r="D947" t="s">
        <v>1613</v>
      </c>
      <c r="E947" t="s">
        <v>1936</v>
      </c>
      <c r="F947">
        <v>4</v>
      </c>
      <c r="G947">
        <v>973.9</v>
      </c>
      <c r="H947">
        <v>0.02</v>
      </c>
      <c r="I947" t="s">
        <v>1964</v>
      </c>
      <c r="J947">
        <v>3817.6880000000001</v>
      </c>
    </row>
    <row r="948" spans="1:10" x14ac:dyDescent="0.25">
      <c r="A948" t="s">
        <v>2913</v>
      </c>
      <c r="B948" s="2">
        <v>45600</v>
      </c>
      <c r="C948" t="s">
        <v>482</v>
      </c>
      <c r="D948" t="s">
        <v>1683</v>
      </c>
      <c r="E948" t="s">
        <v>1892</v>
      </c>
      <c r="F948">
        <v>2</v>
      </c>
      <c r="G948">
        <v>157.18</v>
      </c>
      <c r="H948">
        <v>0.15</v>
      </c>
      <c r="I948" t="s">
        <v>1959</v>
      </c>
      <c r="J948">
        <v>267.20600000000002</v>
      </c>
    </row>
    <row r="949" spans="1:10" x14ac:dyDescent="0.25">
      <c r="A949" t="s">
        <v>2914</v>
      </c>
      <c r="B949" s="2">
        <v>45415</v>
      </c>
      <c r="C949" t="s">
        <v>66</v>
      </c>
      <c r="D949" t="s">
        <v>1802</v>
      </c>
      <c r="E949" t="s">
        <v>1932</v>
      </c>
      <c r="F949">
        <v>3</v>
      </c>
      <c r="G949">
        <v>239.57</v>
      </c>
      <c r="H949">
        <v>0.16</v>
      </c>
      <c r="I949" t="s">
        <v>1959</v>
      </c>
      <c r="J949">
        <v>603.71640000000002</v>
      </c>
    </row>
    <row r="950" spans="1:10" x14ac:dyDescent="0.25">
      <c r="A950" t="s">
        <v>2915</v>
      </c>
      <c r="B950" s="2">
        <v>45343</v>
      </c>
      <c r="C950" t="s">
        <v>1040</v>
      </c>
      <c r="D950" t="s">
        <v>1594</v>
      </c>
      <c r="E950" t="s">
        <v>1939</v>
      </c>
      <c r="F950">
        <v>4</v>
      </c>
      <c r="G950">
        <v>583.21</v>
      </c>
      <c r="H950">
        <v>0.2</v>
      </c>
      <c r="I950" t="s">
        <v>1959</v>
      </c>
      <c r="J950">
        <v>1866.2719999999999</v>
      </c>
    </row>
    <row r="951" spans="1:10" x14ac:dyDescent="0.25">
      <c r="A951" t="s">
        <v>2916</v>
      </c>
      <c r="B951" s="2">
        <v>45399</v>
      </c>
      <c r="C951" t="s">
        <v>1295</v>
      </c>
      <c r="D951" t="s">
        <v>1826</v>
      </c>
      <c r="E951" t="s">
        <v>1917</v>
      </c>
      <c r="F951">
        <v>3</v>
      </c>
      <c r="G951">
        <v>758.75</v>
      </c>
      <c r="H951">
        <v>0.27</v>
      </c>
      <c r="I951" t="s">
        <v>1961</v>
      </c>
      <c r="J951">
        <v>1661.6624999999999</v>
      </c>
    </row>
    <row r="952" spans="1:10" x14ac:dyDescent="0.25">
      <c r="A952" t="s">
        <v>2917</v>
      </c>
      <c r="B952" s="2">
        <v>45689</v>
      </c>
      <c r="C952" t="s">
        <v>986</v>
      </c>
      <c r="D952" t="s">
        <v>1765</v>
      </c>
      <c r="E952" t="s">
        <v>1908</v>
      </c>
      <c r="F952">
        <v>4</v>
      </c>
      <c r="G952">
        <v>372.42</v>
      </c>
      <c r="H952">
        <v>0.19</v>
      </c>
      <c r="I952" t="s">
        <v>1959</v>
      </c>
      <c r="J952">
        <v>1206.6407999999999</v>
      </c>
    </row>
    <row r="953" spans="1:10" x14ac:dyDescent="0.25">
      <c r="A953" t="s">
        <v>2918</v>
      </c>
      <c r="B953" s="2">
        <v>45699</v>
      </c>
      <c r="C953" t="s">
        <v>524</v>
      </c>
      <c r="D953" t="s">
        <v>1771</v>
      </c>
      <c r="E953" t="s">
        <v>1948</v>
      </c>
      <c r="F953">
        <v>4</v>
      </c>
      <c r="G953">
        <v>286.27999999999997</v>
      </c>
      <c r="H953">
        <v>0.28000000000000003</v>
      </c>
      <c r="I953" t="s">
        <v>1961</v>
      </c>
      <c r="J953">
        <v>824.48639999999989</v>
      </c>
    </row>
    <row r="954" spans="1:10" x14ac:dyDescent="0.25">
      <c r="A954" t="s">
        <v>2919</v>
      </c>
      <c r="B954" s="2">
        <v>45663</v>
      </c>
      <c r="C954" t="s">
        <v>898</v>
      </c>
      <c r="D954" t="s">
        <v>1802</v>
      </c>
      <c r="E954" t="s">
        <v>1927</v>
      </c>
      <c r="F954">
        <v>3</v>
      </c>
      <c r="G954">
        <v>488.37</v>
      </c>
      <c r="H954">
        <v>0.27</v>
      </c>
      <c r="I954" t="s">
        <v>1964</v>
      </c>
      <c r="J954">
        <v>1069.5302999999999</v>
      </c>
    </row>
    <row r="955" spans="1:10" x14ac:dyDescent="0.25">
      <c r="A955" t="s">
        <v>2920</v>
      </c>
      <c r="B955" s="2">
        <v>45377</v>
      </c>
      <c r="C955" t="s">
        <v>1458</v>
      </c>
      <c r="D955" t="s">
        <v>1844</v>
      </c>
      <c r="E955" t="s">
        <v>1917</v>
      </c>
      <c r="F955">
        <v>3</v>
      </c>
      <c r="G955">
        <v>662.82</v>
      </c>
      <c r="H955">
        <v>0.01</v>
      </c>
      <c r="I955" t="s">
        <v>1964</v>
      </c>
      <c r="J955">
        <v>1968.5753999999999</v>
      </c>
    </row>
    <row r="956" spans="1:10" x14ac:dyDescent="0.25">
      <c r="A956" t="s">
        <v>2921</v>
      </c>
      <c r="B956" s="2">
        <v>45412</v>
      </c>
      <c r="C956" t="s">
        <v>1539</v>
      </c>
      <c r="D956" t="s">
        <v>1580</v>
      </c>
      <c r="E956" t="s">
        <v>1939</v>
      </c>
      <c r="F956">
        <v>2</v>
      </c>
      <c r="G956">
        <v>824.34</v>
      </c>
      <c r="H956">
        <v>0.1</v>
      </c>
      <c r="I956" t="s">
        <v>1964</v>
      </c>
      <c r="J956">
        <v>1483.8119999999999</v>
      </c>
    </row>
    <row r="957" spans="1:10" x14ac:dyDescent="0.25">
      <c r="A957" t="s">
        <v>2922</v>
      </c>
      <c r="B957" s="2">
        <v>45349</v>
      </c>
      <c r="C957" t="s">
        <v>400</v>
      </c>
      <c r="D957" t="s">
        <v>1759</v>
      </c>
      <c r="E957" t="s">
        <v>1917</v>
      </c>
      <c r="F957">
        <v>1</v>
      </c>
      <c r="G957">
        <v>437.12</v>
      </c>
      <c r="H957">
        <v>0.21</v>
      </c>
      <c r="I957" t="s">
        <v>1959</v>
      </c>
      <c r="J957">
        <v>345.32479999999998</v>
      </c>
    </row>
    <row r="958" spans="1:10" x14ac:dyDescent="0.25">
      <c r="A958" t="s">
        <v>2923</v>
      </c>
      <c r="B958" s="2">
        <v>45486</v>
      </c>
      <c r="C958" t="s">
        <v>1130</v>
      </c>
      <c r="D958" t="s">
        <v>1847</v>
      </c>
      <c r="E958" t="s">
        <v>1911</v>
      </c>
      <c r="F958">
        <v>3</v>
      </c>
      <c r="G958">
        <v>23.37</v>
      </c>
      <c r="H958">
        <v>0.15</v>
      </c>
      <c r="I958" t="s">
        <v>1961</v>
      </c>
      <c r="J958">
        <v>59.593499999999999</v>
      </c>
    </row>
    <row r="959" spans="1:10" x14ac:dyDescent="0.25">
      <c r="A959" t="s">
        <v>2924</v>
      </c>
      <c r="B959" s="2">
        <v>45761</v>
      </c>
      <c r="C959" t="s">
        <v>624</v>
      </c>
      <c r="D959" t="s">
        <v>1686</v>
      </c>
      <c r="E959" t="s">
        <v>1917</v>
      </c>
      <c r="F959">
        <v>1</v>
      </c>
      <c r="G959">
        <v>579.69000000000005</v>
      </c>
      <c r="H959">
        <v>0.02</v>
      </c>
      <c r="I959" t="s">
        <v>1959</v>
      </c>
      <c r="J959">
        <v>568.09620000000007</v>
      </c>
    </row>
    <row r="960" spans="1:10" x14ac:dyDescent="0.25">
      <c r="A960" t="s">
        <v>2925</v>
      </c>
      <c r="B960" s="2">
        <v>45639</v>
      </c>
      <c r="C960" t="s">
        <v>1346</v>
      </c>
      <c r="D960" t="s">
        <v>1817</v>
      </c>
      <c r="E960" t="s">
        <v>1934</v>
      </c>
      <c r="F960">
        <v>3</v>
      </c>
      <c r="G960">
        <v>240.51</v>
      </c>
      <c r="H960">
        <v>7.0000000000000007E-2</v>
      </c>
      <c r="I960" t="s">
        <v>1959</v>
      </c>
      <c r="J960">
        <v>671.02289999999994</v>
      </c>
    </row>
    <row r="961" spans="1:10" x14ac:dyDescent="0.25">
      <c r="A961" t="s">
        <v>2926</v>
      </c>
      <c r="B961" s="2">
        <v>45893</v>
      </c>
      <c r="C961" t="s">
        <v>1205</v>
      </c>
      <c r="D961" t="s">
        <v>1652</v>
      </c>
      <c r="E961" t="s">
        <v>1934</v>
      </c>
      <c r="F961">
        <v>2</v>
      </c>
      <c r="G961">
        <v>855.4</v>
      </c>
      <c r="H961">
        <v>0.08</v>
      </c>
      <c r="I961" t="s">
        <v>1964</v>
      </c>
      <c r="J961">
        <v>1573.9359999999999</v>
      </c>
    </row>
    <row r="962" spans="1:10" x14ac:dyDescent="0.25">
      <c r="A962" t="s">
        <v>2927</v>
      </c>
      <c r="B962" s="2">
        <v>45227</v>
      </c>
      <c r="C962" t="s">
        <v>42</v>
      </c>
      <c r="D962" t="s">
        <v>1853</v>
      </c>
      <c r="E962" t="s">
        <v>1914</v>
      </c>
      <c r="F962">
        <v>1</v>
      </c>
      <c r="G962">
        <v>537.26</v>
      </c>
      <c r="H962">
        <v>0.09</v>
      </c>
      <c r="I962" t="s">
        <v>1959</v>
      </c>
      <c r="J962">
        <v>488.90660000000003</v>
      </c>
    </row>
    <row r="963" spans="1:10" x14ac:dyDescent="0.25">
      <c r="A963" t="s">
        <v>2928</v>
      </c>
      <c r="B963" s="2">
        <v>45637</v>
      </c>
      <c r="C963" t="s">
        <v>1211</v>
      </c>
      <c r="D963" t="s">
        <v>1735</v>
      </c>
      <c r="E963" t="s">
        <v>1924</v>
      </c>
      <c r="F963">
        <v>3</v>
      </c>
      <c r="G963">
        <v>918.26</v>
      </c>
      <c r="H963">
        <v>0.17</v>
      </c>
      <c r="I963" t="s">
        <v>1964</v>
      </c>
      <c r="J963">
        <v>2286.4674</v>
      </c>
    </row>
    <row r="964" spans="1:10" x14ac:dyDescent="0.25">
      <c r="A964" t="s">
        <v>2929</v>
      </c>
      <c r="B964" s="2">
        <v>45472</v>
      </c>
      <c r="C964" t="s">
        <v>345</v>
      </c>
      <c r="D964" t="s">
        <v>1580</v>
      </c>
      <c r="E964" t="s">
        <v>1921</v>
      </c>
      <c r="F964">
        <v>4</v>
      </c>
      <c r="G964">
        <v>579.70000000000005</v>
      </c>
      <c r="H964">
        <v>0.18</v>
      </c>
      <c r="I964" t="s">
        <v>1961</v>
      </c>
      <c r="J964">
        <v>1901.4159999999999</v>
      </c>
    </row>
    <row r="965" spans="1:10" x14ac:dyDescent="0.25">
      <c r="A965" t="s">
        <v>2930</v>
      </c>
      <c r="B965" s="2">
        <v>45710</v>
      </c>
      <c r="C965" t="s">
        <v>497</v>
      </c>
      <c r="D965" t="s">
        <v>1709</v>
      </c>
      <c r="E965" t="s">
        <v>1911</v>
      </c>
      <c r="F965">
        <v>1</v>
      </c>
      <c r="G965">
        <v>824.32</v>
      </c>
      <c r="H965">
        <v>0.18</v>
      </c>
      <c r="I965" t="s">
        <v>1959</v>
      </c>
      <c r="J965">
        <v>675.94240000000013</v>
      </c>
    </row>
    <row r="966" spans="1:10" x14ac:dyDescent="0.25">
      <c r="A966" t="s">
        <v>2931</v>
      </c>
      <c r="B966" s="2">
        <v>45682</v>
      </c>
      <c r="C966" t="s">
        <v>388</v>
      </c>
      <c r="D966" t="s">
        <v>1718</v>
      </c>
      <c r="E966" t="s">
        <v>1936</v>
      </c>
      <c r="F966">
        <v>4</v>
      </c>
      <c r="G966">
        <v>614.99</v>
      </c>
      <c r="H966">
        <v>0.16</v>
      </c>
      <c r="I966" t="s">
        <v>1961</v>
      </c>
      <c r="J966">
        <v>2066.3663999999999</v>
      </c>
    </row>
    <row r="967" spans="1:10" x14ac:dyDescent="0.25">
      <c r="A967" t="s">
        <v>2932</v>
      </c>
      <c r="B967" s="2">
        <v>45730</v>
      </c>
      <c r="C967" t="s">
        <v>446</v>
      </c>
      <c r="D967" t="s">
        <v>1768</v>
      </c>
      <c r="E967" t="s">
        <v>1887</v>
      </c>
      <c r="F967">
        <v>4</v>
      </c>
      <c r="G967">
        <v>189.21</v>
      </c>
      <c r="H967">
        <v>0.06</v>
      </c>
      <c r="I967" t="s">
        <v>1964</v>
      </c>
      <c r="J967">
        <v>711.42959999999994</v>
      </c>
    </row>
    <row r="968" spans="1:10" x14ac:dyDescent="0.25">
      <c r="A968" t="s">
        <v>2933</v>
      </c>
      <c r="B968" s="2">
        <v>45629</v>
      </c>
      <c r="C968" t="s">
        <v>524</v>
      </c>
      <c r="D968" t="s">
        <v>1768</v>
      </c>
      <c r="E968" t="s">
        <v>1934</v>
      </c>
      <c r="F968">
        <v>2</v>
      </c>
      <c r="G968">
        <v>233.33</v>
      </c>
      <c r="H968">
        <v>0.05</v>
      </c>
      <c r="I968" t="s">
        <v>1959</v>
      </c>
      <c r="J968">
        <v>443.327</v>
      </c>
    </row>
    <row r="969" spans="1:10" x14ac:dyDescent="0.25">
      <c r="A969" t="s">
        <v>2934</v>
      </c>
      <c r="B969" s="2">
        <v>45783</v>
      </c>
      <c r="C969" t="s">
        <v>805</v>
      </c>
      <c r="D969" t="s">
        <v>1696</v>
      </c>
      <c r="E969" t="s">
        <v>1945</v>
      </c>
      <c r="F969">
        <v>3</v>
      </c>
      <c r="G969">
        <v>529.89</v>
      </c>
      <c r="H969">
        <v>0.21</v>
      </c>
      <c r="I969" t="s">
        <v>1959</v>
      </c>
      <c r="J969">
        <v>1255.8393000000001</v>
      </c>
    </row>
    <row r="970" spans="1:10" x14ac:dyDescent="0.25">
      <c r="A970" t="s">
        <v>2935</v>
      </c>
      <c r="B970" s="2">
        <v>45518</v>
      </c>
      <c r="C970" t="s">
        <v>1516</v>
      </c>
      <c r="D970" t="s">
        <v>1859</v>
      </c>
      <c r="E970" t="s">
        <v>1892</v>
      </c>
      <c r="F970">
        <v>2</v>
      </c>
      <c r="G970">
        <v>954.1</v>
      </c>
      <c r="H970">
        <v>0.17</v>
      </c>
      <c r="I970" t="s">
        <v>1961</v>
      </c>
      <c r="J970">
        <v>1583.806</v>
      </c>
    </row>
    <row r="971" spans="1:10" x14ac:dyDescent="0.25">
      <c r="A971" t="s">
        <v>2936</v>
      </c>
      <c r="B971" s="2">
        <v>45274</v>
      </c>
      <c r="C971" t="s">
        <v>1028</v>
      </c>
      <c r="D971" t="s">
        <v>1777</v>
      </c>
      <c r="E971" t="s">
        <v>1914</v>
      </c>
      <c r="F971">
        <v>1</v>
      </c>
      <c r="G971">
        <v>370.04</v>
      </c>
      <c r="H971">
        <v>0.04</v>
      </c>
      <c r="I971" t="s">
        <v>1964</v>
      </c>
      <c r="J971">
        <v>355.23840000000001</v>
      </c>
    </row>
    <row r="972" spans="1:10" x14ac:dyDescent="0.25">
      <c r="A972" t="s">
        <v>2937</v>
      </c>
      <c r="B972" s="2">
        <v>45297</v>
      </c>
      <c r="C972" t="s">
        <v>231</v>
      </c>
      <c r="D972" t="s">
        <v>1871</v>
      </c>
      <c r="E972" t="s">
        <v>1948</v>
      </c>
      <c r="F972">
        <v>4</v>
      </c>
      <c r="G972">
        <v>492.71</v>
      </c>
      <c r="H972">
        <v>0.08</v>
      </c>
      <c r="I972" t="s">
        <v>1959</v>
      </c>
      <c r="J972">
        <v>1813.1728000000001</v>
      </c>
    </row>
    <row r="973" spans="1:10" x14ac:dyDescent="0.25">
      <c r="A973" t="s">
        <v>2938</v>
      </c>
      <c r="B973" s="2">
        <v>45530</v>
      </c>
      <c r="C973" t="s">
        <v>901</v>
      </c>
      <c r="D973" t="s">
        <v>1856</v>
      </c>
      <c r="E973" t="s">
        <v>1932</v>
      </c>
      <c r="F973">
        <v>4</v>
      </c>
      <c r="G973">
        <v>853.26</v>
      </c>
      <c r="H973">
        <v>0.24</v>
      </c>
      <c r="I973" t="s">
        <v>1964</v>
      </c>
      <c r="J973">
        <v>2593.9104000000002</v>
      </c>
    </row>
    <row r="974" spans="1:10" x14ac:dyDescent="0.25">
      <c r="A974" t="s">
        <v>2939</v>
      </c>
      <c r="B974" s="2">
        <v>45740</v>
      </c>
      <c r="C974" t="s">
        <v>1275</v>
      </c>
      <c r="D974" t="s">
        <v>2061</v>
      </c>
      <c r="E974" t="s">
        <v>1939</v>
      </c>
      <c r="F974">
        <v>1</v>
      </c>
      <c r="G974">
        <v>402.47</v>
      </c>
      <c r="H974">
        <v>0.19</v>
      </c>
      <c r="I974" t="s">
        <v>1961</v>
      </c>
      <c r="J974">
        <v>326.00070000000011</v>
      </c>
    </row>
    <row r="975" spans="1:10" x14ac:dyDescent="0.25">
      <c r="A975" t="s">
        <v>2940</v>
      </c>
      <c r="B975" s="2">
        <v>45311</v>
      </c>
      <c r="C975" t="s">
        <v>1264</v>
      </c>
      <c r="D975" t="s">
        <v>1744</v>
      </c>
      <c r="E975" t="s">
        <v>1945</v>
      </c>
      <c r="F975">
        <v>2</v>
      </c>
      <c r="G975">
        <v>528.29999999999995</v>
      </c>
      <c r="H975">
        <v>0.24</v>
      </c>
      <c r="I975" t="s">
        <v>1959</v>
      </c>
      <c r="J975">
        <v>803.01599999999996</v>
      </c>
    </row>
    <row r="976" spans="1:10" x14ac:dyDescent="0.25">
      <c r="A976" t="s">
        <v>2941</v>
      </c>
      <c r="B976" s="2">
        <v>45667</v>
      </c>
      <c r="C976" t="s">
        <v>1386</v>
      </c>
      <c r="D976" t="s">
        <v>1599</v>
      </c>
      <c r="E976" t="s">
        <v>1911</v>
      </c>
      <c r="F976">
        <v>4</v>
      </c>
      <c r="G976">
        <v>599.85</v>
      </c>
      <c r="H976">
        <v>0.25</v>
      </c>
      <c r="I976" t="s">
        <v>1959</v>
      </c>
      <c r="J976">
        <v>1799.55</v>
      </c>
    </row>
    <row r="977" spans="1:10" x14ac:dyDescent="0.25">
      <c r="A977" t="s">
        <v>2942</v>
      </c>
      <c r="B977" s="2">
        <v>45281</v>
      </c>
      <c r="C977" t="s">
        <v>968</v>
      </c>
      <c r="D977" t="s">
        <v>1998</v>
      </c>
      <c r="E977" t="s">
        <v>1921</v>
      </c>
      <c r="F977">
        <v>2</v>
      </c>
      <c r="G977">
        <v>61.42</v>
      </c>
      <c r="H977">
        <v>0.08</v>
      </c>
      <c r="I977" t="s">
        <v>1961</v>
      </c>
      <c r="J977">
        <v>113.0128</v>
      </c>
    </row>
    <row r="978" spans="1:10" x14ac:dyDescent="0.25">
      <c r="A978" t="s">
        <v>2943</v>
      </c>
      <c r="B978" s="2">
        <v>45693</v>
      </c>
      <c r="C978" t="s">
        <v>808</v>
      </c>
      <c r="D978" t="s">
        <v>1631</v>
      </c>
      <c r="E978" t="s">
        <v>1924</v>
      </c>
      <c r="F978">
        <v>2</v>
      </c>
      <c r="G978">
        <v>466.42</v>
      </c>
      <c r="H978">
        <v>0.12</v>
      </c>
      <c r="I978" t="s">
        <v>1961</v>
      </c>
      <c r="J978">
        <v>820.89920000000006</v>
      </c>
    </row>
    <row r="979" spans="1:10" x14ac:dyDescent="0.25">
      <c r="A979" t="s">
        <v>2944</v>
      </c>
      <c r="B979" s="2">
        <v>45857</v>
      </c>
      <c r="C979" t="s">
        <v>357</v>
      </c>
      <c r="D979" t="s">
        <v>1670</v>
      </c>
      <c r="E979" t="s">
        <v>1908</v>
      </c>
      <c r="F979">
        <v>4</v>
      </c>
      <c r="G979">
        <v>540.69000000000005</v>
      </c>
      <c r="H979">
        <v>0.09</v>
      </c>
      <c r="I979" t="s">
        <v>1964</v>
      </c>
      <c r="J979">
        <v>1968.1116</v>
      </c>
    </row>
    <row r="980" spans="1:10" x14ac:dyDescent="0.25">
      <c r="A980" t="s">
        <v>2945</v>
      </c>
      <c r="B980" s="2">
        <v>45737</v>
      </c>
      <c r="C980" t="s">
        <v>953</v>
      </c>
      <c r="D980" t="s">
        <v>1631</v>
      </c>
      <c r="E980" t="s">
        <v>1932</v>
      </c>
      <c r="F980">
        <v>3</v>
      </c>
      <c r="G980">
        <v>677.46</v>
      </c>
      <c r="H980">
        <v>0.05</v>
      </c>
      <c r="I980" t="s">
        <v>1959</v>
      </c>
      <c r="J980">
        <v>1930.761</v>
      </c>
    </row>
    <row r="981" spans="1:10" x14ac:dyDescent="0.25">
      <c r="A981" t="s">
        <v>2946</v>
      </c>
      <c r="B981" s="2">
        <v>45771</v>
      </c>
      <c r="C981" t="s">
        <v>1043</v>
      </c>
      <c r="D981" t="s">
        <v>1638</v>
      </c>
      <c r="E981" t="s">
        <v>1892</v>
      </c>
      <c r="F981">
        <v>3</v>
      </c>
      <c r="G981">
        <v>614.63</v>
      </c>
      <c r="H981">
        <v>0.06</v>
      </c>
      <c r="I981" t="s">
        <v>1961</v>
      </c>
      <c r="J981">
        <v>1733.2565999999999</v>
      </c>
    </row>
    <row r="982" spans="1:10" x14ac:dyDescent="0.25">
      <c r="A982" t="s">
        <v>2947</v>
      </c>
      <c r="B982" s="2">
        <v>45272</v>
      </c>
      <c r="C982" t="s">
        <v>757</v>
      </c>
      <c r="D982" t="s">
        <v>1780</v>
      </c>
      <c r="E982" t="s">
        <v>1917</v>
      </c>
      <c r="F982">
        <v>4</v>
      </c>
      <c r="G982">
        <v>649.52</v>
      </c>
      <c r="H982">
        <v>0.11</v>
      </c>
      <c r="I982" t="s">
        <v>1959</v>
      </c>
      <c r="J982">
        <v>2312.2912000000001</v>
      </c>
    </row>
    <row r="983" spans="1:10" x14ac:dyDescent="0.25">
      <c r="A983" t="s">
        <v>2948</v>
      </c>
      <c r="B983" s="2">
        <v>45481</v>
      </c>
      <c r="C983" t="s">
        <v>1389</v>
      </c>
      <c r="D983" t="s">
        <v>1838</v>
      </c>
      <c r="E983" t="s">
        <v>1917</v>
      </c>
      <c r="F983">
        <v>2</v>
      </c>
      <c r="G983">
        <v>943.93</v>
      </c>
      <c r="H983">
        <v>0.22</v>
      </c>
      <c r="I983" t="s">
        <v>1961</v>
      </c>
      <c r="J983">
        <v>1472.5308</v>
      </c>
    </row>
    <row r="984" spans="1:10" x14ac:dyDescent="0.25">
      <c r="A984" t="s">
        <v>2949</v>
      </c>
      <c r="B984" s="2">
        <v>45228</v>
      </c>
      <c r="C984" t="s">
        <v>557</v>
      </c>
      <c r="D984" t="s">
        <v>1670</v>
      </c>
      <c r="E984" t="s">
        <v>1917</v>
      </c>
      <c r="F984">
        <v>4</v>
      </c>
      <c r="G984">
        <v>538.73</v>
      </c>
      <c r="H984">
        <v>0.03</v>
      </c>
      <c r="I984" t="s">
        <v>1959</v>
      </c>
      <c r="J984">
        <v>2090.2723999999998</v>
      </c>
    </row>
    <row r="985" spans="1:10" x14ac:dyDescent="0.25">
      <c r="A985" t="s">
        <v>2950</v>
      </c>
      <c r="B985" s="2">
        <v>45432</v>
      </c>
      <c r="C985" t="s">
        <v>322</v>
      </c>
      <c r="D985" t="s">
        <v>1780</v>
      </c>
      <c r="E985" t="s">
        <v>1917</v>
      </c>
      <c r="F985">
        <v>2</v>
      </c>
      <c r="G985">
        <v>853.93</v>
      </c>
      <c r="H985">
        <v>0.01</v>
      </c>
      <c r="I985" t="s">
        <v>1961</v>
      </c>
      <c r="J985">
        <v>1690.7814000000001</v>
      </c>
    </row>
    <row r="986" spans="1:10" x14ac:dyDescent="0.25">
      <c r="A986" t="s">
        <v>2951</v>
      </c>
      <c r="B986" s="2">
        <v>45914</v>
      </c>
      <c r="C986" t="s">
        <v>2580</v>
      </c>
      <c r="D986" t="s">
        <v>1664</v>
      </c>
      <c r="E986" t="s">
        <v>1904</v>
      </c>
      <c r="F986">
        <v>4</v>
      </c>
      <c r="G986">
        <v>465.42</v>
      </c>
      <c r="H986">
        <v>0.26</v>
      </c>
      <c r="I986" t="s">
        <v>1964</v>
      </c>
      <c r="J986">
        <v>1377.6432</v>
      </c>
    </row>
    <row r="987" spans="1:10" x14ac:dyDescent="0.25">
      <c r="A987" t="s">
        <v>2952</v>
      </c>
      <c r="B987" s="2">
        <v>45758</v>
      </c>
      <c r="C987" t="s">
        <v>212</v>
      </c>
      <c r="D987" t="s">
        <v>1560</v>
      </c>
      <c r="E987" t="s">
        <v>1927</v>
      </c>
      <c r="F987">
        <v>4</v>
      </c>
      <c r="G987">
        <v>880.26</v>
      </c>
      <c r="H987">
        <v>0.11</v>
      </c>
      <c r="I987" t="s">
        <v>1964</v>
      </c>
      <c r="J987">
        <v>3133.7256000000002</v>
      </c>
    </row>
    <row r="988" spans="1:10" x14ac:dyDescent="0.25">
      <c r="A988" t="s">
        <v>2953</v>
      </c>
      <c r="B988" s="2">
        <v>45429</v>
      </c>
      <c r="C988" t="s">
        <v>1499</v>
      </c>
      <c r="D988" t="s">
        <v>1735</v>
      </c>
      <c r="E988" t="s">
        <v>1927</v>
      </c>
      <c r="F988">
        <v>3</v>
      </c>
      <c r="G988">
        <v>461.02</v>
      </c>
      <c r="H988">
        <v>0.28999999999999998</v>
      </c>
      <c r="I988" t="s">
        <v>1961</v>
      </c>
      <c r="J988">
        <v>981.97259999999994</v>
      </c>
    </row>
    <row r="989" spans="1:10" x14ac:dyDescent="0.25">
      <c r="A989" t="s">
        <v>2954</v>
      </c>
      <c r="B989" s="2">
        <v>45578</v>
      </c>
      <c r="C989" t="s">
        <v>114</v>
      </c>
      <c r="D989" t="s">
        <v>1652</v>
      </c>
      <c r="E989" t="s">
        <v>1932</v>
      </c>
      <c r="F989">
        <v>1</v>
      </c>
      <c r="G989">
        <v>531.99</v>
      </c>
      <c r="H989">
        <v>0.17</v>
      </c>
      <c r="I989" t="s">
        <v>1961</v>
      </c>
      <c r="J989">
        <v>441.55169999999998</v>
      </c>
    </row>
    <row r="990" spans="1:10" x14ac:dyDescent="0.25">
      <c r="A990" t="s">
        <v>2955</v>
      </c>
      <c r="B990" s="2">
        <v>45486</v>
      </c>
      <c r="C990" t="s">
        <v>29</v>
      </c>
      <c r="D990" t="s">
        <v>1721</v>
      </c>
      <c r="E990" t="s">
        <v>1942</v>
      </c>
      <c r="F990">
        <v>2</v>
      </c>
      <c r="G990">
        <v>274.08999999999997</v>
      </c>
      <c r="H990">
        <v>0.13</v>
      </c>
      <c r="I990" t="s">
        <v>1961</v>
      </c>
      <c r="J990">
        <v>476.91660000000002</v>
      </c>
    </row>
    <row r="991" spans="1:10" x14ac:dyDescent="0.25">
      <c r="A991" t="s">
        <v>2956</v>
      </c>
      <c r="B991" s="2">
        <v>45694</v>
      </c>
      <c r="C991" t="s">
        <v>1383</v>
      </c>
      <c r="D991" t="s">
        <v>1847</v>
      </c>
      <c r="E991" t="s">
        <v>1924</v>
      </c>
      <c r="F991">
        <v>1</v>
      </c>
      <c r="G991">
        <v>66.14</v>
      </c>
      <c r="H991">
        <v>0.14000000000000001</v>
      </c>
      <c r="I991" t="s">
        <v>1964</v>
      </c>
      <c r="J991">
        <v>56.880400000000002</v>
      </c>
    </row>
    <row r="992" spans="1:10" x14ac:dyDescent="0.25">
      <c r="A992" t="s">
        <v>2957</v>
      </c>
      <c r="B992" s="2">
        <v>45875</v>
      </c>
      <c r="C992" t="s">
        <v>285</v>
      </c>
      <c r="D992" t="s">
        <v>1635</v>
      </c>
      <c r="E992" t="s">
        <v>1921</v>
      </c>
      <c r="F992">
        <v>3</v>
      </c>
      <c r="G992">
        <v>955.82</v>
      </c>
      <c r="H992">
        <v>0.16</v>
      </c>
      <c r="I992" t="s">
        <v>1964</v>
      </c>
      <c r="J992">
        <v>2408.6664000000001</v>
      </c>
    </row>
    <row r="993" spans="1:10" x14ac:dyDescent="0.25">
      <c r="A993" t="s">
        <v>2958</v>
      </c>
      <c r="B993" s="2">
        <v>45432</v>
      </c>
      <c r="C993" t="s">
        <v>1016</v>
      </c>
      <c r="D993" t="s">
        <v>1642</v>
      </c>
      <c r="E993" t="s">
        <v>1929</v>
      </c>
      <c r="F993">
        <v>1</v>
      </c>
      <c r="G993">
        <v>904.92</v>
      </c>
      <c r="H993">
        <v>0.13</v>
      </c>
      <c r="I993" t="s">
        <v>1959</v>
      </c>
      <c r="J993">
        <v>787.28039999999999</v>
      </c>
    </row>
    <row r="994" spans="1:10" x14ac:dyDescent="0.25">
      <c r="A994" t="s">
        <v>2959</v>
      </c>
      <c r="B994" s="2">
        <v>45575</v>
      </c>
      <c r="C994" t="s">
        <v>8</v>
      </c>
      <c r="D994" t="s">
        <v>1700</v>
      </c>
      <c r="E994" t="s">
        <v>1914</v>
      </c>
      <c r="F994">
        <v>3</v>
      </c>
      <c r="G994">
        <v>490.02</v>
      </c>
      <c r="H994">
        <v>0.26</v>
      </c>
      <c r="I994" t="s">
        <v>1959</v>
      </c>
      <c r="J994">
        <v>1087.8444</v>
      </c>
    </row>
    <row r="995" spans="1:10" x14ac:dyDescent="0.25">
      <c r="A995" t="s">
        <v>2960</v>
      </c>
      <c r="B995" s="2">
        <v>45340</v>
      </c>
      <c r="C995" t="s">
        <v>1148</v>
      </c>
      <c r="D995" t="s">
        <v>1631</v>
      </c>
      <c r="E995" t="s">
        <v>1911</v>
      </c>
      <c r="F995">
        <v>2</v>
      </c>
      <c r="G995">
        <v>957.54</v>
      </c>
      <c r="H995">
        <v>0.1</v>
      </c>
      <c r="I995" t="s">
        <v>1964</v>
      </c>
      <c r="J995">
        <v>1723.5719999999999</v>
      </c>
    </row>
    <row r="996" spans="1:10" x14ac:dyDescent="0.25">
      <c r="A996" t="s">
        <v>2961</v>
      </c>
      <c r="B996" s="2">
        <v>45926</v>
      </c>
      <c r="C996" t="s">
        <v>1046</v>
      </c>
      <c r="D996" t="s">
        <v>1880</v>
      </c>
      <c r="E996" t="s">
        <v>1932</v>
      </c>
      <c r="F996">
        <v>2</v>
      </c>
      <c r="G996">
        <v>314.39999999999998</v>
      </c>
      <c r="H996">
        <v>7.0000000000000007E-2</v>
      </c>
      <c r="I996" t="s">
        <v>1961</v>
      </c>
      <c r="J996">
        <v>584.78399999999988</v>
      </c>
    </row>
    <row r="997" spans="1:10" x14ac:dyDescent="0.25">
      <c r="A997" t="s">
        <v>2962</v>
      </c>
      <c r="B997" s="2">
        <v>45373</v>
      </c>
      <c r="C997" t="s">
        <v>1241</v>
      </c>
      <c r="D997" t="s">
        <v>1648</v>
      </c>
      <c r="E997" t="s">
        <v>1911</v>
      </c>
      <c r="F997">
        <v>3</v>
      </c>
      <c r="G997">
        <v>480.11</v>
      </c>
      <c r="H997">
        <v>0.11</v>
      </c>
      <c r="I997" t="s">
        <v>1961</v>
      </c>
      <c r="J997">
        <v>1281.8937000000001</v>
      </c>
    </row>
    <row r="998" spans="1:10" x14ac:dyDescent="0.25">
      <c r="A998" t="s">
        <v>2963</v>
      </c>
      <c r="B998" s="2">
        <v>45579</v>
      </c>
      <c r="C998" t="s">
        <v>1223</v>
      </c>
      <c r="D998" t="s">
        <v>1725</v>
      </c>
      <c r="E998" t="s">
        <v>1911</v>
      </c>
      <c r="F998">
        <v>4</v>
      </c>
      <c r="G998">
        <v>826.55</v>
      </c>
      <c r="H998">
        <v>0.28000000000000003</v>
      </c>
      <c r="I998" t="s">
        <v>1959</v>
      </c>
      <c r="J998">
        <v>2380.4639999999999</v>
      </c>
    </row>
    <row r="999" spans="1:10" x14ac:dyDescent="0.25">
      <c r="A999" t="s">
        <v>2964</v>
      </c>
      <c r="B999" s="2">
        <v>45805</v>
      </c>
      <c r="C999" t="s">
        <v>633</v>
      </c>
      <c r="D999" t="s">
        <v>1658</v>
      </c>
      <c r="E999" t="s">
        <v>1901</v>
      </c>
      <c r="F999">
        <v>3</v>
      </c>
      <c r="G999">
        <v>530.16999999999996</v>
      </c>
      <c r="H999">
        <v>0.18</v>
      </c>
      <c r="I999" t="s">
        <v>1961</v>
      </c>
      <c r="J999">
        <v>1304.2182</v>
      </c>
    </row>
    <row r="1000" spans="1:10" x14ac:dyDescent="0.25">
      <c r="A1000" t="s">
        <v>2965</v>
      </c>
      <c r="B1000" s="2">
        <v>45522</v>
      </c>
      <c r="C1000" t="s">
        <v>1278</v>
      </c>
      <c r="D1000" t="s">
        <v>1680</v>
      </c>
      <c r="E1000" t="s">
        <v>1942</v>
      </c>
      <c r="F1000">
        <v>3</v>
      </c>
      <c r="G1000">
        <v>336.17</v>
      </c>
      <c r="H1000">
        <v>0.04</v>
      </c>
      <c r="I1000" t="s">
        <v>1964</v>
      </c>
      <c r="J1000">
        <v>968.16959999999995</v>
      </c>
    </row>
    <row r="1001" spans="1:10" x14ac:dyDescent="0.25">
      <c r="A1001" t="s">
        <v>2966</v>
      </c>
      <c r="B1001" s="2">
        <v>45304</v>
      </c>
      <c r="C1001" t="s">
        <v>1319</v>
      </c>
      <c r="D1001" t="s">
        <v>1826</v>
      </c>
      <c r="E1001" t="s">
        <v>1917</v>
      </c>
      <c r="F1001">
        <v>4</v>
      </c>
      <c r="G1001">
        <v>22.51</v>
      </c>
      <c r="H1001">
        <v>0.27</v>
      </c>
      <c r="I1001" t="s">
        <v>1961</v>
      </c>
      <c r="J1001">
        <v>65.729200000000006</v>
      </c>
    </row>
    <row r="1002" spans="1:10" x14ac:dyDescent="0.25">
      <c r="A1002" t="s">
        <v>2967</v>
      </c>
      <c r="B1002" s="2">
        <v>45456</v>
      </c>
      <c r="C1002" t="s">
        <v>633</v>
      </c>
      <c r="D1002" t="s">
        <v>1759</v>
      </c>
      <c r="E1002" t="s">
        <v>1896</v>
      </c>
      <c r="F1002">
        <v>2</v>
      </c>
      <c r="G1002">
        <v>909.51</v>
      </c>
      <c r="H1002">
        <v>0.27</v>
      </c>
      <c r="I1002" t="s">
        <v>1959</v>
      </c>
      <c r="J1002">
        <v>1327.8846000000001</v>
      </c>
    </row>
    <row r="1003" spans="1:10" x14ac:dyDescent="0.25">
      <c r="A1003" t="s">
        <v>2968</v>
      </c>
      <c r="B1003" s="2">
        <v>45776</v>
      </c>
      <c r="C1003" t="s">
        <v>202</v>
      </c>
      <c r="D1003" t="s">
        <v>1790</v>
      </c>
      <c r="E1003" t="s">
        <v>1934</v>
      </c>
      <c r="F1003">
        <v>4</v>
      </c>
      <c r="G1003">
        <v>593.84</v>
      </c>
      <c r="H1003">
        <v>0.24</v>
      </c>
      <c r="I1003" t="s">
        <v>1961</v>
      </c>
      <c r="J1003">
        <v>1805.2736</v>
      </c>
    </row>
    <row r="1004" spans="1:10" x14ac:dyDescent="0.25">
      <c r="A1004" t="s">
        <v>2969</v>
      </c>
      <c r="B1004" s="2">
        <v>45566</v>
      </c>
      <c r="C1004" t="s">
        <v>388</v>
      </c>
      <c r="D1004" t="s">
        <v>1802</v>
      </c>
      <c r="E1004" t="s">
        <v>1924</v>
      </c>
      <c r="F1004">
        <v>3</v>
      </c>
      <c r="G1004">
        <v>909.11</v>
      </c>
      <c r="H1004">
        <v>0.23</v>
      </c>
      <c r="I1004" t="s">
        <v>1964</v>
      </c>
      <c r="J1004">
        <v>2100.0441000000001</v>
      </c>
    </row>
    <row r="1005" spans="1:10" x14ac:dyDescent="0.25">
      <c r="A1005" t="s">
        <v>2970</v>
      </c>
      <c r="B1005" s="2">
        <v>45542</v>
      </c>
      <c r="C1005" t="s">
        <v>1255</v>
      </c>
      <c r="D1005" t="s">
        <v>1648</v>
      </c>
      <c r="E1005" t="s">
        <v>1892</v>
      </c>
      <c r="F1005">
        <v>4</v>
      </c>
      <c r="G1005">
        <v>996.85</v>
      </c>
      <c r="H1005">
        <v>0.24</v>
      </c>
      <c r="I1005" t="s">
        <v>1961</v>
      </c>
      <c r="J1005">
        <v>3030.424</v>
      </c>
    </row>
    <row r="1006" spans="1:10" x14ac:dyDescent="0.25">
      <c r="A1006" t="s">
        <v>2971</v>
      </c>
      <c r="B1006" s="2">
        <v>45834</v>
      </c>
      <c r="C1006" t="s">
        <v>959</v>
      </c>
      <c r="D1006" t="s">
        <v>1555</v>
      </c>
      <c r="E1006" t="s">
        <v>1942</v>
      </c>
      <c r="F1006">
        <v>1</v>
      </c>
      <c r="G1006">
        <v>522.69000000000005</v>
      </c>
      <c r="H1006">
        <v>0.06</v>
      </c>
      <c r="I1006" t="s">
        <v>1964</v>
      </c>
      <c r="J1006">
        <v>491.32860000000011</v>
      </c>
    </row>
    <row r="1007" spans="1:10" x14ac:dyDescent="0.25">
      <c r="A1007" t="s">
        <v>2972</v>
      </c>
      <c r="B1007" s="2">
        <v>45405</v>
      </c>
      <c r="C1007" t="s">
        <v>645</v>
      </c>
      <c r="D1007" t="s">
        <v>1744</v>
      </c>
      <c r="E1007" t="s">
        <v>1901</v>
      </c>
      <c r="F1007">
        <v>3</v>
      </c>
      <c r="G1007">
        <v>261.05</v>
      </c>
      <c r="H1007">
        <v>0.12</v>
      </c>
      <c r="I1007" t="s">
        <v>1961</v>
      </c>
      <c r="J1007">
        <v>689.17200000000014</v>
      </c>
    </row>
    <row r="1008" spans="1:10" x14ac:dyDescent="0.25">
      <c r="A1008" t="s">
        <v>2973</v>
      </c>
      <c r="B1008" s="2">
        <v>45918</v>
      </c>
      <c r="C1008" t="s">
        <v>318</v>
      </c>
      <c r="D1008" t="s">
        <v>1645</v>
      </c>
      <c r="E1008" t="s">
        <v>1942</v>
      </c>
      <c r="F1008">
        <v>3</v>
      </c>
      <c r="G1008">
        <v>644.73</v>
      </c>
      <c r="H1008">
        <v>0.01</v>
      </c>
      <c r="I1008" t="s">
        <v>1964</v>
      </c>
      <c r="J1008">
        <v>1914.8480999999999</v>
      </c>
    </row>
    <row r="1009" spans="1:10" x14ac:dyDescent="0.25">
      <c r="A1009" t="s">
        <v>2974</v>
      </c>
      <c r="B1009" s="2">
        <v>45217</v>
      </c>
      <c r="C1009" t="s">
        <v>656</v>
      </c>
      <c r="D1009" t="s">
        <v>1808</v>
      </c>
      <c r="E1009" t="s">
        <v>1896</v>
      </c>
      <c r="F1009">
        <v>2</v>
      </c>
      <c r="G1009">
        <v>541.52</v>
      </c>
      <c r="H1009">
        <v>0.26</v>
      </c>
      <c r="I1009" t="s">
        <v>1961</v>
      </c>
      <c r="J1009">
        <v>801.44959999999992</v>
      </c>
    </row>
    <row r="1010" spans="1:10" x14ac:dyDescent="0.25">
      <c r="A1010" t="s">
        <v>2975</v>
      </c>
      <c r="B1010" s="2">
        <v>45259</v>
      </c>
      <c r="C1010" t="s">
        <v>1334</v>
      </c>
      <c r="D1010" t="s">
        <v>1771</v>
      </c>
      <c r="E1010" t="s">
        <v>1924</v>
      </c>
      <c r="F1010">
        <v>1</v>
      </c>
      <c r="G1010">
        <v>395.18</v>
      </c>
      <c r="H1010">
        <v>0.09</v>
      </c>
      <c r="I1010" t="s">
        <v>1961</v>
      </c>
      <c r="J1010">
        <v>359.61380000000003</v>
      </c>
    </row>
    <row r="1011" spans="1:10" x14ac:dyDescent="0.25">
      <c r="A1011" t="s">
        <v>2976</v>
      </c>
      <c r="B1011" s="2">
        <v>45740</v>
      </c>
      <c r="C1011" t="s">
        <v>360</v>
      </c>
      <c r="D1011" t="s">
        <v>1590</v>
      </c>
      <c r="E1011" t="s">
        <v>1917</v>
      </c>
      <c r="F1011">
        <v>4</v>
      </c>
      <c r="G1011">
        <v>56.37</v>
      </c>
      <c r="H1011">
        <v>0.17</v>
      </c>
      <c r="I1011" t="s">
        <v>1959</v>
      </c>
      <c r="J1011">
        <v>187.14840000000001</v>
      </c>
    </row>
    <row r="1012" spans="1:10" x14ac:dyDescent="0.25">
      <c r="A1012" t="s">
        <v>2977</v>
      </c>
      <c r="B1012" s="2">
        <v>45908</v>
      </c>
      <c r="C1012" t="s">
        <v>689</v>
      </c>
      <c r="D1012" t="s">
        <v>1820</v>
      </c>
      <c r="E1012" t="s">
        <v>1921</v>
      </c>
      <c r="F1012">
        <v>4</v>
      </c>
      <c r="G1012">
        <v>202.59</v>
      </c>
      <c r="H1012">
        <v>0.06</v>
      </c>
      <c r="I1012" t="s">
        <v>1964</v>
      </c>
      <c r="J1012">
        <v>761.73839999999996</v>
      </c>
    </row>
    <row r="1013" spans="1:10" x14ac:dyDescent="0.25">
      <c r="A1013" t="s">
        <v>2978</v>
      </c>
      <c r="B1013" s="2">
        <v>45601</v>
      </c>
      <c r="C1013" t="s">
        <v>29</v>
      </c>
      <c r="D1013" t="s">
        <v>1826</v>
      </c>
      <c r="E1013" t="s">
        <v>1908</v>
      </c>
      <c r="F1013">
        <v>2</v>
      </c>
      <c r="G1013">
        <v>358.36</v>
      </c>
      <c r="H1013">
        <v>0.05</v>
      </c>
      <c r="I1013" t="s">
        <v>1961</v>
      </c>
      <c r="J1013">
        <v>680.88400000000001</v>
      </c>
    </row>
    <row r="1014" spans="1:10" x14ac:dyDescent="0.25">
      <c r="A1014" t="s">
        <v>2979</v>
      </c>
      <c r="B1014" s="2">
        <v>45535</v>
      </c>
      <c r="C1014" t="s">
        <v>268</v>
      </c>
      <c r="D1014" t="s">
        <v>1689</v>
      </c>
      <c r="E1014" t="s">
        <v>1945</v>
      </c>
      <c r="F1014">
        <v>4</v>
      </c>
      <c r="G1014">
        <v>85.62</v>
      </c>
      <c r="H1014">
        <v>0.28000000000000003</v>
      </c>
      <c r="I1014" t="s">
        <v>1964</v>
      </c>
      <c r="J1014">
        <v>246.5856</v>
      </c>
    </row>
    <row r="1015" spans="1:10" x14ac:dyDescent="0.25">
      <c r="A1015" t="s">
        <v>2980</v>
      </c>
      <c r="B1015" s="2">
        <v>45459</v>
      </c>
      <c r="C1015" t="s">
        <v>618</v>
      </c>
      <c r="D1015" t="s">
        <v>1585</v>
      </c>
      <c r="E1015" t="s">
        <v>1942</v>
      </c>
      <c r="F1015">
        <v>4</v>
      </c>
      <c r="G1015">
        <v>929.26</v>
      </c>
      <c r="H1015">
        <v>0.23</v>
      </c>
      <c r="I1015" t="s">
        <v>1961</v>
      </c>
      <c r="J1015">
        <v>2862.1208000000001</v>
      </c>
    </row>
    <row r="1016" spans="1:10" x14ac:dyDescent="0.25">
      <c r="A1016" t="s">
        <v>2981</v>
      </c>
      <c r="B1016" s="2">
        <v>45681</v>
      </c>
      <c r="C1016" t="s">
        <v>986</v>
      </c>
      <c r="D1016" t="s">
        <v>1762</v>
      </c>
      <c r="E1016" t="s">
        <v>1932</v>
      </c>
      <c r="F1016">
        <v>2</v>
      </c>
      <c r="G1016">
        <v>92.64</v>
      </c>
      <c r="H1016">
        <v>0.14000000000000001</v>
      </c>
      <c r="I1016" t="s">
        <v>1964</v>
      </c>
      <c r="J1016">
        <v>159.3408</v>
      </c>
    </row>
    <row r="1017" spans="1:10" x14ac:dyDescent="0.25">
      <c r="A1017" t="s">
        <v>2982</v>
      </c>
      <c r="B1017" s="2">
        <v>45725</v>
      </c>
      <c r="C1017" t="s">
        <v>805</v>
      </c>
      <c r="D1017" t="s">
        <v>1768</v>
      </c>
      <c r="E1017" t="s">
        <v>1904</v>
      </c>
      <c r="F1017">
        <v>4</v>
      </c>
      <c r="G1017">
        <v>139.05000000000001</v>
      </c>
      <c r="H1017">
        <v>0.28999999999999998</v>
      </c>
      <c r="I1017" t="s">
        <v>1964</v>
      </c>
      <c r="J1017">
        <v>394.90199999999999</v>
      </c>
    </row>
    <row r="1018" spans="1:10" x14ac:dyDescent="0.25">
      <c r="A1018" t="s">
        <v>2983</v>
      </c>
      <c r="B1018" s="2">
        <v>45461</v>
      </c>
      <c r="C1018" t="s">
        <v>482</v>
      </c>
      <c r="D1018" t="s">
        <v>1741</v>
      </c>
      <c r="E1018" t="s">
        <v>1904</v>
      </c>
      <c r="F1018">
        <v>3</v>
      </c>
      <c r="G1018">
        <v>155.87</v>
      </c>
      <c r="H1018">
        <v>0.03</v>
      </c>
      <c r="I1018" t="s">
        <v>1964</v>
      </c>
      <c r="J1018">
        <v>453.58170000000001</v>
      </c>
    </row>
    <row r="1019" spans="1:10" x14ac:dyDescent="0.25">
      <c r="A1019" t="s">
        <v>2984</v>
      </c>
      <c r="B1019" s="2">
        <v>45837</v>
      </c>
      <c r="C1019" t="s">
        <v>1380</v>
      </c>
      <c r="D1019" t="s">
        <v>1680</v>
      </c>
      <c r="E1019" t="s">
        <v>1939</v>
      </c>
      <c r="F1019">
        <v>4</v>
      </c>
      <c r="G1019">
        <v>115.42</v>
      </c>
      <c r="H1019">
        <v>0.03</v>
      </c>
      <c r="I1019" t="s">
        <v>1964</v>
      </c>
      <c r="J1019">
        <v>447.82960000000003</v>
      </c>
    </row>
    <row r="1020" spans="1:10" x14ac:dyDescent="0.25">
      <c r="A1020" t="s">
        <v>2985</v>
      </c>
      <c r="B1020" s="2">
        <v>45823</v>
      </c>
      <c r="C1020" t="s">
        <v>427</v>
      </c>
      <c r="D1020" t="s">
        <v>1738</v>
      </c>
      <c r="E1020" t="s">
        <v>1911</v>
      </c>
      <c r="F1020">
        <v>3</v>
      </c>
      <c r="G1020">
        <v>593.62</v>
      </c>
      <c r="H1020">
        <v>0.08</v>
      </c>
      <c r="I1020" t="s">
        <v>1959</v>
      </c>
      <c r="J1020">
        <v>1638.3912</v>
      </c>
    </row>
    <row r="1021" spans="1:10" x14ac:dyDescent="0.25">
      <c r="A1021" t="s">
        <v>2986</v>
      </c>
      <c r="B1021" s="2">
        <v>45733</v>
      </c>
      <c r="C1021" t="s">
        <v>1118</v>
      </c>
      <c r="D1021" t="s">
        <v>1715</v>
      </c>
      <c r="E1021" t="s">
        <v>1904</v>
      </c>
      <c r="F1021">
        <v>2</v>
      </c>
      <c r="G1021">
        <v>825.04</v>
      </c>
      <c r="H1021">
        <v>0.2</v>
      </c>
      <c r="I1021" t="s">
        <v>1959</v>
      </c>
      <c r="J1021">
        <v>1320.0640000000001</v>
      </c>
    </row>
    <row r="1022" spans="1:10" x14ac:dyDescent="0.25">
      <c r="A1022" t="s">
        <v>2987</v>
      </c>
      <c r="B1022" s="2">
        <v>45322</v>
      </c>
      <c r="C1022" t="s">
        <v>1971</v>
      </c>
      <c r="D1022" t="s">
        <v>1652</v>
      </c>
      <c r="E1022" t="s">
        <v>1932</v>
      </c>
      <c r="F1022">
        <v>1</v>
      </c>
      <c r="G1022">
        <v>963.76</v>
      </c>
      <c r="H1022">
        <v>0.14000000000000001</v>
      </c>
      <c r="I1022" t="s">
        <v>1961</v>
      </c>
      <c r="J1022">
        <v>828.83359999999993</v>
      </c>
    </row>
    <row r="1023" spans="1:10" x14ac:dyDescent="0.25">
      <c r="A1023" t="s">
        <v>2988</v>
      </c>
      <c r="B1023" s="2">
        <v>45415</v>
      </c>
      <c r="C1023" t="s">
        <v>937</v>
      </c>
      <c r="D1023" t="s">
        <v>1747</v>
      </c>
      <c r="E1023" t="s">
        <v>1911</v>
      </c>
      <c r="F1023">
        <v>1</v>
      </c>
      <c r="G1023">
        <v>238.24</v>
      </c>
      <c r="H1023">
        <v>0.12</v>
      </c>
      <c r="I1023" t="s">
        <v>1961</v>
      </c>
      <c r="J1023">
        <v>209.65119999999999</v>
      </c>
    </row>
    <row r="1024" spans="1:10" x14ac:dyDescent="0.25">
      <c r="A1024" t="s">
        <v>2989</v>
      </c>
      <c r="B1024" s="2">
        <v>45644</v>
      </c>
      <c r="C1024" t="s">
        <v>1423</v>
      </c>
      <c r="D1024" t="s">
        <v>1829</v>
      </c>
      <c r="E1024" t="s">
        <v>1939</v>
      </c>
      <c r="F1024">
        <v>1</v>
      </c>
      <c r="G1024">
        <v>756.63</v>
      </c>
      <c r="H1024">
        <v>0.04</v>
      </c>
      <c r="I1024" t="s">
        <v>1961</v>
      </c>
      <c r="J1024">
        <v>726.36479999999995</v>
      </c>
    </row>
    <row r="1025" spans="1:10" x14ac:dyDescent="0.25">
      <c r="A1025" t="s">
        <v>2990</v>
      </c>
      <c r="B1025" s="2">
        <v>45845</v>
      </c>
      <c r="C1025" t="s">
        <v>88</v>
      </c>
      <c r="D1025" t="s">
        <v>1862</v>
      </c>
      <c r="E1025" t="s">
        <v>1914</v>
      </c>
      <c r="F1025">
        <v>3</v>
      </c>
      <c r="G1025">
        <v>159.76</v>
      </c>
      <c r="H1025">
        <v>0.22</v>
      </c>
      <c r="I1025" t="s">
        <v>1959</v>
      </c>
      <c r="J1025">
        <v>373.83839999999998</v>
      </c>
    </row>
    <row r="1026" spans="1:10" x14ac:dyDescent="0.25">
      <c r="A1026" t="s">
        <v>2991</v>
      </c>
      <c r="B1026" s="2">
        <v>45354</v>
      </c>
      <c r="C1026" t="s">
        <v>1163</v>
      </c>
      <c r="D1026" t="s">
        <v>1868</v>
      </c>
      <c r="E1026" t="s">
        <v>1917</v>
      </c>
      <c r="F1026">
        <v>1</v>
      </c>
      <c r="G1026">
        <v>329.94</v>
      </c>
      <c r="H1026">
        <v>0.14000000000000001</v>
      </c>
      <c r="I1026" t="s">
        <v>1964</v>
      </c>
      <c r="J1026">
        <v>283.7484</v>
      </c>
    </row>
    <row r="1027" spans="1:10" x14ac:dyDescent="0.25">
      <c r="A1027" t="s">
        <v>2992</v>
      </c>
      <c r="B1027" s="2">
        <v>45720</v>
      </c>
      <c r="C1027" t="s">
        <v>228</v>
      </c>
      <c r="D1027" t="s">
        <v>1625</v>
      </c>
      <c r="E1027" t="s">
        <v>1917</v>
      </c>
      <c r="F1027">
        <v>1</v>
      </c>
      <c r="G1027">
        <v>234.06</v>
      </c>
      <c r="H1027">
        <v>0.11</v>
      </c>
      <c r="I1027" t="s">
        <v>1961</v>
      </c>
      <c r="J1027">
        <v>208.3134</v>
      </c>
    </row>
    <row r="1028" spans="1:10" x14ac:dyDescent="0.25">
      <c r="A1028" t="s">
        <v>2993</v>
      </c>
      <c r="B1028" s="2">
        <v>45278</v>
      </c>
      <c r="C1028" t="s">
        <v>1010</v>
      </c>
      <c r="D1028" t="s">
        <v>1826</v>
      </c>
      <c r="E1028" t="s">
        <v>1887</v>
      </c>
      <c r="F1028">
        <v>2</v>
      </c>
      <c r="G1028">
        <v>773.75</v>
      </c>
      <c r="H1028">
        <v>0.16</v>
      </c>
      <c r="I1028" t="s">
        <v>1961</v>
      </c>
      <c r="J1028">
        <v>1299.9000000000001</v>
      </c>
    </row>
    <row r="1029" spans="1:10" x14ac:dyDescent="0.25">
      <c r="A1029" t="s">
        <v>2994</v>
      </c>
      <c r="B1029" s="2">
        <v>45422</v>
      </c>
      <c r="C1029" t="s">
        <v>1364</v>
      </c>
      <c r="D1029" t="s">
        <v>1738</v>
      </c>
      <c r="E1029" t="s">
        <v>1945</v>
      </c>
      <c r="F1029">
        <v>1</v>
      </c>
      <c r="G1029">
        <v>73.88</v>
      </c>
      <c r="H1029">
        <v>0.04</v>
      </c>
      <c r="I1029" t="s">
        <v>1959</v>
      </c>
      <c r="J1029">
        <v>70.924799999999991</v>
      </c>
    </row>
    <row r="1030" spans="1:10" x14ac:dyDescent="0.25">
      <c r="A1030" t="s">
        <v>2995</v>
      </c>
      <c r="B1030" s="2">
        <v>45337</v>
      </c>
      <c r="C1030" t="s">
        <v>34</v>
      </c>
      <c r="D1030" t="s">
        <v>1841</v>
      </c>
      <c r="E1030" t="s">
        <v>1945</v>
      </c>
      <c r="F1030">
        <v>1</v>
      </c>
      <c r="G1030">
        <v>859.3</v>
      </c>
      <c r="H1030">
        <v>0.16</v>
      </c>
      <c r="I1030" t="s">
        <v>1961</v>
      </c>
      <c r="J1030">
        <v>721.8119999999999</v>
      </c>
    </row>
    <row r="1031" spans="1:10" x14ac:dyDescent="0.25">
      <c r="A1031" t="s">
        <v>2996</v>
      </c>
      <c r="B1031" s="2">
        <v>45564</v>
      </c>
      <c r="C1031" t="s">
        <v>449</v>
      </c>
      <c r="D1031" t="s">
        <v>1826</v>
      </c>
      <c r="E1031" t="s">
        <v>1911</v>
      </c>
      <c r="F1031">
        <v>4</v>
      </c>
      <c r="G1031">
        <v>762.43</v>
      </c>
      <c r="H1031">
        <v>0.05</v>
      </c>
      <c r="I1031" t="s">
        <v>1959</v>
      </c>
      <c r="J1031">
        <v>2897.233999999999</v>
      </c>
    </row>
    <row r="1032" spans="1:10" x14ac:dyDescent="0.25">
      <c r="A1032" t="s">
        <v>2997</v>
      </c>
      <c r="B1032" s="2">
        <v>45424</v>
      </c>
      <c r="C1032" t="s">
        <v>433</v>
      </c>
      <c r="D1032" t="s">
        <v>1802</v>
      </c>
      <c r="E1032" t="s">
        <v>1887</v>
      </c>
      <c r="F1032">
        <v>1</v>
      </c>
      <c r="G1032">
        <v>328.51</v>
      </c>
      <c r="H1032">
        <v>0.2</v>
      </c>
      <c r="I1032" t="s">
        <v>1964</v>
      </c>
      <c r="J1032">
        <v>262.80799999999999</v>
      </c>
    </row>
    <row r="1033" spans="1:10" x14ac:dyDescent="0.25">
      <c r="A1033" t="s">
        <v>2998</v>
      </c>
      <c r="B1033" s="2">
        <v>45719</v>
      </c>
      <c r="C1033" t="s">
        <v>883</v>
      </c>
      <c r="D1033" t="s">
        <v>1712</v>
      </c>
      <c r="E1033" t="s">
        <v>1904</v>
      </c>
      <c r="F1033">
        <v>1</v>
      </c>
      <c r="G1033">
        <v>34.51</v>
      </c>
      <c r="H1033">
        <v>0.04</v>
      </c>
      <c r="I1033" t="s">
        <v>1964</v>
      </c>
      <c r="J1033">
        <v>33.129600000000003</v>
      </c>
    </row>
    <row r="1034" spans="1:10" x14ac:dyDescent="0.25">
      <c r="A1034" t="s">
        <v>2999</v>
      </c>
      <c r="B1034" s="2">
        <v>45250</v>
      </c>
      <c r="C1034" t="s">
        <v>376</v>
      </c>
      <c r="D1034" t="s">
        <v>1631</v>
      </c>
      <c r="E1034" t="s">
        <v>1927</v>
      </c>
      <c r="F1034">
        <v>3</v>
      </c>
      <c r="G1034">
        <v>663.73</v>
      </c>
      <c r="H1034">
        <v>0.06</v>
      </c>
      <c r="I1034" t="s">
        <v>1964</v>
      </c>
      <c r="J1034">
        <v>1871.7185999999999</v>
      </c>
    </row>
    <row r="1035" spans="1:10" x14ac:dyDescent="0.25">
      <c r="A1035" t="s">
        <v>3000</v>
      </c>
      <c r="B1035" s="2">
        <v>45479</v>
      </c>
      <c r="C1035" t="s">
        <v>799</v>
      </c>
      <c r="D1035" t="s">
        <v>1677</v>
      </c>
      <c r="E1035" t="s">
        <v>1921</v>
      </c>
      <c r="F1035">
        <v>1</v>
      </c>
      <c r="G1035">
        <v>409.41</v>
      </c>
      <c r="H1035">
        <v>0.13</v>
      </c>
      <c r="I1035" t="s">
        <v>1961</v>
      </c>
      <c r="J1035">
        <v>356.18669999999997</v>
      </c>
    </row>
    <row r="1036" spans="1:10" x14ac:dyDescent="0.25">
      <c r="A1036" t="s">
        <v>3001</v>
      </c>
      <c r="B1036" s="2">
        <v>45727</v>
      </c>
      <c r="C1036" t="s">
        <v>336</v>
      </c>
      <c r="D1036" t="s">
        <v>1817</v>
      </c>
      <c r="E1036" t="s">
        <v>1901</v>
      </c>
      <c r="F1036">
        <v>3</v>
      </c>
      <c r="G1036">
        <v>461.03</v>
      </c>
      <c r="H1036">
        <v>0.11</v>
      </c>
      <c r="I1036" t="s">
        <v>1961</v>
      </c>
      <c r="J1036">
        <v>1230.9501</v>
      </c>
    </row>
    <row r="1037" spans="1:10" x14ac:dyDescent="0.25">
      <c r="A1037" t="s">
        <v>3002</v>
      </c>
      <c r="B1037" s="2">
        <v>45394</v>
      </c>
      <c r="C1037" t="s">
        <v>1163</v>
      </c>
      <c r="D1037" t="s">
        <v>1631</v>
      </c>
      <c r="E1037" t="s">
        <v>1934</v>
      </c>
      <c r="F1037">
        <v>2</v>
      </c>
      <c r="G1037">
        <v>760.14</v>
      </c>
      <c r="H1037">
        <v>0.02</v>
      </c>
      <c r="I1037" t="s">
        <v>1964</v>
      </c>
      <c r="J1037">
        <v>1489.8743999999999</v>
      </c>
    </row>
    <row r="1038" spans="1:10" x14ac:dyDescent="0.25">
      <c r="A1038" t="s">
        <v>3003</v>
      </c>
      <c r="B1038" s="2">
        <v>45773</v>
      </c>
      <c r="C1038" t="s">
        <v>895</v>
      </c>
      <c r="D1038" t="s">
        <v>1645</v>
      </c>
      <c r="E1038" t="s">
        <v>1892</v>
      </c>
      <c r="F1038">
        <v>3</v>
      </c>
      <c r="G1038">
        <v>688.76</v>
      </c>
      <c r="H1038">
        <v>0.12</v>
      </c>
      <c r="I1038" t="s">
        <v>1961</v>
      </c>
      <c r="J1038">
        <v>1818.3263999999999</v>
      </c>
    </row>
    <row r="1039" spans="1:10" x14ac:dyDescent="0.25">
      <c r="A1039" t="s">
        <v>3004</v>
      </c>
      <c r="B1039" s="2">
        <v>45779</v>
      </c>
      <c r="C1039" t="s">
        <v>539</v>
      </c>
      <c r="D1039" t="s">
        <v>1709</v>
      </c>
      <c r="E1039" t="s">
        <v>1921</v>
      </c>
      <c r="F1039">
        <v>2</v>
      </c>
      <c r="G1039">
        <v>257.77999999999997</v>
      </c>
      <c r="H1039">
        <v>0.05</v>
      </c>
      <c r="I1039" t="s">
        <v>1959</v>
      </c>
      <c r="J1039">
        <v>489.78199999999993</v>
      </c>
    </row>
    <row r="1040" spans="1:10" x14ac:dyDescent="0.25">
      <c r="A1040" t="s">
        <v>3005</v>
      </c>
      <c r="B1040" s="2">
        <v>45400</v>
      </c>
      <c r="C1040" t="s">
        <v>202</v>
      </c>
      <c r="D1040" t="s">
        <v>1741</v>
      </c>
      <c r="E1040" t="s">
        <v>1914</v>
      </c>
      <c r="F1040">
        <v>2</v>
      </c>
      <c r="G1040">
        <v>314.29000000000002</v>
      </c>
      <c r="H1040">
        <v>0.19</v>
      </c>
      <c r="I1040" t="s">
        <v>1964</v>
      </c>
      <c r="J1040">
        <v>509.14980000000008</v>
      </c>
    </row>
    <row r="1041" spans="1:10" x14ac:dyDescent="0.25">
      <c r="A1041" t="s">
        <v>3006</v>
      </c>
      <c r="B1041" s="2">
        <v>45520</v>
      </c>
      <c r="C1041" t="s">
        <v>527</v>
      </c>
      <c r="D1041" t="s">
        <v>1799</v>
      </c>
      <c r="E1041" t="s">
        <v>1934</v>
      </c>
      <c r="F1041">
        <v>3</v>
      </c>
      <c r="G1041">
        <v>336.09</v>
      </c>
      <c r="H1041">
        <v>0.01</v>
      </c>
      <c r="I1041" t="s">
        <v>1961</v>
      </c>
      <c r="J1041">
        <v>998.18729999999994</v>
      </c>
    </row>
    <row r="1042" spans="1:10" x14ac:dyDescent="0.25">
      <c r="A1042" t="s">
        <v>3007</v>
      </c>
      <c r="B1042" s="2">
        <v>45861</v>
      </c>
      <c r="C1042" t="s">
        <v>20</v>
      </c>
      <c r="D1042" t="s">
        <v>1808</v>
      </c>
      <c r="E1042" t="s">
        <v>1942</v>
      </c>
      <c r="F1042">
        <v>3</v>
      </c>
      <c r="G1042">
        <v>202.07</v>
      </c>
      <c r="H1042">
        <v>0.23</v>
      </c>
      <c r="I1042" t="s">
        <v>1961</v>
      </c>
      <c r="J1042">
        <v>466.78170000000011</v>
      </c>
    </row>
    <row r="1043" spans="1:10" x14ac:dyDescent="0.25">
      <c r="A1043" t="s">
        <v>3008</v>
      </c>
      <c r="B1043" s="2">
        <v>45781</v>
      </c>
      <c r="C1043" t="s">
        <v>989</v>
      </c>
      <c r="D1043" t="s">
        <v>1625</v>
      </c>
      <c r="E1043" t="s">
        <v>1917</v>
      </c>
      <c r="F1043">
        <v>2</v>
      </c>
      <c r="G1043">
        <v>485.25</v>
      </c>
      <c r="H1043">
        <v>0.28000000000000003</v>
      </c>
      <c r="I1043" t="s">
        <v>1959</v>
      </c>
      <c r="J1043">
        <v>698.76</v>
      </c>
    </row>
    <row r="1044" spans="1:10" x14ac:dyDescent="0.25">
      <c r="A1044" t="s">
        <v>3009</v>
      </c>
      <c r="B1044" s="2">
        <v>45906</v>
      </c>
      <c r="C1044" t="s">
        <v>575</v>
      </c>
      <c r="D1044" t="s">
        <v>1808</v>
      </c>
      <c r="E1044" t="s">
        <v>1924</v>
      </c>
      <c r="F1044">
        <v>4</v>
      </c>
      <c r="G1044">
        <v>552.38</v>
      </c>
      <c r="H1044">
        <v>0.1</v>
      </c>
      <c r="I1044" t="s">
        <v>1961</v>
      </c>
      <c r="J1044">
        <v>1988.568</v>
      </c>
    </row>
    <row r="1045" spans="1:10" x14ac:dyDescent="0.25">
      <c r="A1045" t="s">
        <v>3010</v>
      </c>
      <c r="B1045" s="2">
        <v>45251</v>
      </c>
      <c r="C1045" t="s">
        <v>382</v>
      </c>
      <c r="D1045" t="s">
        <v>1756</v>
      </c>
      <c r="E1045" t="s">
        <v>1942</v>
      </c>
      <c r="F1045">
        <v>4</v>
      </c>
      <c r="G1045">
        <v>377.26</v>
      </c>
      <c r="H1045">
        <v>0.22</v>
      </c>
      <c r="I1045" t="s">
        <v>1964</v>
      </c>
      <c r="J1045">
        <v>1177.0512000000001</v>
      </c>
    </row>
    <row r="1046" spans="1:10" x14ac:dyDescent="0.25">
      <c r="A1046" t="s">
        <v>3011</v>
      </c>
      <c r="B1046" s="2">
        <v>45257</v>
      </c>
      <c r="C1046" t="s">
        <v>206</v>
      </c>
      <c r="D1046" t="s">
        <v>1721</v>
      </c>
      <c r="E1046" t="s">
        <v>1948</v>
      </c>
      <c r="F1046">
        <v>4</v>
      </c>
      <c r="G1046">
        <v>189.07</v>
      </c>
      <c r="H1046">
        <v>0.1</v>
      </c>
      <c r="I1046" t="s">
        <v>1964</v>
      </c>
      <c r="J1046">
        <v>680.65200000000004</v>
      </c>
    </row>
    <row r="1047" spans="1:10" x14ac:dyDescent="0.25">
      <c r="A1047" t="s">
        <v>3012</v>
      </c>
      <c r="B1047" s="2">
        <v>45818</v>
      </c>
      <c r="C1047" t="s">
        <v>2142</v>
      </c>
      <c r="D1047" t="s">
        <v>1667</v>
      </c>
      <c r="E1047" t="s">
        <v>1904</v>
      </c>
      <c r="F1047">
        <v>3</v>
      </c>
      <c r="G1047">
        <v>272.27</v>
      </c>
      <c r="H1047">
        <v>0.01</v>
      </c>
      <c r="I1047" t="s">
        <v>1959</v>
      </c>
      <c r="J1047">
        <v>808.64189999999996</v>
      </c>
    </row>
    <row r="1048" spans="1:10" x14ac:dyDescent="0.25">
      <c r="A1048" t="s">
        <v>3013</v>
      </c>
      <c r="B1048" s="2">
        <v>45806</v>
      </c>
      <c r="C1048" t="s">
        <v>853</v>
      </c>
      <c r="D1048" t="s">
        <v>1859</v>
      </c>
      <c r="E1048" t="s">
        <v>1927</v>
      </c>
      <c r="F1048">
        <v>1</v>
      </c>
      <c r="G1048">
        <v>209.39</v>
      </c>
      <c r="H1048">
        <v>0.28000000000000003</v>
      </c>
      <c r="I1048" t="s">
        <v>1961</v>
      </c>
      <c r="J1048">
        <v>150.76079999999999</v>
      </c>
    </row>
    <row r="1049" spans="1:10" x14ac:dyDescent="0.25">
      <c r="A1049" t="s">
        <v>3014</v>
      </c>
      <c r="B1049" s="2">
        <v>45288</v>
      </c>
      <c r="C1049" t="s">
        <v>206</v>
      </c>
      <c r="D1049" t="s">
        <v>1823</v>
      </c>
      <c r="E1049" t="s">
        <v>1921</v>
      </c>
      <c r="F1049">
        <v>1</v>
      </c>
      <c r="G1049">
        <v>813.87</v>
      </c>
      <c r="H1049">
        <v>0.23</v>
      </c>
      <c r="I1049" t="s">
        <v>1959</v>
      </c>
      <c r="J1049">
        <v>626.67989999999998</v>
      </c>
    </row>
    <row r="1050" spans="1:10" x14ac:dyDescent="0.25">
      <c r="A1050" t="s">
        <v>3015</v>
      </c>
      <c r="B1050" s="2">
        <v>45783</v>
      </c>
      <c r="C1050" t="s">
        <v>832</v>
      </c>
      <c r="D1050" t="s">
        <v>1661</v>
      </c>
      <c r="E1050" t="s">
        <v>1887</v>
      </c>
      <c r="F1050">
        <v>1</v>
      </c>
      <c r="G1050">
        <v>143.69999999999999</v>
      </c>
      <c r="H1050">
        <v>0.19</v>
      </c>
      <c r="I1050" t="s">
        <v>1961</v>
      </c>
      <c r="J1050">
        <v>116.39700000000001</v>
      </c>
    </row>
    <row r="1051" spans="1:10" x14ac:dyDescent="0.25">
      <c r="A1051" t="s">
        <v>3016</v>
      </c>
      <c r="B1051" s="2">
        <v>45385</v>
      </c>
      <c r="C1051" t="s">
        <v>1461</v>
      </c>
      <c r="D1051" t="s">
        <v>1718</v>
      </c>
      <c r="E1051" t="s">
        <v>1892</v>
      </c>
      <c r="F1051">
        <v>4</v>
      </c>
      <c r="G1051">
        <v>837.34</v>
      </c>
      <c r="H1051">
        <v>0.05</v>
      </c>
      <c r="I1051" t="s">
        <v>1961</v>
      </c>
      <c r="J1051">
        <v>3181.8919999999998</v>
      </c>
    </row>
    <row r="1052" spans="1:10" x14ac:dyDescent="0.25">
      <c r="A1052" t="s">
        <v>3017</v>
      </c>
      <c r="B1052" s="2">
        <v>45878</v>
      </c>
      <c r="C1052" t="s">
        <v>421</v>
      </c>
      <c r="D1052" t="s">
        <v>1617</v>
      </c>
      <c r="E1052" t="s">
        <v>1948</v>
      </c>
      <c r="F1052">
        <v>1</v>
      </c>
      <c r="G1052">
        <v>151.66</v>
      </c>
      <c r="H1052">
        <v>0.16</v>
      </c>
      <c r="I1052" t="s">
        <v>1964</v>
      </c>
      <c r="J1052">
        <v>127.3944</v>
      </c>
    </row>
    <row r="1053" spans="1:10" x14ac:dyDescent="0.25">
      <c r="A1053" t="s">
        <v>3018</v>
      </c>
      <c r="B1053" s="2">
        <v>45720</v>
      </c>
      <c r="C1053" t="s">
        <v>2142</v>
      </c>
      <c r="D1053" t="s">
        <v>1712</v>
      </c>
      <c r="E1053" t="s">
        <v>1917</v>
      </c>
      <c r="F1053">
        <v>3</v>
      </c>
      <c r="G1053">
        <v>961.4</v>
      </c>
      <c r="H1053">
        <v>0.02</v>
      </c>
      <c r="I1053" t="s">
        <v>1961</v>
      </c>
      <c r="J1053">
        <v>2826.5160000000001</v>
      </c>
    </row>
    <row r="1054" spans="1:10" x14ac:dyDescent="0.25">
      <c r="A1054" t="s">
        <v>3019</v>
      </c>
      <c r="B1054" s="2">
        <v>45503</v>
      </c>
      <c r="C1054" t="s">
        <v>1169</v>
      </c>
      <c r="D1054" t="s">
        <v>1805</v>
      </c>
      <c r="E1054" t="s">
        <v>1945</v>
      </c>
      <c r="F1054">
        <v>4</v>
      </c>
      <c r="G1054">
        <v>475.98</v>
      </c>
      <c r="H1054">
        <v>0.19</v>
      </c>
      <c r="I1054" t="s">
        <v>1961</v>
      </c>
      <c r="J1054">
        <v>1542.1751999999999</v>
      </c>
    </row>
    <row r="1055" spans="1:10" x14ac:dyDescent="0.25">
      <c r="A1055" t="s">
        <v>3020</v>
      </c>
      <c r="B1055" s="2">
        <v>45551</v>
      </c>
      <c r="C1055" t="s">
        <v>1199</v>
      </c>
      <c r="D1055" t="s">
        <v>1693</v>
      </c>
      <c r="E1055" t="s">
        <v>1936</v>
      </c>
      <c r="F1055">
        <v>4</v>
      </c>
      <c r="G1055">
        <v>132.88999999999999</v>
      </c>
      <c r="H1055">
        <v>0.12</v>
      </c>
      <c r="I1055" t="s">
        <v>1959</v>
      </c>
      <c r="J1055">
        <v>467.77280000000002</v>
      </c>
    </row>
    <row r="1056" spans="1:10" x14ac:dyDescent="0.25">
      <c r="A1056" t="s">
        <v>3021</v>
      </c>
      <c r="B1056" s="2">
        <v>45850</v>
      </c>
      <c r="C1056" t="s">
        <v>1367</v>
      </c>
      <c r="D1056" t="s">
        <v>1683</v>
      </c>
      <c r="E1056" t="s">
        <v>1929</v>
      </c>
      <c r="F1056">
        <v>3</v>
      </c>
      <c r="G1056">
        <v>471.31</v>
      </c>
      <c r="H1056">
        <v>0</v>
      </c>
      <c r="I1056" t="s">
        <v>1961</v>
      </c>
      <c r="J1056">
        <v>1413.93</v>
      </c>
    </row>
    <row r="1057" spans="1:10" x14ac:dyDescent="0.25">
      <c r="A1057" t="s">
        <v>3022</v>
      </c>
      <c r="B1057" s="2">
        <v>45441</v>
      </c>
      <c r="C1057" t="s">
        <v>1971</v>
      </c>
      <c r="D1057" t="s">
        <v>1811</v>
      </c>
      <c r="E1057" t="s">
        <v>1934</v>
      </c>
      <c r="F1057">
        <v>2</v>
      </c>
      <c r="G1057">
        <v>720.32</v>
      </c>
      <c r="H1057">
        <v>0.26</v>
      </c>
      <c r="I1057" t="s">
        <v>1959</v>
      </c>
      <c r="J1057">
        <v>1066.0735999999999</v>
      </c>
    </row>
    <row r="1058" spans="1:10" x14ac:dyDescent="0.25">
      <c r="A1058" t="s">
        <v>3023</v>
      </c>
      <c r="B1058" s="2">
        <v>45431</v>
      </c>
      <c r="C1058" t="s">
        <v>279</v>
      </c>
      <c r="D1058" t="s">
        <v>1780</v>
      </c>
      <c r="E1058" t="s">
        <v>1945</v>
      </c>
      <c r="F1058">
        <v>4</v>
      </c>
      <c r="G1058">
        <v>99.92</v>
      </c>
      <c r="H1058">
        <v>0.11</v>
      </c>
      <c r="I1058" t="s">
        <v>1964</v>
      </c>
      <c r="J1058">
        <v>355.71519999999998</v>
      </c>
    </row>
    <row r="1059" spans="1:10" x14ac:dyDescent="0.25">
      <c r="A1059" t="s">
        <v>3024</v>
      </c>
      <c r="B1059" s="2">
        <v>45873</v>
      </c>
      <c r="C1059" t="s">
        <v>251</v>
      </c>
      <c r="D1059" t="s">
        <v>1599</v>
      </c>
      <c r="E1059" t="s">
        <v>1901</v>
      </c>
      <c r="F1059">
        <v>3</v>
      </c>
      <c r="G1059">
        <v>900.63</v>
      </c>
      <c r="H1059">
        <v>0.11</v>
      </c>
      <c r="I1059" t="s">
        <v>1964</v>
      </c>
      <c r="J1059">
        <v>2404.6821</v>
      </c>
    </row>
    <row r="1060" spans="1:10" x14ac:dyDescent="0.25">
      <c r="A1060" t="s">
        <v>3025</v>
      </c>
      <c r="B1060" s="2">
        <v>45629</v>
      </c>
      <c r="C1060" t="s">
        <v>1380</v>
      </c>
      <c r="D1060" t="s">
        <v>1718</v>
      </c>
      <c r="E1060" t="s">
        <v>1917</v>
      </c>
      <c r="F1060">
        <v>1</v>
      </c>
      <c r="G1060">
        <v>681.72</v>
      </c>
      <c r="H1060">
        <v>0.11</v>
      </c>
      <c r="I1060" t="s">
        <v>1961</v>
      </c>
      <c r="J1060">
        <v>606.73080000000004</v>
      </c>
    </row>
    <row r="1061" spans="1:10" x14ac:dyDescent="0.25">
      <c r="A1061" t="s">
        <v>3026</v>
      </c>
      <c r="B1061" s="2">
        <v>45222</v>
      </c>
      <c r="C1061" t="s">
        <v>51</v>
      </c>
      <c r="D1061" t="s">
        <v>1817</v>
      </c>
      <c r="E1061" t="s">
        <v>1932</v>
      </c>
      <c r="F1061">
        <v>2</v>
      </c>
      <c r="G1061">
        <v>838.22</v>
      </c>
      <c r="H1061">
        <v>0.3</v>
      </c>
      <c r="I1061" t="s">
        <v>1959</v>
      </c>
      <c r="J1061">
        <v>1173.508</v>
      </c>
    </row>
    <row r="1062" spans="1:10" x14ac:dyDescent="0.25">
      <c r="A1062" t="s">
        <v>3027</v>
      </c>
      <c r="B1062" s="2">
        <v>45797</v>
      </c>
      <c r="C1062" t="s">
        <v>645</v>
      </c>
      <c r="D1062" t="s">
        <v>1844</v>
      </c>
      <c r="E1062" t="s">
        <v>1929</v>
      </c>
      <c r="F1062">
        <v>2</v>
      </c>
      <c r="G1062">
        <v>816.22</v>
      </c>
      <c r="H1062">
        <v>0.27</v>
      </c>
      <c r="I1062" t="s">
        <v>1959</v>
      </c>
      <c r="J1062">
        <v>1191.6812</v>
      </c>
    </row>
    <row r="1063" spans="1:10" x14ac:dyDescent="0.25">
      <c r="A1063" t="s">
        <v>3028</v>
      </c>
      <c r="B1063" s="2">
        <v>45554</v>
      </c>
      <c r="C1063" t="s">
        <v>1199</v>
      </c>
      <c r="D1063" t="s">
        <v>1765</v>
      </c>
      <c r="E1063" t="s">
        <v>1914</v>
      </c>
      <c r="F1063">
        <v>2</v>
      </c>
      <c r="G1063">
        <v>654.12</v>
      </c>
      <c r="H1063">
        <v>0.27</v>
      </c>
      <c r="I1063" t="s">
        <v>1961</v>
      </c>
      <c r="J1063">
        <v>955.01519999999994</v>
      </c>
    </row>
    <row r="1064" spans="1:10" x14ac:dyDescent="0.25">
      <c r="A1064" t="s">
        <v>3029</v>
      </c>
      <c r="B1064" s="2">
        <v>45385</v>
      </c>
      <c r="C1064" t="s">
        <v>376</v>
      </c>
      <c r="D1064" t="s">
        <v>1802</v>
      </c>
      <c r="E1064" t="s">
        <v>1932</v>
      </c>
      <c r="F1064">
        <v>4</v>
      </c>
      <c r="G1064">
        <v>528.22</v>
      </c>
      <c r="H1064">
        <v>0.2</v>
      </c>
      <c r="I1064" t="s">
        <v>1961</v>
      </c>
      <c r="J1064">
        <v>1690.3040000000001</v>
      </c>
    </row>
    <row r="1065" spans="1:10" x14ac:dyDescent="0.25">
      <c r="A1065" t="s">
        <v>3030</v>
      </c>
      <c r="B1065" s="2">
        <v>45704</v>
      </c>
      <c r="C1065" t="s">
        <v>726</v>
      </c>
      <c r="D1065" t="s">
        <v>1680</v>
      </c>
      <c r="E1065" t="s">
        <v>1914</v>
      </c>
      <c r="F1065">
        <v>4</v>
      </c>
      <c r="G1065">
        <v>36.72</v>
      </c>
      <c r="H1065">
        <v>7.0000000000000007E-2</v>
      </c>
      <c r="I1065" t="s">
        <v>1964</v>
      </c>
      <c r="J1065">
        <v>136.5984</v>
      </c>
    </row>
    <row r="1066" spans="1:10" x14ac:dyDescent="0.25">
      <c r="A1066" t="s">
        <v>3031</v>
      </c>
      <c r="B1066" s="2">
        <v>45545</v>
      </c>
      <c r="C1066" t="s">
        <v>1169</v>
      </c>
      <c r="D1066" t="s">
        <v>1817</v>
      </c>
      <c r="E1066" t="s">
        <v>1948</v>
      </c>
      <c r="F1066">
        <v>2</v>
      </c>
      <c r="G1066">
        <v>705.97</v>
      </c>
      <c r="H1066">
        <v>0.1</v>
      </c>
      <c r="I1066" t="s">
        <v>1961</v>
      </c>
      <c r="J1066">
        <v>1270.7460000000001</v>
      </c>
    </row>
    <row r="1067" spans="1:10" x14ac:dyDescent="0.25">
      <c r="A1067" t="s">
        <v>3032</v>
      </c>
      <c r="B1067" s="2">
        <v>45736</v>
      </c>
      <c r="C1067" t="s">
        <v>104</v>
      </c>
      <c r="D1067" t="s">
        <v>1700</v>
      </c>
      <c r="E1067" t="s">
        <v>1892</v>
      </c>
      <c r="F1067">
        <v>2</v>
      </c>
      <c r="G1067">
        <v>994.29</v>
      </c>
      <c r="H1067">
        <v>0.01</v>
      </c>
      <c r="I1067" t="s">
        <v>1961</v>
      </c>
      <c r="J1067">
        <v>1968.6941999999999</v>
      </c>
    </row>
    <row r="1068" spans="1:10" x14ac:dyDescent="0.25">
      <c r="A1068" t="s">
        <v>3033</v>
      </c>
      <c r="B1068" s="2">
        <v>45608</v>
      </c>
      <c r="C1068" t="s">
        <v>1319</v>
      </c>
      <c r="D1068" t="s">
        <v>1859</v>
      </c>
      <c r="E1068" t="s">
        <v>1945</v>
      </c>
      <c r="F1068">
        <v>1</v>
      </c>
      <c r="G1068">
        <v>909.04</v>
      </c>
      <c r="H1068">
        <v>0.11</v>
      </c>
      <c r="I1068" t="s">
        <v>1959</v>
      </c>
      <c r="J1068">
        <v>809.04560000000004</v>
      </c>
    </row>
    <row r="1069" spans="1:10" x14ac:dyDescent="0.25">
      <c r="A1069" t="s">
        <v>3034</v>
      </c>
      <c r="B1069" s="2">
        <v>45334</v>
      </c>
      <c r="C1069" t="s">
        <v>1106</v>
      </c>
      <c r="D1069" t="s">
        <v>1680</v>
      </c>
      <c r="E1069" t="s">
        <v>1927</v>
      </c>
      <c r="F1069">
        <v>1</v>
      </c>
      <c r="G1069">
        <v>164.73</v>
      </c>
      <c r="H1069">
        <v>0.12</v>
      </c>
      <c r="I1069" t="s">
        <v>1961</v>
      </c>
      <c r="J1069">
        <v>144.9624</v>
      </c>
    </row>
    <row r="1070" spans="1:10" x14ac:dyDescent="0.25">
      <c r="A1070" t="s">
        <v>3035</v>
      </c>
      <c r="B1070" s="2">
        <v>45690</v>
      </c>
      <c r="C1070" t="s">
        <v>234</v>
      </c>
      <c r="D1070" t="s">
        <v>1689</v>
      </c>
      <c r="E1070" t="s">
        <v>1914</v>
      </c>
      <c r="F1070">
        <v>2</v>
      </c>
      <c r="G1070">
        <v>606.35</v>
      </c>
      <c r="H1070">
        <v>0.16</v>
      </c>
      <c r="I1070" t="s">
        <v>1964</v>
      </c>
      <c r="J1070">
        <v>1018.668</v>
      </c>
    </row>
    <row r="1071" spans="1:10" x14ac:dyDescent="0.25">
      <c r="A1071" t="s">
        <v>3036</v>
      </c>
      <c r="B1071" s="2">
        <v>45481</v>
      </c>
      <c r="C1071" t="s">
        <v>551</v>
      </c>
      <c r="D1071" t="s">
        <v>1877</v>
      </c>
      <c r="E1071" t="s">
        <v>1904</v>
      </c>
      <c r="F1071">
        <v>3</v>
      </c>
      <c r="G1071">
        <v>904.19</v>
      </c>
      <c r="H1071">
        <v>0.09</v>
      </c>
      <c r="I1071" t="s">
        <v>1959</v>
      </c>
      <c r="J1071">
        <v>2468.4387000000002</v>
      </c>
    </row>
    <row r="1072" spans="1:10" x14ac:dyDescent="0.25">
      <c r="A1072" t="s">
        <v>3037</v>
      </c>
      <c r="B1072" s="2">
        <v>45576</v>
      </c>
      <c r="C1072" t="s">
        <v>515</v>
      </c>
      <c r="D1072" t="s">
        <v>1732</v>
      </c>
      <c r="E1072" t="s">
        <v>1896</v>
      </c>
      <c r="F1072">
        <v>4</v>
      </c>
      <c r="G1072">
        <v>694.61</v>
      </c>
      <c r="H1072">
        <v>0.18</v>
      </c>
      <c r="I1072" t="s">
        <v>1964</v>
      </c>
      <c r="J1072">
        <v>2278.3208</v>
      </c>
    </row>
    <row r="1073" spans="1:10" x14ac:dyDescent="0.25">
      <c r="A1073" t="s">
        <v>3038</v>
      </c>
      <c r="B1073" s="2">
        <v>45215</v>
      </c>
      <c r="C1073" t="s">
        <v>738</v>
      </c>
      <c r="D1073" t="s">
        <v>1850</v>
      </c>
      <c r="E1073" t="s">
        <v>1896</v>
      </c>
      <c r="F1073">
        <v>4</v>
      </c>
      <c r="G1073">
        <v>753.83</v>
      </c>
      <c r="H1073">
        <v>0.24</v>
      </c>
      <c r="I1073" t="s">
        <v>1959</v>
      </c>
      <c r="J1073">
        <v>2291.6432</v>
      </c>
    </row>
    <row r="1074" spans="1:10" x14ac:dyDescent="0.25">
      <c r="A1074" t="s">
        <v>3039</v>
      </c>
      <c r="B1074" s="2">
        <v>45653</v>
      </c>
      <c r="C1074" t="s">
        <v>654</v>
      </c>
      <c r="D1074" t="s">
        <v>1638</v>
      </c>
      <c r="E1074" t="s">
        <v>1917</v>
      </c>
      <c r="F1074">
        <v>1</v>
      </c>
      <c r="G1074">
        <v>66.22</v>
      </c>
      <c r="H1074">
        <v>0.02</v>
      </c>
      <c r="I1074" t="s">
        <v>1959</v>
      </c>
      <c r="J1074">
        <v>64.895600000000002</v>
      </c>
    </row>
    <row r="1075" spans="1:10" x14ac:dyDescent="0.25">
      <c r="A1075" t="s">
        <v>3040</v>
      </c>
      <c r="B1075" s="2">
        <v>45241</v>
      </c>
      <c r="C1075" t="s">
        <v>1070</v>
      </c>
      <c r="D1075" t="s">
        <v>1774</v>
      </c>
      <c r="E1075" t="s">
        <v>1934</v>
      </c>
      <c r="F1075">
        <v>2</v>
      </c>
      <c r="G1075">
        <v>891.8</v>
      </c>
      <c r="H1075">
        <v>0.28999999999999998</v>
      </c>
      <c r="I1075" t="s">
        <v>1964</v>
      </c>
      <c r="J1075">
        <v>1266.356</v>
      </c>
    </row>
    <row r="1076" spans="1:10" x14ac:dyDescent="0.25">
      <c r="A1076" t="s">
        <v>3041</v>
      </c>
      <c r="B1076" s="2">
        <v>45428</v>
      </c>
      <c r="C1076" t="s">
        <v>1148</v>
      </c>
      <c r="D1076" t="s">
        <v>1808</v>
      </c>
      <c r="E1076" t="s">
        <v>1921</v>
      </c>
      <c r="F1076">
        <v>4</v>
      </c>
      <c r="G1076">
        <v>255.48</v>
      </c>
      <c r="H1076">
        <v>0.03</v>
      </c>
      <c r="I1076" t="s">
        <v>1964</v>
      </c>
      <c r="J1076">
        <v>991.26239999999996</v>
      </c>
    </row>
    <row r="1077" spans="1:10" x14ac:dyDescent="0.25">
      <c r="A1077" t="s">
        <v>3042</v>
      </c>
      <c r="B1077" s="2">
        <v>45593</v>
      </c>
      <c r="C1077" t="s">
        <v>962</v>
      </c>
      <c r="D1077" t="s">
        <v>1835</v>
      </c>
      <c r="E1077" t="s">
        <v>1942</v>
      </c>
      <c r="F1077">
        <v>4</v>
      </c>
      <c r="G1077">
        <v>604.87</v>
      </c>
      <c r="H1077">
        <v>0.28000000000000003</v>
      </c>
      <c r="I1077" t="s">
        <v>1961</v>
      </c>
      <c r="J1077">
        <v>1742.0255999999999</v>
      </c>
    </row>
    <row r="1078" spans="1:10" x14ac:dyDescent="0.25">
      <c r="A1078" t="s">
        <v>3043</v>
      </c>
      <c r="B1078" s="2">
        <v>45370</v>
      </c>
      <c r="C1078" t="s">
        <v>179</v>
      </c>
      <c r="D1078" t="s">
        <v>1677</v>
      </c>
      <c r="E1078" t="s">
        <v>1942</v>
      </c>
      <c r="F1078">
        <v>3</v>
      </c>
      <c r="G1078">
        <v>623.82000000000005</v>
      </c>
      <c r="H1078">
        <v>0.13</v>
      </c>
      <c r="I1078" t="s">
        <v>1964</v>
      </c>
      <c r="J1078">
        <v>1628.1702</v>
      </c>
    </row>
    <row r="1079" spans="1:10" x14ac:dyDescent="0.25">
      <c r="A1079" t="s">
        <v>3044</v>
      </c>
      <c r="B1079" s="2">
        <v>45882</v>
      </c>
      <c r="C1079" t="s">
        <v>477</v>
      </c>
      <c r="D1079" t="s">
        <v>1796</v>
      </c>
      <c r="E1079" t="s">
        <v>1939</v>
      </c>
      <c r="F1079">
        <v>3</v>
      </c>
      <c r="G1079">
        <v>575.24</v>
      </c>
      <c r="H1079">
        <v>0.12</v>
      </c>
      <c r="I1079" t="s">
        <v>1964</v>
      </c>
      <c r="J1079">
        <v>1518.6335999999999</v>
      </c>
    </row>
    <row r="1080" spans="1:10" x14ac:dyDescent="0.25">
      <c r="A1080" t="s">
        <v>3045</v>
      </c>
      <c r="B1080" s="2">
        <v>45878</v>
      </c>
      <c r="C1080" t="s">
        <v>1298</v>
      </c>
      <c r="D1080" t="s">
        <v>1572</v>
      </c>
      <c r="E1080" t="s">
        <v>1927</v>
      </c>
      <c r="F1080">
        <v>1</v>
      </c>
      <c r="G1080">
        <v>769.4</v>
      </c>
      <c r="H1080">
        <v>0.16</v>
      </c>
      <c r="I1080" t="s">
        <v>1959</v>
      </c>
      <c r="J1080">
        <v>646.29599999999994</v>
      </c>
    </row>
    <row r="1081" spans="1:10" x14ac:dyDescent="0.25">
      <c r="A1081" t="s">
        <v>3046</v>
      </c>
      <c r="B1081" s="2">
        <v>45420</v>
      </c>
      <c r="C1081" t="s">
        <v>1046</v>
      </c>
      <c r="D1081" t="s">
        <v>1572</v>
      </c>
      <c r="E1081" t="s">
        <v>1942</v>
      </c>
      <c r="F1081">
        <v>1</v>
      </c>
      <c r="G1081">
        <v>227.28</v>
      </c>
      <c r="H1081">
        <v>0.13</v>
      </c>
      <c r="I1081" t="s">
        <v>1964</v>
      </c>
      <c r="J1081">
        <v>197.7336</v>
      </c>
    </row>
    <row r="1082" spans="1:10" x14ac:dyDescent="0.25">
      <c r="A1082" t="s">
        <v>3047</v>
      </c>
      <c r="B1082" s="2">
        <v>45361</v>
      </c>
      <c r="C1082" t="s">
        <v>199</v>
      </c>
      <c r="D1082" t="s">
        <v>1565</v>
      </c>
      <c r="E1082" t="s">
        <v>1942</v>
      </c>
      <c r="F1082">
        <v>4</v>
      </c>
      <c r="G1082">
        <v>127.58</v>
      </c>
      <c r="H1082">
        <v>0.15</v>
      </c>
      <c r="I1082" t="s">
        <v>1959</v>
      </c>
      <c r="J1082">
        <v>433.77199999999999</v>
      </c>
    </row>
    <row r="1083" spans="1:10" x14ac:dyDescent="0.25">
      <c r="A1083" t="s">
        <v>3048</v>
      </c>
      <c r="B1083" s="2">
        <v>45702</v>
      </c>
      <c r="C1083" t="s">
        <v>1310</v>
      </c>
      <c r="D1083" t="s">
        <v>1712</v>
      </c>
      <c r="E1083" t="s">
        <v>1901</v>
      </c>
      <c r="F1083">
        <v>1</v>
      </c>
      <c r="G1083">
        <v>793.21</v>
      </c>
      <c r="H1083">
        <v>0.09</v>
      </c>
      <c r="I1083" t="s">
        <v>1959</v>
      </c>
      <c r="J1083">
        <v>721.8211</v>
      </c>
    </row>
    <row r="1084" spans="1:10" x14ac:dyDescent="0.25">
      <c r="A1084" t="s">
        <v>3049</v>
      </c>
      <c r="B1084" s="2">
        <v>45871</v>
      </c>
      <c r="C1084" t="s">
        <v>962</v>
      </c>
      <c r="D1084" t="s">
        <v>1832</v>
      </c>
      <c r="E1084" t="s">
        <v>1929</v>
      </c>
      <c r="F1084">
        <v>3</v>
      </c>
      <c r="G1084">
        <v>435.61</v>
      </c>
      <c r="H1084">
        <v>0.03</v>
      </c>
      <c r="I1084" t="s">
        <v>1961</v>
      </c>
      <c r="J1084">
        <v>1267.6251</v>
      </c>
    </row>
    <row r="1085" spans="1:10" x14ac:dyDescent="0.25">
      <c r="A1085" t="s">
        <v>3050</v>
      </c>
      <c r="B1085" s="2">
        <v>45531</v>
      </c>
      <c r="C1085" t="s">
        <v>1214</v>
      </c>
      <c r="D1085" t="s">
        <v>1664</v>
      </c>
      <c r="E1085" t="s">
        <v>1939</v>
      </c>
      <c r="F1085">
        <v>1</v>
      </c>
      <c r="G1085">
        <v>850.06</v>
      </c>
      <c r="H1085">
        <v>0.28999999999999998</v>
      </c>
      <c r="I1085" t="s">
        <v>1961</v>
      </c>
      <c r="J1085">
        <v>603.54259999999988</v>
      </c>
    </row>
    <row r="1086" spans="1:10" x14ac:dyDescent="0.25">
      <c r="A1086" t="s">
        <v>3051</v>
      </c>
      <c r="B1086" s="2">
        <v>45330</v>
      </c>
      <c r="C1086" t="s">
        <v>1100</v>
      </c>
      <c r="D1086" t="s">
        <v>1998</v>
      </c>
      <c r="E1086" t="s">
        <v>1939</v>
      </c>
      <c r="F1086">
        <v>2</v>
      </c>
      <c r="G1086">
        <v>753.92</v>
      </c>
      <c r="H1086">
        <v>0.17</v>
      </c>
      <c r="I1086" t="s">
        <v>1961</v>
      </c>
      <c r="J1086">
        <v>1251.5072</v>
      </c>
    </row>
    <row r="1087" spans="1:10" x14ac:dyDescent="0.25">
      <c r="A1087" t="s">
        <v>3052</v>
      </c>
      <c r="B1087" s="2">
        <v>45311</v>
      </c>
      <c r="C1087" t="s">
        <v>1513</v>
      </c>
      <c r="D1087" t="s">
        <v>1572</v>
      </c>
      <c r="E1087" t="s">
        <v>1932</v>
      </c>
      <c r="F1087">
        <v>3</v>
      </c>
      <c r="G1087">
        <v>408.99</v>
      </c>
      <c r="H1087">
        <v>0.27</v>
      </c>
      <c r="I1087" t="s">
        <v>1961</v>
      </c>
      <c r="J1087">
        <v>895.68809999999996</v>
      </c>
    </row>
    <row r="1088" spans="1:10" x14ac:dyDescent="0.25">
      <c r="A1088" t="s">
        <v>3053</v>
      </c>
      <c r="B1088" s="2">
        <v>45567</v>
      </c>
      <c r="C1088" t="s">
        <v>916</v>
      </c>
      <c r="D1088" t="s">
        <v>1753</v>
      </c>
      <c r="E1088" t="s">
        <v>1908</v>
      </c>
      <c r="F1088">
        <v>3</v>
      </c>
      <c r="G1088">
        <v>404.5</v>
      </c>
      <c r="H1088">
        <v>0.22</v>
      </c>
      <c r="I1088" t="s">
        <v>1961</v>
      </c>
      <c r="J1088">
        <v>946.53000000000009</v>
      </c>
    </row>
    <row r="1089" spans="1:10" x14ac:dyDescent="0.25">
      <c r="A1089" t="s">
        <v>3054</v>
      </c>
      <c r="B1089" s="2">
        <v>45239</v>
      </c>
      <c r="C1089" t="s">
        <v>1199</v>
      </c>
      <c r="D1089" t="s">
        <v>1696</v>
      </c>
      <c r="E1089" t="s">
        <v>1901</v>
      </c>
      <c r="F1089">
        <v>3</v>
      </c>
      <c r="G1089">
        <v>717.81</v>
      </c>
      <c r="H1089">
        <v>0.17</v>
      </c>
      <c r="I1089" t="s">
        <v>1964</v>
      </c>
      <c r="J1089">
        <v>1787.3469</v>
      </c>
    </row>
    <row r="1090" spans="1:10" x14ac:dyDescent="0.25">
      <c r="A1090" t="s">
        <v>3055</v>
      </c>
      <c r="B1090" s="2">
        <v>45284</v>
      </c>
      <c r="C1090" t="s">
        <v>814</v>
      </c>
      <c r="D1090" t="s">
        <v>1835</v>
      </c>
      <c r="E1090" t="s">
        <v>1892</v>
      </c>
      <c r="F1090">
        <v>3</v>
      </c>
      <c r="G1090">
        <v>204.77</v>
      </c>
      <c r="H1090">
        <v>0.14000000000000001</v>
      </c>
      <c r="I1090" t="s">
        <v>1959</v>
      </c>
      <c r="J1090">
        <v>528.3066</v>
      </c>
    </row>
    <row r="1091" spans="1:10" x14ac:dyDescent="0.25">
      <c r="A1091" t="s">
        <v>3056</v>
      </c>
      <c r="B1091" s="2">
        <v>45686</v>
      </c>
      <c r="C1091" t="s">
        <v>157</v>
      </c>
      <c r="D1091" t="s">
        <v>1725</v>
      </c>
      <c r="E1091" t="s">
        <v>1945</v>
      </c>
      <c r="F1091">
        <v>4</v>
      </c>
      <c r="G1091">
        <v>106.23</v>
      </c>
      <c r="H1091">
        <v>0.28000000000000003</v>
      </c>
      <c r="I1091" t="s">
        <v>1964</v>
      </c>
      <c r="J1091">
        <v>305.94240000000002</v>
      </c>
    </row>
    <row r="1092" spans="1:10" x14ac:dyDescent="0.25">
      <c r="A1092" t="s">
        <v>3057</v>
      </c>
      <c r="B1092" s="2">
        <v>45824</v>
      </c>
      <c r="C1092" t="s">
        <v>1034</v>
      </c>
      <c r="D1092" t="s">
        <v>1780</v>
      </c>
      <c r="E1092" t="s">
        <v>1908</v>
      </c>
      <c r="F1092">
        <v>2</v>
      </c>
      <c r="G1092">
        <v>769.48</v>
      </c>
      <c r="H1092">
        <v>0.11</v>
      </c>
      <c r="I1092" t="s">
        <v>1961</v>
      </c>
      <c r="J1092">
        <v>1369.6744000000001</v>
      </c>
    </row>
    <row r="1093" spans="1:10" x14ac:dyDescent="0.25">
      <c r="A1093" t="s">
        <v>3058</v>
      </c>
      <c r="B1093" s="2">
        <v>45867</v>
      </c>
      <c r="C1093" t="s">
        <v>826</v>
      </c>
      <c r="D1093" t="s">
        <v>1753</v>
      </c>
      <c r="E1093" t="s">
        <v>1932</v>
      </c>
      <c r="F1093">
        <v>2</v>
      </c>
      <c r="G1093">
        <v>714.21</v>
      </c>
      <c r="H1093">
        <v>0.14000000000000001</v>
      </c>
      <c r="I1093" t="s">
        <v>1959</v>
      </c>
      <c r="J1093">
        <v>1228.4412</v>
      </c>
    </row>
    <row r="1094" spans="1:10" x14ac:dyDescent="0.25">
      <c r="A1094" t="s">
        <v>3059</v>
      </c>
      <c r="B1094" s="2">
        <v>45578</v>
      </c>
      <c r="C1094" t="s">
        <v>874</v>
      </c>
      <c r="D1094" t="s">
        <v>1603</v>
      </c>
      <c r="E1094" t="s">
        <v>1936</v>
      </c>
      <c r="F1094">
        <v>4</v>
      </c>
      <c r="G1094">
        <v>632.24</v>
      </c>
      <c r="H1094">
        <v>0.25</v>
      </c>
      <c r="I1094" t="s">
        <v>1961</v>
      </c>
      <c r="J1094">
        <v>1896.72</v>
      </c>
    </row>
    <row r="1095" spans="1:10" x14ac:dyDescent="0.25">
      <c r="A1095" t="s">
        <v>3060</v>
      </c>
      <c r="B1095" s="2">
        <v>45575</v>
      </c>
      <c r="C1095" t="s">
        <v>545</v>
      </c>
      <c r="D1095" t="s">
        <v>1817</v>
      </c>
      <c r="E1095" t="s">
        <v>1901</v>
      </c>
      <c r="F1095">
        <v>2</v>
      </c>
      <c r="G1095">
        <v>845.27</v>
      </c>
      <c r="H1095">
        <v>0.18</v>
      </c>
      <c r="I1095" t="s">
        <v>1961</v>
      </c>
      <c r="J1095">
        <v>1386.2428</v>
      </c>
    </row>
    <row r="1096" spans="1:10" x14ac:dyDescent="0.25">
      <c r="A1096" t="s">
        <v>3061</v>
      </c>
      <c r="B1096" s="2">
        <v>45816</v>
      </c>
      <c r="C1096" t="s">
        <v>1539</v>
      </c>
      <c r="D1096" t="s">
        <v>1844</v>
      </c>
      <c r="E1096" t="s">
        <v>1932</v>
      </c>
      <c r="F1096">
        <v>1</v>
      </c>
      <c r="G1096">
        <v>575.94000000000005</v>
      </c>
      <c r="H1096">
        <v>0.17</v>
      </c>
      <c r="I1096" t="s">
        <v>1959</v>
      </c>
      <c r="J1096">
        <v>478.03019999999998</v>
      </c>
    </row>
    <row r="1097" spans="1:10" x14ac:dyDescent="0.25">
      <c r="A1097" t="s">
        <v>3062</v>
      </c>
      <c r="B1097" s="2">
        <v>45620</v>
      </c>
      <c r="C1097" t="s">
        <v>814</v>
      </c>
      <c r="D1097" t="s">
        <v>1835</v>
      </c>
      <c r="E1097" t="s">
        <v>1936</v>
      </c>
      <c r="F1097">
        <v>1</v>
      </c>
      <c r="G1097">
        <v>907.97</v>
      </c>
      <c r="H1097">
        <v>0.26</v>
      </c>
      <c r="I1097" t="s">
        <v>1964</v>
      </c>
      <c r="J1097">
        <v>671.89779999999996</v>
      </c>
    </row>
    <row r="1098" spans="1:10" x14ac:dyDescent="0.25">
      <c r="A1098" t="s">
        <v>3063</v>
      </c>
      <c r="B1098" s="2">
        <v>45695</v>
      </c>
      <c r="C1098" t="s">
        <v>860</v>
      </c>
      <c r="D1098" t="s">
        <v>1635</v>
      </c>
      <c r="E1098" t="s">
        <v>1929</v>
      </c>
      <c r="F1098">
        <v>1</v>
      </c>
      <c r="G1098">
        <v>99.35</v>
      </c>
      <c r="H1098">
        <v>0.08</v>
      </c>
      <c r="I1098" t="s">
        <v>1964</v>
      </c>
      <c r="J1098">
        <v>91.402000000000001</v>
      </c>
    </row>
    <row r="1099" spans="1:10" x14ac:dyDescent="0.25">
      <c r="A1099" t="s">
        <v>3064</v>
      </c>
      <c r="B1099" s="2">
        <v>45596</v>
      </c>
      <c r="C1099" t="s">
        <v>265</v>
      </c>
      <c r="D1099" t="s">
        <v>1555</v>
      </c>
      <c r="E1099" t="s">
        <v>1901</v>
      </c>
      <c r="F1099">
        <v>2</v>
      </c>
      <c r="G1099">
        <v>374.42</v>
      </c>
      <c r="H1099">
        <v>0.21</v>
      </c>
      <c r="I1099" t="s">
        <v>1964</v>
      </c>
      <c r="J1099">
        <v>591.58360000000005</v>
      </c>
    </row>
    <row r="1100" spans="1:10" x14ac:dyDescent="0.25">
      <c r="A1100" t="s">
        <v>3065</v>
      </c>
      <c r="B1100" s="2">
        <v>45869</v>
      </c>
      <c r="C1100" t="s">
        <v>1493</v>
      </c>
      <c r="D1100" t="s">
        <v>1617</v>
      </c>
      <c r="E1100" t="s">
        <v>1936</v>
      </c>
      <c r="F1100">
        <v>3</v>
      </c>
      <c r="G1100">
        <v>248.43</v>
      </c>
      <c r="H1100">
        <v>0.24</v>
      </c>
      <c r="I1100" t="s">
        <v>1964</v>
      </c>
      <c r="J1100">
        <v>566.42039999999997</v>
      </c>
    </row>
    <row r="1101" spans="1:10" x14ac:dyDescent="0.25">
      <c r="A1101" t="s">
        <v>3066</v>
      </c>
      <c r="B1101" s="2">
        <v>45631</v>
      </c>
      <c r="C1101" t="s">
        <v>1455</v>
      </c>
      <c r="D1101" t="s">
        <v>1838</v>
      </c>
      <c r="E1101" t="s">
        <v>1892</v>
      </c>
      <c r="F1101">
        <v>1</v>
      </c>
      <c r="G1101">
        <v>784.46</v>
      </c>
      <c r="H1101">
        <v>0.14000000000000001</v>
      </c>
      <c r="I1101" t="s">
        <v>1964</v>
      </c>
      <c r="J1101">
        <v>674.63560000000007</v>
      </c>
    </row>
    <row r="1102" spans="1:10" x14ac:dyDescent="0.25">
      <c r="A1102" t="s">
        <v>3067</v>
      </c>
      <c r="B1102" s="2">
        <v>45379</v>
      </c>
      <c r="C1102" t="s">
        <v>838</v>
      </c>
      <c r="D1102" t="s">
        <v>1738</v>
      </c>
      <c r="E1102" t="s">
        <v>1924</v>
      </c>
      <c r="F1102">
        <v>3</v>
      </c>
      <c r="G1102">
        <v>70.88</v>
      </c>
      <c r="H1102">
        <v>0.27</v>
      </c>
      <c r="I1102" t="s">
        <v>1964</v>
      </c>
      <c r="J1102">
        <v>155.22720000000001</v>
      </c>
    </row>
    <row r="1103" spans="1:10" x14ac:dyDescent="0.25">
      <c r="A1103" t="s">
        <v>3068</v>
      </c>
      <c r="B1103" s="2">
        <v>45641</v>
      </c>
      <c r="C1103" t="s">
        <v>391</v>
      </c>
      <c r="D1103" t="s">
        <v>1590</v>
      </c>
      <c r="E1103" t="s">
        <v>1892</v>
      </c>
      <c r="F1103">
        <v>3</v>
      </c>
      <c r="G1103">
        <v>324.29000000000002</v>
      </c>
      <c r="H1103">
        <v>0.16</v>
      </c>
      <c r="I1103" t="s">
        <v>1964</v>
      </c>
      <c r="J1103">
        <v>817.21080000000006</v>
      </c>
    </row>
    <row r="1104" spans="1:10" x14ac:dyDescent="0.25">
      <c r="A1104" t="s">
        <v>3069</v>
      </c>
      <c r="B1104" s="2">
        <v>45842</v>
      </c>
      <c r="C1104" t="s">
        <v>485</v>
      </c>
      <c r="D1104" t="s">
        <v>1617</v>
      </c>
      <c r="E1104" t="s">
        <v>1901</v>
      </c>
      <c r="F1104">
        <v>4</v>
      </c>
      <c r="G1104">
        <v>243.92</v>
      </c>
      <c r="H1104">
        <v>0.02</v>
      </c>
      <c r="I1104" t="s">
        <v>1961</v>
      </c>
      <c r="J1104">
        <v>956.16639999999995</v>
      </c>
    </row>
    <row r="1105" spans="1:10" x14ac:dyDescent="0.25">
      <c r="A1105" t="s">
        <v>3070</v>
      </c>
      <c r="B1105" s="2">
        <v>45257</v>
      </c>
      <c r="C1105" t="s">
        <v>1184</v>
      </c>
      <c r="D1105" t="s">
        <v>1661</v>
      </c>
      <c r="E1105" t="s">
        <v>1932</v>
      </c>
      <c r="F1105">
        <v>1</v>
      </c>
      <c r="G1105">
        <v>664.35</v>
      </c>
      <c r="H1105">
        <v>0</v>
      </c>
      <c r="I1105" t="s">
        <v>1959</v>
      </c>
      <c r="J1105">
        <v>664.35</v>
      </c>
    </row>
    <row r="1106" spans="1:10" x14ac:dyDescent="0.25">
      <c r="A1106" t="s">
        <v>3071</v>
      </c>
      <c r="B1106" s="2">
        <v>45468</v>
      </c>
      <c r="C1106" t="s">
        <v>1211</v>
      </c>
      <c r="D1106" t="s">
        <v>1638</v>
      </c>
      <c r="E1106" t="s">
        <v>1924</v>
      </c>
      <c r="F1106">
        <v>2</v>
      </c>
      <c r="G1106">
        <v>218.07</v>
      </c>
      <c r="H1106">
        <v>0.19</v>
      </c>
      <c r="I1106" t="s">
        <v>1961</v>
      </c>
      <c r="J1106">
        <v>353.27339999999998</v>
      </c>
    </row>
    <row r="1107" spans="1:10" x14ac:dyDescent="0.25">
      <c r="A1107" t="s">
        <v>3072</v>
      </c>
      <c r="B1107" s="2">
        <v>45228</v>
      </c>
      <c r="C1107" t="s">
        <v>1208</v>
      </c>
      <c r="D1107" t="s">
        <v>1617</v>
      </c>
      <c r="E1107" t="s">
        <v>1901</v>
      </c>
      <c r="F1107">
        <v>4</v>
      </c>
      <c r="G1107">
        <v>921.83</v>
      </c>
      <c r="H1107">
        <v>0.27</v>
      </c>
      <c r="I1107" t="s">
        <v>1959</v>
      </c>
      <c r="J1107">
        <v>2691.7435999999998</v>
      </c>
    </row>
    <row r="1108" spans="1:10" x14ac:dyDescent="0.25">
      <c r="A1108" t="s">
        <v>3073</v>
      </c>
      <c r="B1108" s="2">
        <v>45661</v>
      </c>
      <c r="C1108" t="s">
        <v>566</v>
      </c>
      <c r="D1108" t="s">
        <v>1732</v>
      </c>
      <c r="E1108" t="s">
        <v>1892</v>
      </c>
      <c r="F1108">
        <v>3</v>
      </c>
      <c r="G1108">
        <v>326.2</v>
      </c>
      <c r="H1108">
        <v>0.22</v>
      </c>
      <c r="I1108" t="s">
        <v>1964</v>
      </c>
      <c r="J1108">
        <v>763.30799999999999</v>
      </c>
    </row>
    <row r="1109" spans="1:10" x14ac:dyDescent="0.25">
      <c r="A1109" t="s">
        <v>3074</v>
      </c>
      <c r="B1109" s="2">
        <v>45701</v>
      </c>
      <c r="C1109" t="s">
        <v>1426</v>
      </c>
      <c r="D1109" t="s">
        <v>1625</v>
      </c>
      <c r="E1109" t="s">
        <v>1948</v>
      </c>
      <c r="F1109">
        <v>1</v>
      </c>
      <c r="G1109">
        <v>244.25</v>
      </c>
      <c r="H1109">
        <v>0.09</v>
      </c>
      <c r="I1109" t="s">
        <v>1961</v>
      </c>
      <c r="J1109">
        <v>222.26750000000001</v>
      </c>
    </row>
    <row r="1110" spans="1:10" x14ac:dyDescent="0.25">
      <c r="A1110" t="s">
        <v>3075</v>
      </c>
      <c r="B1110" s="2">
        <v>45448</v>
      </c>
      <c r="C1110" t="s">
        <v>1166</v>
      </c>
      <c r="D1110" t="s">
        <v>1765</v>
      </c>
      <c r="E1110" t="s">
        <v>1924</v>
      </c>
      <c r="F1110">
        <v>3</v>
      </c>
      <c r="G1110">
        <v>808.87</v>
      </c>
      <c r="H1110">
        <v>0.12</v>
      </c>
      <c r="I1110" t="s">
        <v>1964</v>
      </c>
      <c r="J1110">
        <v>2135.4168</v>
      </c>
    </row>
    <row r="1111" spans="1:10" x14ac:dyDescent="0.25">
      <c r="A1111" t="s">
        <v>3076</v>
      </c>
      <c r="B1111" s="2">
        <v>45387</v>
      </c>
      <c r="C1111" t="s">
        <v>1073</v>
      </c>
      <c r="D1111" t="s">
        <v>1670</v>
      </c>
      <c r="E1111" t="s">
        <v>1896</v>
      </c>
      <c r="F1111">
        <v>3</v>
      </c>
      <c r="G1111">
        <v>826.15</v>
      </c>
      <c r="H1111">
        <v>0</v>
      </c>
      <c r="I1111" t="s">
        <v>1961</v>
      </c>
      <c r="J1111">
        <v>2478.4499999999998</v>
      </c>
    </row>
    <row r="1112" spans="1:10" x14ac:dyDescent="0.25">
      <c r="A1112" t="s">
        <v>3077</v>
      </c>
      <c r="B1112" s="2">
        <v>45652</v>
      </c>
      <c r="C1112" t="s">
        <v>624</v>
      </c>
      <c r="D1112" t="s">
        <v>1648</v>
      </c>
      <c r="E1112" t="s">
        <v>1948</v>
      </c>
      <c r="F1112">
        <v>3</v>
      </c>
      <c r="G1112">
        <v>631.20000000000005</v>
      </c>
      <c r="H1112">
        <v>0.24</v>
      </c>
      <c r="I1112" t="s">
        <v>1959</v>
      </c>
      <c r="J1112">
        <v>1439.136</v>
      </c>
    </row>
    <row r="1113" spans="1:10" x14ac:dyDescent="0.25">
      <c r="A1113" t="s">
        <v>3078</v>
      </c>
      <c r="B1113" s="2">
        <v>45316</v>
      </c>
      <c r="C1113" t="s">
        <v>883</v>
      </c>
      <c r="D1113" t="s">
        <v>1756</v>
      </c>
      <c r="E1113" t="s">
        <v>1924</v>
      </c>
      <c r="F1113">
        <v>1</v>
      </c>
      <c r="G1113">
        <v>937.01</v>
      </c>
      <c r="H1113">
        <v>7.0000000000000007E-2</v>
      </c>
      <c r="I1113" t="s">
        <v>1959</v>
      </c>
      <c r="J1113">
        <v>871.41929999999991</v>
      </c>
    </row>
    <row r="1114" spans="1:10" x14ac:dyDescent="0.25">
      <c r="A1114" t="s">
        <v>3079</v>
      </c>
      <c r="B1114" s="2">
        <v>45316</v>
      </c>
      <c r="C1114" t="s">
        <v>515</v>
      </c>
      <c r="D1114" t="s">
        <v>1802</v>
      </c>
      <c r="E1114" t="s">
        <v>1908</v>
      </c>
      <c r="F1114">
        <v>2</v>
      </c>
      <c r="G1114">
        <v>644</v>
      </c>
      <c r="H1114">
        <v>0.04</v>
      </c>
      <c r="I1114" t="s">
        <v>1961</v>
      </c>
      <c r="J1114">
        <v>1236.48</v>
      </c>
    </row>
    <row r="1115" spans="1:10" x14ac:dyDescent="0.25">
      <c r="A1115" t="s">
        <v>3080</v>
      </c>
      <c r="B1115" s="2">
        <v>45888</v>
      </c>
      <c r="C1115" t="s">
        <v>342</v>
      </c>
      <c r="D1115" t="s">
        <v>1856</v>
      </c>
      <c r="E1115" t="s">
        <v>1908</v>
      </c>
      <c r="F1115">
        <v>3</v>
      </c>
      <c r="G1115">
        <v>629.58000000000004</v>
      </c>
      <c r="H1115">
        <v>0.05</v>
      </c>
      <c r="I1115" t="s">
        <v>1959</v>
      </c>
      <c r="J1115">
        <v>1794.3030000000001</v>
      </c>
    </row>
    <row r="1116" spans="1:10" x14ac:dyDescent="0.25">
      <c r="A1116" t="s">
        <v>3081</v>
      </c>
      <c r="B1116" s="2">
        <v>45791</v>
      </c>
      <c r="C1116" t="s">
        <v>1449</v>
      </c>
      <c r="D1116" t="s">
        <v>1844</v>
      </c>
      <c r="E1116" t="s">
        <v>1896</v>
      </c>
      <c r="F1116">
        <v>2</v>
      </c>
      <c r="G1116">
        <v>121.52</v>
      </c>
      <c r="H1116">
        <v>0.18</v>
      </c>
      <c r="I1116" t="s">
        <v>1964</v>
      </c>
      <c r="J1116">
        <v>199.2928</v>
      </c>
    </row>
    <row r="1117" spans="1:10" x14ac:dyDescent="0.25">
      <c r="A1117" t="s">
        <v>3082</v>
      </c>
      <c r="B1117" s="2">
        <v>45420</v>
      </c>
      <c r="C1117" t="s">
        <v>1261</v>
      </c>
      <c r="D1117" t="s">
        <v>1777</v>
      </c>
      <c r="E1117" t="s">
        <v>1948</v>
      </c>
      <c r="F1117">
        <v>2</v>
      </c>
      <c r="G1117">
        <v>549.83000000000004</v>
      </c>
      <c r="H1117">
        <v>7.0000000000000007E-2</v>
      </c>
      <c r="I1117" t="s">
        <v>1961</v>
      </c>
      <c r="J1117">
        <v>1022.6838</v>
      </c>
    </row>
    <row r="1118" spans="1:10" x14ac:dyDescent="0.25">
      <c r="A1118" t="s">
        <v>3083</v>
      </c>
      <c r="B1118" s="2">
        <v>45219</v>
      </c>
      <c r="C1118" t="s">
        <v>482</v>
      </c>
      <c r="D1118" t="s">
        <v>1610</v>
      </c>
      <c r="E1118" t="s">
        <v>1917</v>
      </c>
      <c r="F1118">
        <v>3</v>
      </c>
      <c r="G1118">
        <v>278.38</v>
      </c>
      <c r="H1118">
        <v>0.03</v>
      </c>
      <c r="I1118" t="s">
        <v>1959</v>
      </c>
      <c r="J1118">
        <v>810.08579999999995</v>
      </c>
    </row>
    <row r="1119" spans="1:10" x14ac:dyDescent="0.25">
      <c r="A1119" t="s">
        <v>3084</v>
      </c>
      <c r="B1119" s="2">
        <v>45510</v>
      </c>
      <c r="C1119" t="s">
        <v>1367</v>
      </c>
      <c r="D1119" t="s">
        <v>1871</v>
      </c>
      <c r="E1119" t="s">
        <v>1901</v>
      </c>
      <c r="F1119">
        <v>4</v>
      </c>
      <c r="G1119">
        <v>723.66</v>
      </c>
      <c r="H1119">
        <v>0.03</v>
      </c>
      <c r="I1119" t="s">
        <v>1961</v>
      </c>
      <c r="J1119">
        <v>2807.8008</v>
      </c>
    </row>
    <row r="1120" spans="1:10" x14ac:dyDescent="0.25">
      <c r="A1120" t="s">
        <v>3085</v>
      </c>
      <c r="B1120" s="2">
        <v>45687</v>
      </c>
      <c r="C1120" t="s">
        <v>677</v>
      </c>
      <c r="D1120" t="s">
        <v>1799</v>
      </c>
      <c r="E1120" t="s">
        <v>1921</v>
      </c>
      <c r="F1120">
        <v>1</v>
      </c>
      <c r="G1120">
        <v>724.74</v>
      </c>
      <c r="H1120">
        <v>0.15</v>
      </c>
      <c r="I1120" t="s">
        <v>1961</v>
      </c>
      <c r="J1120">
        <v>616.029</v>
      </c>
    </row>
    <row r="1121" spans="1:10" x14ac:dyDescent="0.25">
      <c r="A1121" t="s">
        <v>3086</v>
      </c>
      <c r="B1121" s="2">
        <v>45271</v>
      </c>
      <c r="C1121" t="s">
        <v>1417</v>
      </c>
      <c r="D1121" t="s">
        <v>1638</v>
      </c>
      <c r="E1121" t="s">
        <v>1904</v>
      </c>
      <c r="F1121">
        <v>2</v>
      </c>
      <c r="G1121">
        <v>961.84</v>
      </c>
      <c r="H1121">
        <v>0.25</v>
      </c>
      <c r="I1121" t="s">
        <v>1961</v>
      </c>
      <c r="J1121">
        <v>1442.76</v>
      </c>
    </row>
    <row r="1122" spans="1:10" x14ac:dyDescent="0.25">
      <c r="A1122" t="s">
        <v>3087</v>
      </c>
      <c r="B1122" s="2">
        <v>45446</v>
      </c>
      <c r="C1122" t="s">
        <v>92</v>
      </c>
      <c r="D1122" t="s">
        <v>1689</v>
      </c>
      <c r="E1122" t="s">
        <v>1939</v>
      </c>
      <c r="F1122">
        <v>4</v>
      </c>
      <c r="G1122">
        <v>21.12</v>
      </c>
      <c r="H1122">
        <v>0.18</v>
      </c>
      <c r="I1122" t="s">
        <v>1964</v>
      </c>
      <c r="J1122">
        <v>69.273600000000002</v>
      </c>
    </row>
    <row r="1123" spans="1:10" x14ac:dyDescent="0.25">
      <c r="A1123" t="s">
        <v>3088</v>
      </c>
      <c r="B1123" s="2">
        <v>45579</v>
      </c>
      <c r="C1123" t="s">
        <v>1016</v>
      </c>
      <c r="D1123" t="s">
        <v>1555</v>
      </c>
      <c r="E1123" t="s">
        <v>1904</v>
      </c>
      <c r="F1123">
        <v>3</v>
      </c>
      <c r="G1123">
        <v>819.93</v>
      </c>
      <c r="H1123">
        <v>0.08</v>
      </c>
      <c r="I1123" t="s">
        <v>1961</v>
      </c>
      <c r="J1123">
        <v>2263.0068000000001</v>
      </c>
    </row>
    <row r="1124" spans="1:10" x14ac:dyDescent="0.25">
      <c r="A1124" t="s">
        <v>3089</v>
      </c>
      <c r="B1124" s="2">
        <v>45725</v>
      </c>
      <c r="C1124" t="s">
        <v>943</v>
      </c>
      <c r="D1124" t="s">
        <v>1706</v>
      </c>
      <c r="E1124" t="s">
        <v>1887</v>
      </c>
      <c r="F1124">
        <v>2</v>
      </c>
      <c r="G1124">
        <v>700.95</v>
      </c>
      <c r="H1124">
        <v>0.18</v>
      </c>
      <c r="I1124" t="s">
        <v>1959</v>
      </c>
      <c r="J1124">
        <v>1149.558</v>
      </c>
    </row>
    <row r="1125" spans="1:10" x14ac:dyDescent="0.25">
      <c r="A1125" t="s">
        <v>3090</v>
      </c>
      <c r="B1125" s="2">
        <v>45910</v>
      </c>
      <c r="C1125" t="s">
        <v>485</v>
      </c>
      <c r="D1125" t="s">
        <v>1625</v>
      </c>
      <c r="E1125" t="s">
        <v>1934</v>
      </c>
      <c r="F1125">
        <v>2</v>
      </c>
      <c r="G1125">
        <v>456.38</v>
      </c>
      <c r="H1125">
        <v>0.12</v>
      </c>
      <c r="I1125" t="s">
        <v>1959</v>
      </c>
      <c r="J1125">
        <v>803.22879999999998</v>
      </c>
    </row>
    <row r="1126" spans="1:10" x14ac:dyDescent="0.25">
      <c r="A1126" t="s">
        <v>3091</v>
      </c>
      <c r="B1126" s="2">
        <v>45447</v>
      </c>
      <c r="C1126" t="s">
        <v>1142</v>
      </c>
      <c r="D1126" t="s">
        <v>1811</v>
      </c>
      <c r="E1126" t="s">
        <v>1934</v>
      </c>
      <c r="F1126">
        <v>3</v>
      </c>
      <c r="G1126">
        <v>291.05</v>
      </c>
      <c r="H1126">
        <v>0.3</v>
      </c>
      <c r="I1126" t="s">
        <v>1959</v>
      </c>
      <c r="J1126">
        <v>611.20500000000004</v>
      </c>
    </row>
    <row r="1127" spans="1:10" x14ac:dyDescent="0.25">
      <c r="A1127" t="s">
        <v>3092</v>
      </c>
      <c r="B1127" s="2">
        <v>45307</v>
      </c>
      <c r="C1127" t="s">
        <v>760</v>
      </c>
      <c r="D1127" t="s">
        <v>1868</v>
      </c>
      <c r="E1127" t="s">
        <v>1936</v>
      </c>
      <c r="F1127">
        <v>2</v>
      </c>
      <c r="G1127">
        <v>463.52</v>
      </c>
      <c r="H1127">
        <v>0.27</v>
      </c>
      <c r="I1127" t="s">
        <v>1961</v>
      </c>
      <c r="J1127">
        <v>676.73919999999998</v>
      </c>
    </row>
    <row r="1128" spans="1:10" x14ac:dyDescent="0.25">
      <c r="A1128" t="s">
        <v>3093</v>
      </c>
      <c r="B1128" s="2">
        <v>45653</v>
      </c>
      <c r="C1128" t="s">
        <v>1196</v>
      </c>
      <c r="D1128" t="s">
        <v>1555</v>
      </c>
      <c r="E1128" t="s">
        <v>1942</v>
      </c>
      <c r="F1128">
        <v>3</v>
      </c>
      <c r="G1128">
        <v>241.64</v>
      </c>
      <c r="H1128">
        <v>0.28999999999999998</v>
      </c>
      <c r="I1128" t="s">
        <v>1961</v>
      </c>
      <c r="J1128">
        <v>514.69319999999993</v>
      </c>
    </row>
    <row r="1129" spans="1:10" x14ac:dyDescent="0.25">
      <c r="A1129" t="s">
        <v>3094</v>
      </c>
      <c r="B1129" s="2">
        <v>45817</v>
      </c>
      <c r="C1129" t="s">
        <v>1499</v>
      </c>
      <c r="D1129" t="s">
        <v>1667</v>
      </c>
      <c r="E1129" t="s">
        <v>1924</v>
      </c>
      <c r="F1129">
        <v>2</v>
      </c>
      <c r="G1129">
        <v>47.86</v>
      </c>
      <c r="H1129">
        <v>0.03</v>
      </c>
      <c r="I1129" t="s">
        <v>1961</v>
      </c>
      <c r="J1129">
        <v>92.848399999999998</v>
      </c>
    </row>
    <row r="1130" spans="1:10" x14ac:dyDescent="0.25">
      <c r="A1130" t="s">
        <v>3095</v>
      </c>
      <c r="B1130" s="2">
        <v>45509</v>
      </c>
      <c r="C1130" t="s">
        <v>1091</v>
      </c>
      <c r="D1130" t="s">
        <v>1859</v>
      </c>
      <c r="E1130" t="s">
        <v>1901</v>
      </c>
      <c r="F1130">
        <v>1</v>
      </c>
      <c r="G1130">
        <v>805.07</v>
      </c>
      <c r="H1130">
        <v>0.06</v>
      </c>
      <c r="I1130" t="s">
        <v>1964</v>
      </c>
      <c r="J1130">
        <v>756.76580000000001</v>
      </c>
    </row>
    <row r="1131" spans="1:10" x14ac:dyDescent="0.25">
      <c r="A1131" t="s">
        <v>3096</v>
      </c>
      <c r="B1131" s="2">
        <v>45753</v>
      </c>
      <c r="C1131" t="s">
        <v>1178</v>
      </c>
      <c r="D1131" t="s">
        <v>1680</v>
      </c>
      <c r="E1131" t="s">
        <v>1892</v>
      </c>
      <c r="F1131">
        <v>3</v>
      </c>
      <c r="G1131">
        <v>848.48</v>
      </c>
      <c r="H1131">
        <v>0</v>
      </c>
      <c r="I1131" t="s">
        <v>1964</v>
      </c>
      <c r="J1131">
        <v>2545.44</v>
      </c>
    </row>
    <row r="1132" spans="1:10" x14ac:dyDescent="0.25">
      <c r="A1132" t="s">
        <v>3097</v>
      </c>
      <c r="B1132" s="2">
        <v>45512</v>
      </c>
      <c r="C1132" t="s">
        <v>793</v>
      </c>
      <c r="D1132" t="s">
        <v>1741</v>
      </c>
      <c r="E1132" t="s">
        <v>1917</v>
      </c>
      <c r="F1132">
        <v>2</v>
      </c>
      <c r="G1132">
        <v>568.95000000000005</v>
      </c>
      <c r="H1132">
        <v>0.22</v>
      </c>
      <c r="I1132" t="s">
        <v>1959</v>
      </c>
      <c r="J1132">
        <v>887.56200000000013</v>
      </c>
    </row>
    <row r="1133" spans="1:10" x14ac:dyDescent="0.25">
      <c r="A1133" t="s">
        <v>3098</v>
      </c>
      <c r="B1133" s="2">
        <v>45764</v>
      </c>
      <c r="C1133" t="s">
        <v>548</v>
      </c>
      <c r="D1133" t="s">
        <v>1741</v>
      </c>
      <c r="E1133" t="s">
        <v>1927</v>
      </c>
      <c r="F1133">
        <v>3</v>
      </c>
      <c r="G1133">
        <v>269.83999999999997</v>
      </c>
      <c r="H1133">
        <v>0.05</v>
      </c>
      <c r="I1133" t="s">
        <v>1961</v>
      </c>
      <c r="J1133">
        <v>769.04399999999998</v>
      </c>
    </row>
    <row r="1134" spans="1:10" x14ac:dyDescent="0.25">
      <c r="A1134" t="s">
        <v>3099</v>
      </c>
      <c r="B1134" s="2">
        <v>45746</v>
      </c>
      <c r="C1134" t="s">
        <v>986</v>
      </c>
      <c r="D1134" t="s">
        <v>1768</v>
      </c>
      <c r="E1134" t="s">
        <v>1932</v>
      </c>
      <c r="F1134">
        <v>4</v>
      </c>
      <c r="G1134">
        <v>267.36</v>
      </c>
      <c r="H1134">
        <v>0.27</v>
      </c>
      <c r="I1134" t="s">
        <v>1961</v>
      </c>
      <c r="J1134">
        <v>780.69119999999998</v>
      </c>
    </row>
    <row r="1135" spans="1:10" x14ac:dyDescent="0.25">
      <c r="A1135" t="s">
        <v>3100</v>
      </c>
      <c r="B1135" s="2">
        <v>45647</v>
      </c>
      <c r="C1135" t="s">
        <v>403</v>
      </c>
      <c r="D1135" t="s">
        <v>1689</v>
      </c>
      <c r="E1135" t="s">
        <v>1892</v>
      </c>
      <c r="F1135">
        <v>1</v>
      </c>
      <c r="G1135">
        <v>438.41</v>
      </c>
      <c r="H1135">
        <v>0.09</v>
      </c>
      <c r="I1135" t="s">
        <v>1959</v>
      </c>
      <c r="J1135">
        <v>398.95310000000012</v>
      </c>
    </row>
    <row r="1136" spans="1:10" x14ac:dyDescent="0.25">
      <c r="A1136" t="s">
        <v>3101</v>
      </c>
      <c r="B1136" s="2">
        <v>45443</v>
      </c>
      <c r="C1136" t="s">
        <v>554</v>
      </c>
      <c r="D1136" t="s">
        <v>1735</v>
      </c>
      <c r="E1136" t="s">
        <v>1945</v>
      </c>
      <c r="F1136">
        <v>2</v>
      </c>
      <c r="G1136">
        <v>86.72</v>
      </c>
      <c r="H1136">
        <v>0.28000000000000003</v>
      </c>
      <c r="I1136" t="s">
        <v>1964</v>
      </c>
      <c r="J1136">
        <v>124.8768</v>
      </c>
    </row>
    <row r="1137" spans="1:10" x14ac:dyDescent="0.25">
      <c r="A1137" t="s">
        <v>3102</v>
      </c>
      <c r="B1137" s="2">
        <v>45722</v>
      </c>
      <c r="C1137" t="s">
        <v>1331</v>
      </c>
      <c r="D1137" t="s">
        <v>1850</v>
      </c>
      <c r="E1137" t="s">
        <v>1911</v>
      </c>
      <c r="F1137">
        <v>4</v>
      </c>
      <c r="G1137">
        <v>630.21</v>
      </c>
      <c r="H1137">
        <v>0.14000000000000001</v>
      </c>
      <c r="I1137" t="s">
        <v>1964</v>
      </c>
      <c r="J1137">
        <v>2167.9223999999999</v>
      </c>
    </row>
    <row r="1138" spans="1:10" x14ac:dyDescent="0.25">
      <c r="A1138" t="s">
        <v>3103</v>
      </c>
      <c r="B1138" s="2">
        <v>45575</v>
      </c>
      <c r="C1138" t="s">
        <v>1136</v>
      </c>
      <c r="D1138" t="s">
        <v>1759</v>
      </c>
      <c r="E1138" t="s">
        <v>1911</v>
      </c>
      <c r="F1138">
        <v>3</v>
      </c>
      <c r="G1138">
        <v>180.84</v>
      </c>
      <c r="H1138">
        <v>0.03</v>
      </c>
      <c r="I1138" t="s">
        <v>1961</v>
      </c>
      <c r="J1138">
        <v>526.24439999999993</v>
      </c>
    </row>
    <row r="1139" spans="1:10" x14ac:dyDescent="0.25">
      <c r="A1139" t="s">
        <v>3104</v>
      </c>
      <c r="B1139" s="2">
        <v>45441</v>
      </c>
      <c r="C1139" t="s">
        <v>29</v>
      </c>
      <c r="D1139" t="s">
        <v>1774</v>
      </c>
      <c r="E1139" t="s">
        <v>1939</v>
      </c>
      <c r="F1139">
        <v>1</v>
      </c>
      <c r="G1139">
        <v>453.41</v>
      </c>
      <c r="H1139">
        <v>0.04</v>
      </c>
      <c r="I1139" t="s">
        <v>1964</v>
      </c>
      <c r="J1139">
        <v>435.27359999999999</v>
      </c>
    </row>
    <row r="1140" spans="1:10" x14ac:dyDescent="0.25">
      <c r="A1140" t="s">
        <v>3105</v>
      </c>
      <c r="B1140" s="2">
        <v>45940</v>
      </c>
      <c r="C1140" t="s">
        <v>107</v>
      </c>
      <c r="D1140" t="s">
        <v>1735</v>
      </c>
      <c r="E1140" t="s">
        <v>1911</v>
      </c>
      <c r="F1140">
        <v>1</v>
      </c>
      <c r="G1140">
        <v>629.09</v>
      </c>
      <c r="H1140">
        <v>0.02</v>
      </c>
      <c r="I1140" t="s">
        <v>1959</v>
      </c>
      <c r="J1140">
        <v>616.50819999999999</v>
      </c>
    </row>
    <row r="1141" spans="1:10" x14ac:dyDescent="0.25">
      <c r="A1141" t="s">
        <v>3106</v>
      </c>
      <c r="B1141" s="2">
        <v>45518</v>
      </c>
      <c r="C1141" t="s">
        <v>100</v>
      </c>
      <c r="D1141" t="s">
        <v>1814</v>
      </c>
      <c r="E1141" t="s">
        <v>1896</v>
      </c>
      <c r="F1141">
        <v>2</v>
      </c>
      <c r="G1141">
        <v>257.45</v>
      </c>
      <c r="H1141">
        <v>0</v>
      </c>
      <c r="I1141" t="s">
        <v>1964</v>
      </c>
      <c r="J1141">
        <v>514.9</v>
      </c>
    </row>
    <row r="1142" spans="1:10" x14ac:dyDescent="0.25">
      <c r="A1142" t="s">
        <v>3107</v>
      </c>
      <c r="B1142" s="2">
        <v>45861</v>
      </c>
      <c r="C1142" t="s">
        <v>600</v>
      </c>
      <c r="D1142" t="s">
        <v>1680</v>
      </c>
      <c r="E1142" t="s">
        <v>1936</v>
      </c>
      <c r="F1142">
        <v>2</v>
      </c>
      <c r="G1142">
        <v>696.61</v>
      </c>
      <c r="H1142">
        <v>0.17</v>
      </c>
      <c r="I1142" t="s">
        <v>1961</v>
      </c>
      <c r="J1142">
        <v>1156.3725999999999</v>
      </c>
    </row>
    <row r="1143" spans="1:10" x14ac:dyDescent="0.25">
      <c r="A1143" t="s">
        <v>3108</v>
      </c>
      <c r="B1143" s="2">
        <v>45416</v>
      </c>
      <c r="C1143" t="s">
        <v>1178</v>
      </c>
      <c r="D1143" t="s">
        <v>1718</v>
      </c>
      <c r="E1143" t="s">
        <v>1914</v>
      </c>
      <c r="F1143">
        <v>2</v>
      </c>
      <c r="G1143">
        <v>143.79</v>
      </c>
      <c r="H1143">
        <v>0.1</v>
      </c>
      <c r="I1143" t="s">
        <v>1961</v>
      </c>
      <c r="J1143">
        <v>258.822</v>
      </c>
    </row>
    <row r="1144" spans="1:10" x14ac:dyDescent="0.25">
      <c r="A1144" t="s">
        <v>3109</v>
      </c>
      <c r="B1144" s="2">
        <v>45608</v>
      </c>
      <c r="C1144" t="s">
        <v>948</v>
      </c>
      <c r="D1144" t="s">
        <v>1832</v>
      </c>
      <c r="E1144" t="s">
        <v>1892</v>
      </c>
      <c r="F1144">
        <v>3</v>
      </c>
      <c r="G1144">
        <v>460.93</v>
      </c>
      <c r="H1144">
        <v>0.19</v>
      </c>
      <c r="I1144" t="s">
        <v>1964</v>
      </c>
      <c r="J1144">
        <v>1120.0599</v>
      </c>
    </row>
    <row r="1145" spans="1:10" x14ac:dyDescent="0.25">
      <c r="A1145" t="s">
        <v>3110</v>
      </c>
      <c r="B1145" s="2">
        <v>45301</v>
      </c>
      <c r="C1145" t="s">
        <v>2142</v>
      </c>
      <c r="D1145" t="s">
        <v>1661</v>
      </c>
      <c r="E1145" t="s">
        <v>1921</v>
      </c>
      <c r="F1145">
        <v>2</v>
      </c>
      <c r="G1145">
        <v>67.55</v>
      </c>
      <c r="H1145">
        <v>0.03</v>
      </c>
      <c r="I1145" t="s">
        <v>1959</v>
      </c>
      <c r="J1145">
        <v>131.047</v>
      </c>
    </row>
    <row r="1146" spans="1:10" x14ac:dyDescent="0.25">
      <c r="A1146" t="s">
        <v>3111</v>
      </c>
      <c r="B1146" s="2">
        <v>45433</v>
      </c>
      <c r="C1146" t="s">
        <v>692</v>
      </c>
      <c r="D1146" t="s">
        <v>1728</v>
      </c>
      <c r="E1146" t="s">
        <v>1892</v>
      </c>
      <c r="F1146">
        <v>3</v>
      </c>
      <c r="G1146">
        <v>803.31</v>
      </c>
      <c r="H1146">
        <v>0.1</v>
      </c>
      <c r="I1146" t="s">
        <v>1961</v>
      </c>
      <c r="J1146">
        <v>2168.9369999999999</v>
      </c>
    </row>
    <row r="1147" spans="1:10" x14ac:dyDescent="0.25">
      <c r="A1147" t="s">
        <v>3112</v>
      </c>
      <c r="B1147" s="2">
        <v>45821</v>
      </c>
      <c r="C1147" t="s">
        <v>1352</v>
      </c>
      <c r="D1147" t="s">
        <v>1998</v>
      </c>
      <c r="E1147" t="s">
        <v>1932</v>
      </c>
      <c r="F1147">
        <v>4</v>
      </c>
      <c r="G1147">
        <v>254.71</v>
      </c>
      <c r="H1147">
        <v>0.2</v>
      </c>
      <c r="I1147" t="s">
        <v>1964</v>
      </c>
      <c r="J1147">
        <v>815.07200000000012</v>
      </c>
    </row>
    <row r="1148" spans="1:10" x14ac:dyDescent="0.25">
      <c r="A1148" t="s">
        <v>3113</v>
      </c>
      <c r="B1148" s="2">
        <v>45508</v>
      </c>
      <c r="C1148" t="s">
        <v>199</v>
      </c>
      <c r="D1148" t="s">
        <v>1732</v>
      </c>
      <c r="E1148" t="s">
        <v>1904</v>
      </c>
      <c r="F1148">
        <v>4</v>
      </c>
      <c r="G1148">
        <v>594.89</v>
      </c>
      <c r="H1148">
        <v>0.3</v>
      </c>
      <c r="I1148" t="s">
        <v>1961</v>
      </c>
      <c r="J1148">
        <v>1665.692</v>
      </c>
    </row>
    <row r="1149" spans="1:10" x14ac:dyDescent="0.25">
      <c r="A1149" t="s">
        <v>3114</v>
      </c>
      <c r="B1149" s="2">
        <v>45854</v>
      </c>
      <c r="C1149" t="s">
        <v>719</v>
      </c>
      <c r="D1149" t="s">
        <v>1856</v>
      </c>
      <c r="E1149" t="s">
        <v>1887</v>
      </c>
      <c r="F1149">
        <v>2</v>
      </c>
      <c r="G1149">
        <v>844.31</v>
      </c>
      <c r="H1149">
        <v>7.0000000000000007E-2</v>
      </c>
      <c r="I1149" t="s">
        <v>1961</v>
      </c>
      <c r="J1149">
        <v>1570.4166</v>
      </c>
    </row>
    <row r="1150" spans="1:10" x14ac:dyDescent="0.25">
      <c r="A1150" t="s">
        <v>3115</v>
      </c>
      <c r="B1150" s="2">
        <v>45569</v>
      </c>
      <c r="C1150" t="s">
        <v>465</v>
      </c>
      <c r="D1150" t="s">
        <v>1617</v>
      </c>
      <c r="E1150" t="s">
        <v>1911</v>
      </c>
      <c r="F1150">
        <v>4</v>
      </c>
      <c r="G1150">
        <v>101.33</v>
      </c>
      <c r="H1150">
        <v>0</v>
      </c>
      <c r="I1150" t="s">
        <v>1959</v>
      </c>
      <c r="J1150">
        <v>405.32</v>
      </c>
    </row>
    <row r="1151" spans="1:10" x14ac:dyDescent="0.25">
      <c r="A1151" t="s">
        <v>3116</v>
      </c>
      <c r="B1151" s="2">
        <v>45824</v>
      </c>
      <c r="C1151" t="s">
        <v>456</v>
      </c>
      <c r="D1151" t="s">
        <v>1655</v>
      </c>
      <c r="E1151" t="s">
        <v>1917</v>
      </c>
      <c r="F1151">
        <v>3</v>
      </c>
      <c r="G1151">
        <v>922.56</v>
      </c>
      <c r="H1151">
        <v>0.18</v>
      </c>
      <c r="I1151" t="s">
        <v>1961</v>
      </c>
      <c r="J1151">
        <v>2269.4976000000001</v>
      </c>
    </row>
    <row r="1152" spans="1:10" x14ac:dyDescent="0.25">
      <c r="A1152" t="s">
        <v>3117</v>
      </c>
      <c r="B1152" s="2">
        <v>45352</v>
      </c>
      <c r="C1152" t="s">
        <v>1352</v>
      </c>
      <c r="D1152" t="s">
        <v>1693</v>
      </c>
      <c r="E1152" t="s">
        <v>1934</v>
      </c>
      <c r="F1152">
        <v>4</v>
      </c>
      <c r="G1152">
        <v>867.19</v>
      </c>
      <c r="H1152">
        <v>7.0000000000000007E-2</v>
      </c>
      <c r="I1152" t="s">
        <v>1964</v>
      </c>
      <c r="J1152">
        <v>3225.9468000000002</v>
      </c>
    </row>
    <row r="1153" spans="1:10" x14ac:dyDescent="0.25">
      <c r="A1153" t="s">
        <v>3118</v>
      </c>
      <c r="B1153" s="2">
        <v>45454</v>
      </c>
      <c r="C1153" t="s">
        <v>38</v>
      </c>
      <c r="D1153" t="s">
        <v>1832</v>
      </c>
      <c r="E1153" t="s">
        <v>1942</v>
      </c>
      <c r="F1153">
        <v>3</v>
      </c>
      <c r="G1153">
        <v>816.87</v>
      </c>
      <c r="H1153">
        <v>0.14000000000000001</v>
      </c>
      <c r="I1153" t="s">
        <v>1961</v>
      </c>
      <c r="J1153">
        <v>2107.5246000000002</v>
      </c>
    </row>
    <row r="1154" spans="1:10" x14ac:dyDescent="0.25">
      <c r="A1154" t="s">
        <v>3119</v>
      </c>
      <c r="B1154" s="2">
        <v>45924</v>
      </c>
      <c r="C1154" t="s">
        <v>1490</v>
      </c>
      <c r="D1154" t="s">
        <v>1777</v>
      </c>
      <c r="E1154" t="s">
        <v>1901</v>
      </c>
      <c r="F1154">
        <v>3</v>
      </c>
      <c r="G1154">
        <v>258.06</v>
      </c>
      <c r="H1154">
        <v>0</v>
      </c>
      <c r="I1154" t="s">
        <v>1961</v>
      </c>
      <c r="J1154">
        <v>774.18000000000006</v>
      </c>
    </row>
    <row r="1155" spans="1:10" x14ac:dyDescent="0.25">
      <c r="A1155" t="s">
        <v>3120</v>
      </c>
      <c r="B1155" s="2">
        <v>45694</v>
      </c>
      <c r="C1155" t="s">
        <v>995</v>
      </c>
      <c r="D1155" t="s">
        <v>1693</v>
      </c>
      <c r="E1155" t="s">
        <v>1934</v>
      </c>
      <c r="F1155">
        <v>2</v>
      </c>
      <c r="G1155">
        <v>574.58000000000004</v>
      </c>
      <c r="H1155">
        <v>0.06</v>
      </c>
      <c r="I1155" t="s">
        <v>1959</v>
      </c>
      <c r="J1155">
        <v>1080.2103999999999</v>
      </c>
    </row>
    <row r="1156" spans="1:10" x14ac:dyDescent="0.25">
      <c r="A1156" t="s">
        <v>3121</v>
      </c>
      <c r="B1156" s="2">
        <v>45587</v>
      </c>
      <c r="C1156" t="s">
        <v>100</v>
      </c>
      <c r="D1156" t="s">
        <v>1832</v>
      </c>
      <c r="E1156" t="s">
        <v>1911</v>
      </c>
      <c r="F1156">
        <v>2</v>
      </c>
      <c r="G1156">
        <v>472.18</v>
      </c>
      <c r="H1156">
        <v>0.27</v>
      </c>
      <c r="I1156" t="s">
        <v>1961</v>
      </c>
      <c r="J1156">
        <v>689.38279999999997</v>
      </c>
    </row>
    <row r="1157" spans="1:10" x14ac:dyDescent="0.25">
      <c r="A1157" t="s">
        <v>3122</v>
      </c>
      <c r="B1157" s="2">
        <v>45556</v>
      </c>
      <c r="C1157" t="s">
        <v>1079</v>
      </c>
      <c r="D1157" t="s">
        <v>1703</v>
      </c>
      <c r="E1157" t="s">
        <v>1908</v>
      </c>
      <c r="F1157">
        <v>2</v>
      </c>
      <c r="G1157">
        <v>20.47</v>
      </c>
      <c r="H1157">
        <v>0.12</v>
      </c>
      <c r="I1157" t="s">
        <v>1964</v>
      </c>
      <c r="J1157">
        <v>36.027200000000001</v>
      </c>
    </row>
    <row r="1158" spans="1:10" x14ac:dyDescent="0.25">
      <c r="A1158" t="s">
        <v>3123</v>
      </c>
      <c r="B1158" s="2">
        <v>45923</v>
      </c>
      <c r="C1158" t="s">
        <v>104</v>
      </c>
      <c r="D1158" t="s">
        <v>1642</v>
      </c>
      <c r="E1158" t="s">
        <v>1914</v>
      </c>
      <c r="F1158">
        <v>3</v>
      </c>
      <c r="G1158">
        <v>235.41</v>
      </c>
      <c r="H1158">
        <v>0.15</v>
      </c>
      <c r="I1158" t="s">
        <v>1961</v>
      </c>
      <c r="J1158">
        <v>600.29549999999995</v>
      </c>
    </row>
    <row r="1159" spans="1:10" x14ac:dyDescent="0.25">
      <c r="A1159" t="s">
        <v>3124</v>
      </c>
      <c r="B1159" s="2">
        <v>45811</v>
      </c>
      <c r="C1159" t="s">
        <v>751</v>
      </c>
      <c r="D1159" t="s">
        <v>1817</v>
      </c>
      <c r="E1159" t="s">
        <v>1914</v>
      </c>
      <c r="F1159">
        <v>3</v>
      </c>
      <c r="G1159">
        <v>744.9</v>
      </c>
      <c r="H1159">
        <v>0.27</v>
      </c>
      <c r="I1159" t="s">
        <v>1961</v>
      </c>
      <c r="J1159">
        <v>1631.3309999999999</v>
      </c>
    </row>
    <row r="1160" spans="1:10" x14ac:dyDescent="0.25">
      <c r="A1160" t="s">
        <v>3125</v>
      </c>
      <c r="B1160" s="2">
        <v>45559</v>
      </c>
      <c r="C1160" t="s">
        <v>185</v>
      </c>
      <c r="D1160" t="s">
        <v>1628</v>
      </c>
      <c r="E1160" t="s">
        <v>1901</v>
      </c>
      <c r="F1160">
        <v>2</v>
      </c>
      <c r="G1160">
        <v>382.2</v>
      </c>
      <c r="H1160">
        <v>0.15</v>
      </c>
      <c r="I1160" t="s">
        <v>1959</v>
      </c>
      <c r="J1160">
        <v>649.74</v>
      </c>
    </row>
    <row r="1161" spans="1:10" x14ac:dyDescent="0.25">
      <c r="A1161" t="s">
        <v>3126</v>
      </c>
      <c r="B1161" s="2">
        <v>45881</v>
      </c>
      <c r="C1161" t="s">
        <v>1097</v>
      </c>
      <c r="D1161" t="s">
        <v>1853</v>
      </c>
      <c r="E1161" t="s">
        <v>1939</v>
      </c>
      <c r="F1161">
        <v>1</v>
      </c>
      <c r="G1161">
        <v>269.25</v>
      </c>
      <c r="H1161">
        <v>0.14000000000000001</v>
      </c>
      <c r="I1161" t="s">
        <v>1961</v>
      </c>
      <c r="J1161">
        <v>231.55500000000001</v>
      </c>
    </row>
    <row r="1162" spans="1:10" x14ac:dyDescent="0.25">
      <c r="A1162" t="s">
        <v>3127</v>
      </c>
      <c r="B1162" s="2">
        <v>45367</v>
      </c>
      <c r="C1162" t="s">
        <v>1154</v>
      </c>
      <c r="D1162" t="s">
        <v>1667</v>
      </c>
      <c r="E1162" t="s">
        <v>1927</v>
      </c>
      <c r="F1162">
        <v>2</v>
      </c>
      <c r="G1162">
        <v>723.75</v>
      </c>
      <c r="H1162">
        <v>0.03</v>
      </c>
      <c r="I1162" t="s">
        <v>1961</v>
      </c>
      <c r="J1162">
        <v>1404.075</v>
      </c>
    </row>
    <row r="1163" spans="1:10" x14ac:dyDescent="0.25">
      <c r="A1163" t="s">
        <v>3128</v>
      </c>
      <c r="B1163" s="2">
        <v>45832</v>
      </c>
      <c r="C1163" t="s">
        <v>904</v>
      </c>
      <c r="D1163" t="s">
        <v>1631</v>
      </c>
      <c r="E1163" t="s">
        <v>1948</v>
      </c>
      <c r="F1163">
        <v>4</v>
      </c>
      <c r="G1163">
        <v>58.92</v>
      </c>
      <c r="H1163">
        <v>0.18</v>
      </c>
      <c r="I1163" t="s">
        <v>1959</v>
      </c>
      <c r="J1163">
        <v>193.2576</v>
      </c>
    </row>
    <row r="1164" spans="1:10" x14ac:dyDescent="0.25">
      <c r="A1164" t="s">
        <v>3129</v>
      </c>
      <c r="B1164" s="2">
        <v>45438</v>
      </c>
      <c r="C1164" t="s">
        <v>627</v>
      </c>
      <c r="D1164" t="s">
        <v>1796</v>
      </c>
      <c r="E1164" t="s">
        <v>1924</v>
      </c>
      <c r="F1164">
        <v>2</v>
      </c>
      <c r="G1164">
        <v>913.08</v>
      </c>
      <c r="H1164">
        <v>0.26</v>
      </c>
      <c r="I1164" t="s">
        <v>1959</v>
      </c>
      <c r="J1164">
        <v>1351.3584000000001</v>
      </c>
    </row>
    <row r="1165" spans="1:10" x14ac:dyDescent="0.25">
      <c r="A1165" t="s">
        <v>3130</v>
      </c>
      <c r="B1165" s="2">
        <v>45691</v>
      </c>
      <c r="C1165" t="s">
        <v>787</v>
      </c>
      <c r="D1165" t="s">
        <v>1826</v>
      </c>
      <c r="E1165" t="s">
        <v>1892</v>
      </c>
      <c r="F1165">
        <v>1</v>
      </c>
      <c r="G1165">
        <v>791.83</v>
      </c>
      <c r="H1165">
        <v>0.28000000000000003</v>
      </c>
      <c r="I1165" t="s">
        <v>1961</v>
      </c>
      <c r="J1165">
        <v>570.11760000000004</v>
      </c>
    </row>
    <row r="1166" spans="1:10" x14ac:dyDescent="0.25">
      <c r="A1166" t="s">
        <v>3131</v>
      </c>
      <c r="B1166" s="2">
        <v>45506</v>
      </c>
      <c r="C1166" t="s">
        <v>1464</v>
      </c>
      <c r="D1166" t="s">
        <v>2061</v>
      </c>
      <c r="E1166" t="s">
        <v>1936</v>
      </c>
      <c r="F1166">
        <v>1</v>
      </c>
      <c r="G1166">
        <v>74.290000000000006</v>
      </c>
      <c r="H1166">
        <v>0.3</v>
      </c>
      <c r="I1166" t="s">
        <v>1964</v>
      </c>
      <c r="J1166">
        <v>52.003</v>
      </c>
    </row>
    <row r="1167" spans="1:10" x14ac:dyDescent="0.25">
      <c r="A1167" t="s">
        <v>3132</v>
      </c>
      <c r="B1167" s="2">
        <v>45251</v>
      </c>
      <c r="C1167" t="s">
        <v>790</v>
      </c>
      <c r="D1167" t="s">
        <v>1683</v>
      </c>
      <c r="E1167" t="s">
        <v>1887</v>
      </c>
      <c r="F1167">
        <v>2</v>
      </c>
      <c r="G1167">
        <v>961.68</v>
      </c>
      <c r="H1167">
        <v>0.27</v>
      </c>
      <c r="I1167" t="s">
        <v>1961</v>
      </c>
      <c r="J1167">
        <v>1404.0527999999999</v>
      </c>
    </row>
    <row r="1168" spans="1:10" x14ac:dyDescent="0.25">
      <c r="A1168" t="s">
        <v>3133</v>
      </c>
      <c r="B1168" s="2">
        <v>45722</v>
      </c>
      <c r="C1168" t="s">
        <v>1530</v>
      </c>
      <c r="D1168" t="s">
        <v>1631</v>
      </c>
      <c r="E1168" t="s">
        <v>1934</v>
      </c>
      <c r="F1168">
        <v>1</v>
      </c>
      <c r="G1168">
        <v>90.72</v>
      </c>
      <c r="H1168">
        <v>0.1</v>
      </c>
      <c r="I1168" t="s">
        <v>1961</v>
      </c>
      <c r="J1168">
        <v>81.647999999999996</v>
      </c>
    </row>
    <row r="1169" spans="1:10" x14ac:dyDescent="0.25">
      <c r="A1169" t="s">
        <v>3134</v>
      </c>
      <c r="B1169" s="2">
        <v>45689</v>
      </c>
      <c r="C1169" t="s">
        <v>228</v>
      </c>
      <c r="D1169" t="s">
        <v>1756</v>
      </c>
      <c r="E1169" t="s">
        <v>1914</v>
      </c>
      <c r="F1169">
        <v>1</v>
      </c>
      <c r="G1169">
        <v>458.69</v>
      </c>
      <c r="H1169">
        <v>0.16</v>
      </c>
      <c r="I1169" t="s">
        <v>1961</v>
      </c>
      <c r="J1169">
        <v>385.2996</v>
      </c>
    </row>
    <row r="1170" spans="1:10" x14ac:dyDescent="0.25">
      <c r="A1170" t="s">
        <v>3135</v>
      </c>
      <c r="B1170" s="2">
        <v>45346</v>
      </c>
      <c r="C1170" t="s">
        <v>754</v>
      </c>
      <c r="D1170" t="s">
        <v>1680</v>
      </c>
      <c r="E1170" t="s">
        <v>1914</v>
      </c>
      <c r="F1170">
        <v>1</v>
      </c>
      <c r="G1170">
        <v>168.29</v>
      </c>
      <c r="H1170">
        <v>0.05</v>
      </c>
      <c r="I1170" t="s">
        <v>1961</v>
      </c>
      <c r="J1170">
        <v>159.87549999999999</v>
      </c>
    </row>
    <row r="1171" spans="1:10" x14ac:dyDescent="0.25">
      <c r="A1171" t="s">
        <v>3136</v>
      </c>
      <c r="B1171" s="2">
        <v>45549</v>
      </c>
      <c r="C1171" t="s">
        <v>695</v>
      </c>
      <c r="D1171" t="s">
        <v>1625</v>
      </c>
      <c r="E1171" t="s">
        <v>1942</v>
      </c>
      <c r="F1171">
        <v>1</v>
      </c>
      <c r="G1171">
        <v>391.77</v>
      </c>
      <c r="H1171">
        <v>0.1</v>
      </c>
      <c r="I1171" t="s">
        <v>1961</v>
      </c>
      <c r="J1171">
        <v>352.59300000000002</v>
      </c>
    </row>
    <row r="1172" spans="1:10" x14ac:dyDescent="0.25">
      <c r="A1172" t="s">
        <v>3137</v>
      </c>
      <c r="B1172" s="2">
        <v>45900</v>
      </c>
      <c r="C1172" t="s">
        <v>1088</v>
      </c>
      <c r="D1172" t="s">
        <v>1606</v>
      </c>
      <c r="E1172" t="s">
        <v>1934</v>
      </c>
      <c r="F1172">
        <v>1</v>
      </c>
      <c r="G1172">
        <v>424.83</v>
      </c>
      <c r="H1172">
        <v>0.05</v>
      </c>
      <c r="I1172" t="s">
        <v>1964</v>
      </c>
      <c r="J1172">
        <v>403.58850000000001</v>
      </c>
    </row>
    <row r="1173" spans="1:10" x14ac:dyDescent="0.25">
      <c r="A1173" t="s">
        <v>3138</v>
      </c>
      <c r="B1173" s="2">
        <v>45308</v>
      </c>
      <c r="C1173" t="s">
        <v>206</v>
      </c>
      <c r="D1173" t="s">
        <v>1603</v>
      </c>
      <c r="E1173" t="s">
        <v>1901</v>
      </c>
      <c r="F1173">
        <v>1</v>
      </c>
      <c r="G1173">
        <v>499.46</v>
      </c>
      <c r="H1173">
        <v>0.1</v>
      </c>
      <c r="I1173" t="s">
        <v>1959</v>
      </c>
      <c r="J1173">
        <v>449.51400000000001</v>
      </c>
    </row>
    <row r="1174" spans="1:10" x14ac:dyDescent="0.25">
      <c r="A1174" t="s">
        <v>3139</v>
      </c>
      <c r="B1174" s="2">
        <v>45336</v>
      </c>
      <c r="C1174" t="s">
        <v>88</v>
      </c>
      <c r="D1174" t="s">
        <v>1880</v>
      </c>
      <c r="E1174" t="s">
        <v>1892</v>
      </c>
      <c r="F1174">
        <v>2</v>
      </c>
      <c r="G1174">
        <v>698.34</v>
      </c>
      <c r="H1174">
        <v>0.15</v>
      </c>
      <c r="I1174" t="s">
        <v>1961</v>
      </c>
      <c r="J1174">
        <v>1187.1780000000001</v>
      </c>
    </row>
    <row r="1175" spans="1:10" x14ac:dyDescent="0.25">
      <c r="A1175" t="s">
        <v>3140</v>
      </c>
      <c r="B1175" s="2">
        <v>45213</v>
      </c>
      <c r="C1175" t="s">
        <v>910</v>
      </c>
      <c r="D1175" t="s">
        <v>1750</v>
      </c>
      <c r="E1175" t="s">
        <v>1939</v>
      </c>
      <c r="F1175">
        <v>2</v>
      </c>
      <c r="G1175">
        <v>805.08</v>
      </c>
      <c r="H1175">
        <v>0.27</v>
      </c>
      <c r="I1175" t="s">
        <v>1961</v>
      </c>
      <c r="J1175">
        <v>1175.4168</v>
      </c>
    </row>
    <row r="1176" spans="1:10" x14ac:dyDescent="0.25">
      <c r="A1176" t="s">
        <v>3141</v>
      </c>
      <c r="B1176" s="2">
        <v>45742</v>
      </c>
      <c r="C1176" t="s">
        <v>1449</v>
      </c>
      <c r="D1176" t="s">
        <v>1811</v>
      </c>
      <c r="E1176" t="s">
        <v>1896</v>
      </c>
      <c r="F1176">
        <v>4</v>
      </c>
      <c r="G1176">
        <v>934.79</v>
      </c>
      <c r="H1176">
        <v>0.08</v>
      </c>
      <c r="I1176" t="s">
        <v>1961</v>
      </c>
      <c r="J1176">
        <v>3440.0272</v>
      </c>
    </row>
    <row r="1177" spans="1:10" x14ac:dyDescent="0.25">
      <c r="A1177" t="s">
        <v>3142</v>
      </c>
      <c r="B1177" s="2">
        <v>45932</v>
      </c>
      <c r="C1177" t="s">
        <v>88</v>
      </c>
      <c r="D1177" t="s">
        <v>1762</v>
      </c>
      <c r="E1177" t="s">
        <v>1892</v>
      </c>
      <c r="F1177">
        <v>2</v>
      </c>
      <c r="G1177">
        <v>424.54</v>
      </c>
      <c r="H1177">
        <v>0.24</v>
      </c>
      <c r="I1177" t="s">
        <v>1961</v>
      </c>
      <c r="J1177">
        <v>645.30080000000009</v>
      </c>
    </row>
    <row r="1178" spans="1:10" x14ac:dyDescent="0.25">
      <c r="A1178" t="s">
        <v>3143</v>
      </c>
      <c r="B1178" s="2">
        <v>45462</v>
      </c>
      <c r="C1178" t="s">
        <v>1040</v>
      </c>
      <c r="D1178" t="s">
        <v>1835</v>
      </c>
      <c r="E1178" t="s">
        <v>1942</v>
      </c>
      <c r="F1178">
        <v>1</v>
      </c>
      <c r="G1178">
        <v>235.44</v>
      </c>
      <c r="H1178">
        <v>0.19</v>
      </c>
      <c r="I1178" t="s">
        <v>1964</v>
      </c>
      <c r="J1178">
        <v>190.7064</v>
      </c>
    </row>
    <row r="1179" spans="1:10" x14ac:dyDescent="0.25">
      <c r="A1179" t="s">
        <v>3144</v>
      </c>
      <c r="B1179" s="2">
        <v>45568</v>
      </c>
      <c r="C1179" t="s">
        <v>874</v>
      </c>
      <c r="D1179" t="s">
        <v>1728</v>
      </c>
      <c r="E1179" t="s">
        <v>1932</v>
      </c>
      <c r="F1179">
        <v>2</v>
      </c>
      <c r="G1179">
        <v>620.71</v>
      </c>
      <c r="H1179">
        <v>0.27</v>
      </c>
      <c r="I1179" t="s">
        <v>1959</v>
      </c>
      <c r="J1179">
        <v>906.23660000000007</v>
      </c>
    </row>
    <row r="1180" spans="1:10" x14ac:dyDescent="0.25">
      <c r="A1180" t="s">
        <v>3145</v>
      </c>
      <c r="B1180" s="2">
        <v>45397</v>
      </c>
      <c r="C1180" t="s">
        <v>406</v>
      </c>
      <c r="D1180" t="s">
        <v>1998</v>
      </c>
      <c r="E1180" t="s">
        <v>1927</v>
      </c>
      <c r="F1180">
        <v>2</v>
      </c>
      <c r="G1180">
        <v>851.77</v>
      </c>
      <c r="H1180">
        <v>0.13</v>
      </c>
      <c r="I1180" t="s">
        <v>1961</v>
      </c>
      <c r="J1180">
        <v>1482.0798</v>
      </c>
    </row>
    <row r="1181" spans="1:10" x14ac:dyDescent="0.25">
      <c r="A1181" t="s">
        <v>3146</v>
      </c>
      <c r="B1181" s="2">
        <v>45569</v>
      </c>
      <c r="C1181" t="s">
        <v>566</v>
      </c>
      <c r="D1181" t="s">
        <v>1715</v>
      </c>
      <c r="E1181" t="s">
        <v>1892</v>
      </c>
      <c r="F1181">
        <v>3</v>
      </c>
      <c r="G1181">
        <v>876.01</v>
      </c>
      <c r="H1181">
        <v>0.2</v>
      </c>
      <c r="I1181" t="s">
        <v>1959</v>
      </c>
      <c r="J1181">
        <v>2102.424</v>
      </c>
    </row>
    <row r="1182" spans="1:10" x14ac:dyDescent="0.25">
      <c r="A1182" t="s">
        <v>3147</v>
      </c>
      <c r="B1182" s="2">
        <v>45353</v>
      </c>
      <c r="C1182" t="s">
        <v>889</v>
      </c>
      <c r="D1182" t="s">
        <v>1658</v>
      </c>
      <c r="E1182" t="s">
        <v>1921</v>
      </c>
      <c r="F1182">
        <v>2</v>
      </c>
      <c r="G1182">
        <v>717.21</v>
      </c>
      <c r="H1182">
        <v>0.15</v>
      </c>
      <c r="I1182" t="s">
        <v>1964</v>
      </c>
      <c r="J1182">
        <v>1219.2570000000001</v>
      </c>
    </row>
    <row r="1183" spans="1:10" x14ac:dyDescent="0.25">
      <c r="A1183" t="s">
        <v>3148</v>
      </c>
      <c r="B1183" s="2">
        <v>45343</v>
      </c>
      <c r="C1183" t="s">
        <v>215</v>
      </c>
      <c r="D1183" t="s">
        <v>1703</v>
      </c>
      <c r="E1183" t="s">
        <v>1917</v>
      </c>
      <c r="F1183">
        <v>2</v>
      </c>
      <c r="G1183">
        <v>871.43</v>
      </c>
      <c r="H1183">
        <v>0.05</v>
      </c>
      <c r="I1183" t="s">
        <v>1959</v>
      </c>
      <c r="J1183">
        <v>1655.7170000000001</v>
      </c>
    </row>
    <row r="1184" spans="1:10" x14ac:dyDescent="0.25">
      <c r="A1184" t="s">
        <v>3149</v>
      </c>
      <c r="B1184" s="2">
        <v>45321</v>
      </c>
      <c r="C1184" t="s">
        <v>1412</v>
      </c>
      <c r="D1184" t="s">
        <v>1686</v>
      </c>
      <c r="E1184" t="s">
        <v>1914</v>
      </c>
      <c r="F1184">
        <v>1</v>
      </c>
      <c r="G1184">
        <v>514.65</v>
      </c>
      <c r="H1184">
        <v>0.18</v>
      </c>
      <c r="I1184" t="s">
        <v>1959</v>
      </c>
      <c r="J1184">
        <v>422.01299999999998</v>
      </c>
    </row>
    <row r="1185" spans="1:10" x14ac:dyDescent="0.25">
      <c r="A1185" t="s">
        <v>3150</v>
      </c>
      <c r="B1185" s="2">
        <v>45650</v>
      </c>
      <c r="C1185" t="s">
        <v>1429</v>
      </c>
      <c r="D1185" t="s">
        <v>1768</v>
      </c>
      <c r="E1185" t="s">
        <v>1939</v>
      </c>
      <c r="F1185">
        <v>3</v>
      </c>
      <c r="G1185">
        <v>198.76</v>
      </c>
      <c r="H1185">
        <v>0.28000000000000003</v>
      </c>
      <c r="I1185" t="s">
        <v>1964</v>
      </c>
      <c r="J1185">
        <v>429.32159999999999</v>
      </c>
    </row>
    <row r="1186" spans="1:10" x14ac:dyDescent="0.25">
      <c r="A1186" t="s">
        <v>3151</v>
      </c>
      <c r="B1186" s="2">
        <v>45811</v>
      </c>
      <c r="C1186" t="s">
        <v>738</v>
      </c>
      <c r="D1186" t="s">
        <v>1771</v>
      </c>
      <c r="E1186" t="s">
        <v>1901</v>
      </c>
      <c r="F1186">
        <v>2</v>
      </c>
      <c r="G1186">
        <v>975.72</v>
      </c>
      <c r="H1186">
        <v>0.16</v>
      </c>
      <c r="I1186" t="s">
        <v>1964</v>
      </c>
      <c r="J1186">
        <v>1639.2095999999999</v>
      </c>
    </row>
    <row r="1187" spans="1:10" x14ac:dyDescent="0.25">
      <c r="A1187" t="s">
        <v>3152</v>
      </c>
      <c r="B1187" s="2">
        <v>45505</v>
      </c>
      <c r="C1187" t="s">
        <v>1316</v>
      </c>
      <c r="D1187" t="s">
        <v>1617</v>
      </c>
      <c r="E1187" t="s">
        <v>1892</v>
      </c>
      <c r="F1187">
        <v>1</v>
      </c>
      <c r="G1187">
        <v>86.03</v>
      </c>
      <c r="H1187">
        <v>0.01</v>
      </c>
      <c r="I1187" t="s">
        <v>1959</v>
      </c>
      <c r="J1187">
        <v>85.169700000000006</v>
      </c>
    </row>
    <row r="1188" spans="1:10" x14ac:dyDescent="0.25">
      <c r="A1188" t="s">
        <v>3153</v>
      </c>
      <c r="B1188" s="2">
        <v>45897</v>
      </c>
      <c r="C1188" t="s">
        <v>318</v>
      </c>
      <c r="D1188" t="s">
        <v>1744</v>
      </c>
      <c r="E1188" t="s">
        <v>1929</v>
      </c>
      <c r="F1188">
        <v>4</v>
      </c>
      <c r="G1188">
        <v>705.12</v>
      </c>
      <c r="H1188">
        <v>0.15</v>
      </c>
      <c r="I1188" t="s">
        <v>1961</v>
      </c>
      <c r="J1188">
        <v>2397.4079999999999</v>
      </c>
    </row>
    <row r="1189" spans="1:10" x14ac:dyDescent="0.25">
      <c r="A1189" t="s">
        <v>3154</v>
      </c>
      <c r="B1189" s="2">
        <v>45602</v>
      </c>
      <c r="C1189" t="s">
        <v>1172</v>
      </c>
      <c r="D1189" t="s">
        <v>1628</v>
      </c>
      <c r="E1189" t="s">
        <v>1929</v>
      </c>
      <c r="F1189">
        <v>3</v>
      </c>
      <c r="G1189">
        <v>99.77</v>
      </c>
      <c r="H1189">
        <v>0.01</v>
      </c>
      <c r="I1189" t="s">
        <v>1961</v>
      </c>
      <c r="J1189">
        <v>296.31689999999998</v>
      </c>
    </row>
    <row r="1190" spans="1:10" x14ac:dyDescent="0.25">
      <c r="A1190" t="s">
        <v>3155</v>
      </c>
      <c r="B1190" s="2">
        <v>45530</v>
      </c>
      <c r="C1190" t="s">
        <v>689</v>
      </c>
      <c r="D1190" t="s">
        <v>1680</v>
      </c>
      <c r="E1190" t="s">
        <v>1921</v>
      </c>
      <c r="F1190">
        <v>2</v>
      </c>
      <c r="G1190">
        <v>166.26</v>
      </c>
      <c r="H1190">
        <v>0.14000000000000001</v>
      </c>
      <c r="I1190" t="s">
        <v>1961</v>
      </c>
      <c r="J1190">
        <v>285.96719999999999</v>
      </c>
    </row>
    <row r="1191" spans="1:10" x14ac:dyDescent="0.25">
      <c r="A1191" t="s">
        <v>3156</v>
      </c>
      <c r="B1191" s="2">
        <v>45729</v>
      </c>
      <c r="C1191" t="s">
        <v>1429</v>
      </c>
      <c r="D1191" t="s">
        <v>1655</v>
      </c>
      <c r="E1191" t="s">
        <v>1908</v>
      </c>
      <c r="F1191">
        <v>1</v>
      </c>
      <c r="G1191">
        <v>429.25</v>
      </c>
      <c r="H1191">
        <v>0.28999999999999998</v>
      </c>
      <c r="I1191" t="s">
        <v>1959</v>
      </c>
      <c r="J1191">
        <v>304.76749999999998</v>
      </c>
    </row>
    <row r="1192" spans="1:10" x14ac:dyDescent="0.25">
      <c r="A1192" t="s">
        <v>3157</v>
      </c>
      <c r="B1192" s="2">
        <v>45468</v>
      </c>
      <c r="C1192" t="s">
        <v>1383</v>
      </c>
      <c r="D1192" t="s">
        <v>1555</v>
      </c>
      <c r="E1192" t="s">
        <v>1921</v>
      </c>
      <c r="F1192">
        <v>2</v>
      </c>
      <c r="G1192">
        <v>540.48</v>
      </c>
      <c r="H1192">
        <v>0.28999999999999998</v>
      </c>
      <c r="I1192" t="s">
        <v>1959</v>
      </c>
      <c r="J1192">
        <v>767.48159999999996</v>
      </c>
    </row>
    <row r="1193" spans="1:10" x14ac:dyDescent="0.25">
      <c r="A1193" t="s">
        <v>3158</v>
      </c>
      <c r="B1193" s="2">
        <v>45936</v>
      </c>
      <c r="C1193" t="s">
        <v>868</v>
      </c>
      <c r="D1193" t="s">
        <v>1759</v>
      </c>
      <c r="E1193" t="s">
        <v>1934</v>
      </c>
      <c r="F1193">
        <v>2</v>
      </c>
      <c r="G1193">
        <v>579.52</v>
      </c>
      <c r="H1193">
        <v>0.01</v>
      </c>
      <c r="I1193" t="s">
        <v>1961</v>
      </c>
      <c r="J1193">
        <v>1147.4495999999999</v>
      </c>
    </row>
    <row r="1194" spans="1:10" x14ac:dyDescent="0.25">
      <c r="A1194" t="s">
        <v>3159</v>
      </c>
      <c r="B1194" s="2">
        <v>45622</v>
      </c>
      <c r="C1194" t="s">
        <v>114</v>
      </c>
      <c r="D1194" t="s">
        <v>1790</v>
      </c>
      <c r="E1194" t="s">
        <v>1942</v>
      </c>
      <c r="F1194">
        <v>4</v>
      </c>
      <c r="G1194">
        <v>477.52</v>
      </c>
      <c r="H1194">
        <v>7.0000000000000007E-2</v>
      </c>
      <c r="I1194" t="s">
        <v>1961</v>
      </c>
      <c r="J1194">
        <v>1776.3743999999999</v>
      </c>
    </row>
    <row r="1195" spans="1:10" x14ac:dyDescent="0.25">
      <c r="A1195" t="s">
        <v>3160</v>
      </c>
      <c r="B1195" s="2">
        <v>45705</v>
      </c>
      <c r="C1195" t="s">
        <v>838</v>
      </c>
      <c r="D1195" t="s">
        <v>1856</v>
      </c>
      <c r="E1195" t="s">
        <v>1911</v>
      </c>
      <c r="F1195">
        <v>3</v>
      </c>
      <c r="G1195">
        <v>242.58</v>
      </c>
      <c r="H1195">
        <v>0.25</v>
      </c>
      <c r="I1195" t="s">
        <v>1959</v>
      </c>
      <c r="J1195">
        <v>545.80500000000006</v>
      </c>
    </row>
    <row r="1196" spans="1:10" x14ac:dyDescent="0.25">
      <c r="A1196" t="s">
        <v>3161</v>
      </c>
      <c r="B1196" s="2">
        <v>45250</v>
      </c>
      <c r="C1196" t="s">
        <v>1160</v>
      </c>
      <c r="D1196" t="s">
        <v>1655</v>
      </c>
      <c r="E1196" t="s">
        <v>1942</v>
      </c>
      <c r="F1196">
        <v>2</v>
      </c>
      <c r="G1196">
        <v>519.29999999999995</v>
      </c>
      <c r="H1196">
        <v>0.09</v>
      </c>
      <c r="I1196" t="s">
        <v>1961</v>
      </c>
      <c r="J1196">
        <v>945.12599999999998</v>
      </c>
    </row>
    <row r="1197" spans="1:10" x14ac:dyDescent="0.25">
      <c r="A1197" t="s">
        <v>3162</v>
      </c>
      <c r="B1197" s="2">
        <v>45684</v>
      </c>
      <c r="C1197" t="s">
        <v>2580</v>
      </c>
      <c r="D1197" t="s">
        <v>1865</v>
      </c>
      <c r="E1197" t="s">
        <v>1927</v>
      </c>
      <c r="F1197">
        <v>3</v>
      </c>
      <c r="G1197">
        <v>845.67</v>
      </c>
      <c r="H1197">
        <v>0.12</v>
      </c>
      <c r="I1197" t="s">
        <v>1964</v>
      </c>
      <c r="J1197">
        <v>2232.5688</v>
      </c>
    </row>
    <row r="1198" spans="1:10" x14ac:dyDescent="0.25">
      <c r="A1198" t="s">
        <v>3163</v>
      </c>
      <c r="B1198" s="2">
        <v>45395</v>
      </c>
      <c r="C1198" t="s">
        <v>974</v>
      </c>
      <c r="D1198" t="s">
        <v>1747</v>
      </c>
      <c r="E1198" t="s">
        <v>1939</v>
      </c>
      <c r="F1198">
        <v>4</v>
      </c>
      <c r="G1198">
        <v>750.26</v>
      </c>
      <c r="H1198">
        <v>0.01</v>
      </c>
      <c r="I1198" t="s">
        <v>1961</v>
      </c>
      <c r="J1198">
        <v>2971.0295999999998</v>
      </c>
    </row>
    <row r="1199" spans="1:10" x14ac:dyDescent="0.25">
      <c r="A1199" t="s">
        <v>3164</v>
      </c>
      <c r="B1199" s="2">
        <v>45382</v>
      </c>
      <c r="C1199" t="s">
        <v>1055</v>
      </c>
      <c r="D1199" t="s">
        <v>1859</v>
      </c>
      <c r="E1199" t="s">
        <v>1929</v>
      </c>
      <c r="F1199">
        <v>4</v>
      </c>
      <c r="G1199">
        <v>294.38</v>
      </c>
      <c r="H1199">
        <v>0.2</v>
      </c>
      <c r="I1199" t="s">
        <v>1959</v>
      </c>
      <c r="J1199">
        <v>942.01600000000008</v>
      </c>
    </row>
    <row r="1200" spans="1:10" x14ac:dyDescent="0.25">
      <c r="A1200" t="s">
        <v>3165</v>
      </c>
      <c r="B1200" s="2">
        <v>45919</v>
      </c>
      <c r="C1200" t="s">
        <v>351</v>
      </c>
      <c r="D1200" t="s">
        <v>1871</v>
      </c>
      <c r="E1200" t="s">
        <v>1896</v>
      </c>
      <c r="F1200">
        <v>3</v>
      </c>
      <c r="G1200">
        <v>583.52</v>
      </c>
      <c r="H1200">
        <v>7.0000000000000007E-2</v>
      </c>
      <c r="I1200" t="s">
        <v>1961</v>
      </c>
      <c r="J1200">
        <v>1628.0208</v>
      </c>
    </row>
    <row r="1201" spans="1:10" x14ac:dyDescent="0.25">
      <c r="A1201" t="s">
        <v>3166</v>
      </c>
      <c r="B1201" s="2">
        <v>45453</v>
      </c>
      <c r="C1201" t="s">
        <v>1461</v>
      </c>
      <c r="D1201" t="s">
        <v>1850</v>
      </c>
      <c r="E1201" t="s">
        <v>1939</v>
      </c>
      <c r="F1201">
        <v>2</v>
      </c>
      <c r="G1201">
        <v>635.22</v>
      </c>
      <c r="H1201">
        <v>0.3</v>
      </c>
      <c r="I1201" t="s">
        <v>1964</v>
      </c>
      <c r="J1201">
        <v>889.30799999999999</v>
      </c>
    </row>
    <row r="1202" spans="1:10" x14ac:dyDescent="0.25">
      <c r="A1202" t="s">
        <v>3167</v>
      </c>
      <c r="B1202" s="2">
        <v>45313</v>
      </c>
      <c r="C1202" t="s">
        <v>1340</v>
      </c>
      <c r="D1202" t="s">
        <v>1780</v>
      </c>
      <c r="E1202" t="s">
        <v>1896</v>
      </c>
      <c r="F1202">
        <v>1</v>
      </c>
      <c r="G1202">
        <v>743.55</v>
      </c>
      <c r="H1202">
        <v>0.11</v>
      </c>
      <c r="I1202" t="s">
        <v>1964</v>
      </c>
      <c r="J1202">
        <v>661.7595</v>
      </c>
    </row>
    <row r="1203" spans="1:10" x14ac:dyDescent="0.25">
      <c r="A1203" t="s">
        <v>3168</v>
      </c>
      <c r="B1203" s="2">
        <v>45377</v>
      </c>
      <c r="C1203" t="s">
        <v>364</v>
      </c>
      <c r="D1203" t="s">
        <v>1712</v>
      </c>
      <c r="E1203" t="s">
        <v>1901</v>
      </c>
      <c r="F1203">
        <v>4</v>
      </c>
      <c r="G1203">
        <v>530.45000000000005</v>
      </c>
      <c r="H1203">
        <v>0.13</v>
      </c>
      <c r="I1203" t="s">
        <v>1959</v>
      </c>
      <c r="J1203">
        <v>1845.9659999999999</v>
      </c>
    </row>
    <row r="1204" spans="1:10" x14ac:dyDescent="0.25">
      <c r="A1204" t="s">
        <v>3169</v>
      </c>
      <c r="B1204" s="2">
        <v>45371</v>
      </c>
      <c r="C1204" t="s">
        <v>853</v>
      </c>
      <c r="D1204" t="s">
        <v>1780</v>
      </c>
      <c r="E1204" t="s">
        <v>1921</v>
      </c>
      <c r="F1204">
        <v>2</v>
      </c>
      <c r="G1204">
        <v>972.4</v>
      </c>
      <c r="H1204">
        <v>0.06</v>
      </c>
      <c r="I1204" t="s">
        <v>1964</v>
      </c>
      <c r="J1204">
        <v>1828.1120000000001</v>
      </c>
    </row>
    <row r="1205" spans="1:10" x14ac:dyDescent="0.25">
      <c r="A1205" t="s">
        <v>3170</v>
      </c>
      <c r="B1205" s="2">
        <v>45797</v>
      </c>
      <c r="C1205" t="s">
        <v>1193</v>
      </c>
      <c r="D1205" t="s">
        <v>1617</v>
      </c>
      <c r="E1205" t="s">
        <v>1945</v>
      </c>
      <c r="F1205">
        <v>3</v>
      </c>
      <c r="G1205">
        <v>197.93</v>
      </c>
      <c r="H1205">
        <v>0</v>
      </c>
      <c r="I1205" t="s">
        <v>1964</v>
      </c>
      <c r="J1205">
        <v>593.79</v>
      </c>
    </row>
    <row r="1206" spans="1:10" x14ac:dyDescent="0.25">
      <c r="A1206" t="s">
        <v>3171</v>
      </c>
      <c r="B1206" s="2">
        <v>45575</v>
      </c>
      <c r="C1206" t="s">
        <v>1085</v>
      </c>
      <c r="D1206" t="s">
        <v>1844</v>
      </c>
      <c r="E1206" t="s">
        <v>1927</v>
      </c>
      <c r="F1206">
        <v>4</v>
      </c>
      <c r="G1206">
        <v>565.51</v>
      </c>
      <c r="H1206">
        <v>0.16</v>
      </c>
      <c r="I1206" t="s">
        <v>1961</v>
      </c>
      <c r="J1206">
        <v>1900.1135999999999</v>
      </c>
    </row>
    <row r="1207" spans="1:10" x14ac:dyDescent="0.25">
      <c r="A1207" t="s">
        <v>3172</v>
      </c>
      <c r="B1207" s="2">
        <v>45566</v>
      </c>
      <c r="C1207" t="s">
        <v>1258</v>
      </c>
      <c r="D1207" t="s">
        <v>1696</v>
      </c>
      <c r="E1207" t="s">
        <v>1904</v>
      </c>
      <c r="F1207">
        <v>4</v>
      </c>
      <c r="G1207">
        <v>983.38</v>
      </c>
      <c r="H1207">
        <v>0.25</v>
      </c>
      <c r="I1207" t="s">
        <v>1964</v>
      </c>
      <c r="J1207">
        <v>2950.14</v>
      </c>
    </row>
    <row r="1208" spans="1:10" x14ac:dyDescent="0.25">
      <c r="A1208" t="s">
        <v>3173</v>
      </c>
      <c r="B1208" s="2">
        <v>45252</v>
      </c>
      <c r="C1208" t="s">
        <v>763</v>
      </c>
      <c r="D1208" t="s">
        <v>1880</v>
      </c>
      <c r="E1208" t="s">
        <v>1921</v>
      </c>
      <c r="F1208">
        <v>1</v>
      </c>
      <c r="G1208">
        <v>955.06</v>
      </c>
      <c r="H1208">
        <v>0.14000000000000001</v>
      </c>
      <c r="I1208" t="s">
        <v>1959</v>
      </c>
      <c r="J1208">
        <v>821.35159999999996</v>
      </c>
    </row>
    <row r="1209" spans="1:10" x14ac:dyDescent="0.25">
      <c r="A1209" t="s">
        <v>3174</v>
      </c>
      <c r="B1209" s="2">
        <v>45693</v>
      </c>
      <c r="C1209" t="s">
        <v>1115</v>
      </c>
      <c r="D1209" t="s">
        <v>1759</v>
      </c>
      <c r="E1209" t="s">
        <v>1936</v>
      </c>
      <c r="F1209">
        <v>3</v>
      </c>
      <c r="G1209">
        <v>597.46</v>
      </c>
      <c r="H1209">
        <v>0.02</v>
      </c>
      <c r="I1209" t="s">
        <v>1961</v>
      </c>
      <c r="J1209">
        <v>1756.5324000000001</v>
      </c>
    </row>
    <row r="1210" spans="1:10" x14ac:dyDescent="0.25">
      <c r="A1210" t="s">
        <v>3175</v>
      </c>
      <c r="B1210" s="2">
        <v>45446</v>
      </c>
      <c r="C1210" t="s">
        <v>1010</v>
      </c>
      <c r="D1210" t="s">
        <v>1590</v>
      </c>
      <c r="E1210" t="s">
        <v>1939</v>
      </c>
      <c r="F1210">
        <v>3</v>
      </c>
      <c r="G1210">
        <v>581.09</v>
      </c>
      <c r="H1210">
        <v>0.1</v>
      </c>
      <c r="I1210" t="s">
        <v>1964</v>
      </c>
      <c r="J1210">
        <v>1568.943</v>
      </c>
    </row>
    <row r="1211" spans="1:10" x14ac:dyDescent="0.25">
      <c r="A1211" t="s">
        <v>3176</v>
      </c>
      <c r="B1211" s="2">
        <v>45862</v>
      </c>
      <c r="C1211" t="s">
        <v>209</v>
      </c>
      <c r="D1211" t="s">
        <v>1667</v>
      </c>
      <c r="E1211" t="s">
        <v>1904</v>
      </c>
      <c r="F1211">
        <v>4</v>
      </c>
      <c r="G1211">
        <v>153.94999999999999</v>
      </c>
      <c r="H1211">
        <v>0.11</v>
      </c>
      <c r="I1211" t="s">
        <v>1961</v>
      </c>
      <c r="J1211">
        <v>548.06200000000001</v>
      </c>
    </row>
    <row r="1212" spans="1:10" x14ac:dyDescent="0.25">
      <c r="A1212" t="s">
        <v>3177</v>
      </c>
      <c r="B1212" s="2">
        <v>45530</v>
      </c>
      <c r="C1212" t="s">
        <v>299</v>
      </c>
      <c r="D1212" t="s">
        <v>1686</v>
      </c>
      <c r="E1212" t="s">
        <v>1917</v>
      </c>
      <c r="F1212">
        <v>4</v>
      </c>
      <c r="G1212">
        <v>271.04000000000002</v>
      </c>
      <c r="H1212">
        <v>0.12</v>
      </c>
      <c r="I1212" t="s">
        <v>1964</v>
      </c>
      <c r="J1212">
        <v>954.06080000000009</v>
      </c>
    </row>
    <row r="1213" spans="1:10" x14ac:dyDescent="0.25">
      <c r="A1213" t="s">
        <v>3178</v>
      </c>
      <c r="B1213" s="2">
        <v>45558</v>
      </c>
      <c r="C1213" t="s">
        <v>74</v>
      </c>
      <c r="D1213" t="s">
        <v>1683</v>
      </c>
      <c r="E1213" t="s">
        <v>1911</v>
      </c>
      <c r="F1213">
        <v>4</v>
      </c>
      <c r="G1213">
        <v>328.27</v>
      </c>
      <c r="H1213">
        <v>0.09</v>
      </c>
      <c r="I1213" t="s">
        <v>1961</v>
      </c>
      <c r="J1213">
        <v>1194.9028000000001</v>
      </c>
    </row>
    <row r="1214" spans="1:10" x14ac:dyDescent="0.25">
      <c r="A1214" t="s">
        <v>3179</v>
      </c>
      <c r="B1214" s="2">
        <v>45472</v>
      </c>
      <c r="C1214" t="s">
        <v>1530</v>
      </c>
      <c r="D1214" t="s">
        <v>1625</v>
      </c>
      <c r="E1214" t="s">
        <v>1934</v>
      </c>
      <c r="F1214">
        <v>4</v>
      </c>
      <c r="G1214">
        <v>884.71</v>
      </c>
      <c r="H1214">
        <v>0.09</v>
      </c>
      <c r="I1214" t="s">
        <v>1961</v>
      </c>
      <c r="J1214">
        <v>3220.3444</v>
      </c>
    </row>
    <row r="1215" spans="1:10" x14ac:dyDescent="0.25">
      <c r="A1215" t="s">
        <v>3180</v>
      </c>
      <c r="B1215" s="2">
        <v>45809</v>
      </c>
      <c r="C1215" t="s">
        <v>808</v>
      </c>
      <c r="D1215" t="s">
        <v>1799</v>
      </c>
      <c r="E1215" t="s">
        <v>1904</v>
      </c>
      <c r="F1215">
        <v>1</v>
      </c>
      <c r="G1215">
        <v>41.39</v>
      </c>
      <c r="H1215">
        <v>0.01</v>
      </c>
      <c r="I1215" t="s">
        <v>1959</v>
      </c>
      <c r="J1215">
        <v>40.976100000000002</v>
      </c>
    </row>
    <row r="1216" spans="1:10" x14ac:dyDescent="0.25">
      <c r="A1216" t="s">
        <v>3181</v>
      </c>
      <c r="B1216" s="2">
        <v>45783</v>
      </c>
      <c r="C1216" t="s">
        <v>557</v>
      </c>
      <c r="D1216" t="s">
        <v>1753</v>
      </c>
      <c r="E1216" t="s">
        <v>1921</v>
      </c>
      <c r="F1216">
        <v>4</v>
      </c>
      <c r="G1216">
        <v>64.06</v>
      </c>
      <c r="H1216">
        <v>0.26</v>
      </c>
      <c r="I1216" t="s">
        <v>1959</v>
      </c>
      <c r="J1216">
        <v>189.61760000000001</v>
      </c>
    </row>
    <row r="1217" spans="1:10" x14ac:dyDescent="0.25">
      <c r="A1217" t="s">
        <v>3182</v>
      </c>
      <c r="B1217" s="2">
        <v>45849</v>
      </c>
      <c r="C1217" t="s">
        <v>1097</v>
      </c>
      <c r="D1217" t="s">
        <v>1718</v>
      </c>
      <c r="E1217" t="s">
        <v>1921</v>
      </c>
      <c r="F1217">
        <v>2</v>
      </c>
      <c r="G1217">
        <v>152.25</v>
      </c>
      <c r="H1217">
        <v>0.13</v>
      </c>
      <c r="I1217" t="s">
        <v>1959</v>
      </c>
      <c r="J1217">
        <v>264.91500000000002</v>
      </c>
    </row>
    <row r="1218" spans="1:10" x14ac:dyDescent="0.25">
      <c r="A1218" t="s">
        <v>3183</v>
      </c>
      <c r="B1218" s="2">
        <v>45281</v>
      </c>
      <c r="C1218" t="s">
        <v>360</v>
      </c>
      <c r="D1218" t="s">
        <v>1610</v>
      </c>
      <c r="E1218" t="s">
        <v>1948</v>
      </c>
      <c r="F1218">
        <v>2</v>
      </c>
      <c r="G1218">
        <v>889.04</v>
      </c>
      <c r="H1218">
        <v>0.23</v>
      </c>
      <c r="I1218" t="s">
        <v>1959</v>
      </c>
      <c r="J1218">
        <v>1369.1215999999999</v>
      </c>
    </row>
    <row r="1219" spans="1:10" x14ac:dyDescent="0.25">
      <c r="A1219" t="s">
        <v>3184</v>
      </c>
      <c r="B1219" s="2">
        <v>45322</v>
      </c>
      <c r="C1219" t="s">
        <v>545</v>
      </c>
      <c r="D1219" t="s">
        <v>1689</v>
      </c>
      <c r="E1219" t="s">
        <v>1924</v>
      </c>
      <c r="F1219">
        <v>3</v>
      </c>
      <c r="G1219">
        <v>145.25</v>
      </c>
      <c r="H1219">
        <v>0.24</v>
      </c>
      <c r="I1219" t="s">
        <v>1961</v>
      </c>
      <c r="J1219">
        <v>331.17</v>
      </c>
    </row>
    <row r="1220" spans="1:10" x14ac:dyDescent="0.25">
      <c r="A1220" t="s">
        <v>3185</v>
      </c>
      <c r="B1220" s="2">
        <v>45560</v>
      </c>
      <c r="C1220" t="s">
        <v>215</v>
      </c>
      <c r="D1220" t="s">
        <v>1847</v>
      </c>
      <c r="E1220" t="s">
        <v>1896</v>
      </c>
      <c r="F1220">
        <v>2</v>
      </c>
      <c r="G1220">
        <v>898.45</v>
      </c>
      <c r="H1220">
        <v>0.28999999999999998</v>
      </c>
      <c r="I1220" t="s">
        <v>1964</v>
      </c>
      <c r="J1220">
        <v>1275.799</v>
      </c>
    </row>
    <row r="1221" spans="1:10" x14ac:dyDescent="0.25">
      <c r="A1221" t="s">
        <v>3186</v>
      </c>
      <c r="B1221" s="2">
        <v>45905</v>
      </c>
      <c r="C1221" t="s">
        <v>128</v>
      </c>
      <c r="D1221" t="s">
        <v>1683</v>
      </c>
      <c r="E1221" t="s">
        <v>1936</v>
      </c>
      <c r="F1221">
        <v>4</v>
      </c>
      <c r="G1221">
        <v>642.04999999999995</v>
      </c>
      <c r="H1221">
        <v>0.25</v>
      </c>
      <c r="I1221" t="s">
        <v>1959</v>
      </c>
      <c r="J1221">
        <v>1926.15</v>
      </c>
    </row>
    <row r="1222" spans="1:10" x14ac:dyDescent="0.25">
      <c r="A1222" t="s">
        <v>3187</v>
      </c>
      <c r="B1222" s="2">
        <v>45531</v>
      </c>
      <c r="C1222" t="s">
        <v>998</v>
      </c>
      <c r="D1222" t="s">
        <v>1835</v>
      </c>
      <c r="E1222" t="s">
        <v>1914</v>
      </c>
      <c r="F1222">
        <v>4</v>
      </c>
      <c r="G1222">
        <v>450.83</v>
      </c>
      <c r="H1222">
        <v>0.24</v>
      </c>
      <c r="I1222" t="s">
        <v>1959</v>
      </c>
      <c r="J1222">
        <v>1370.5232000000001</v>
      </c>
    </row>
    <row r="1223" spans="1:10" x14ac:dyDescent="0.25">
      <c r="A1223" t="s">
        <v>3188</v>
      </c>
      <c r="B1223" s="2">
        <v>45216</v>
      </c>
      <c r="C1223" t="s">
        <v>55</v>
      </c>
      <c r="D1223" t="s">
        <v>1738</v>
      </c>
      <c r="E1223" t="s">
        <v>1948</v>
      </c>
      <c r="F1223">
        <v>2</v>
      </c>
      <c r="G1223">
        <v>441.03</v>
      </c>
      <c r="H1223">
        <v>0.23</v>
      </c>
      <c r="I1223" t="s">
        <v>1964</v>
      </c>
      <c r="J1223">
        <v>679.18619999999999</v>
      </c>
    </row>
    <row r="1224" spans="1:10" x14ac:dyDescent="0.25">
      <c r="A1224" t="s">
        <v>3189</v>
      </c>
      <c r="B1224" s="2">
        <v>45384</v>
      </c>
      <c r="C1224" t="s">
        <v>302</v>
      </c>
      <c r="D1224" t="s">
        <v>1652</v>
      </c>
      <c r="E1224" t="s">
        <v>1896</v>
      </c>
      <c r="F1224">
        <v>3</v>
      </c>
      <c r="G1224">
        <v>377.69</v>
      </c>
      <c r="H1224">
        <v>7.0000000000000007E-2</v>
      </c>
      <c r="I1224" t="s">
        <v>1961</v>
      </c>
      <c r="J1224">
        <v>1053.7551000000001</v>
      </c>
    </row>
    <row r="1225" spans="1:10" x14ac:dyDescent="0.25">
      <c r="A1225" t="s">
        <v>3190</v>
      </c>
      <c r="B1225" s="2">
        <v>45416</v>
      </c>
      <c r="C1225" t="s">
        <v>542</v>
      </c>
      <c r="D1225" t="s">
        <v>1599</v>
      </c>
      <c r="E1225" t="s">
        <v>1914</v>
      </c>
      <c r="F1225">
        <v>1</v>
      </c>
      <c r="G1225">
        <v>457.33</v>
      </c>
      <c r="H1225">
        <v>0.27</v>
      </c>
      <c r="I1225" t="s">
        <v>1959</v>
      </c>
      <c r="J1225">
        <v>333.85090000000002</v>
      </c>
    </row>
    <row r="1226" spans="1:10" x14ac:dyDescent="0.25">
      <c r="A1226" t="s">
        <v>3191</v>
      </c>
      <c r="B1226" s="2">
        <v>45880</v>
      </c>
      <c r="C1226" t="s">
        <v>793</v>
      </c>
      <c r="D1226" t="s">
        <v>1811</v>
      </c>
      <c r="E1226" t="s">
        <v>1911</v>
      </c>
      <c r="F1226">
        <v>4</v>
      </c>
      <c r="G1226">
        <v>218.01</v>
      </c>
      <c r="H1226">
        <v>0.06</v>
      </c>
      <c r="I1226" t="s">
        <v>1959</v>
      </c>
      <c r="J1226">
        <v>819.71759999999995</v>
      </c>
    </row>
    <row r="1227" spans="1:10" x14ac:dyDescent="0.25">
      <c r="A1227" t="s">
        <v>3192</v>
      </c>
      <c r="B1227" s="2">
        <v>45933</v>
      </c>
      <c r="C1227" t="s">
        <v>716</v>
      </c>
      <c r="D1227" t="s">
        <v>1859</v>
      </c>
      <c r="E1227" t="s">
        <v>1945</v>
      </c>
      <c r="F1227">
        <v>2</v>
      </c>
      <c r="G1227">
        <v>682.7</v>
      </c>
      <c r="H1227">
        <v>0.13</v>
      </c>
      <c r="I1227" t="s">
        <v>1959</v>
      </c>
      <c r="J1227">
        <v>1187.8979999999999</v>
      </c>
    </row>
    <row r="1228" spans="1:10" x14ac:dyDescent="0.25">
      <c r="A1228" t="s">
        <v>3193</v>
      </c>
      <c r="B1228" s="2">
        <v>45345</v>
      </c>
      <c r="C1228" t="s">
        <v>1028</v>
      </c>
      <c r="D1228" t="s">
        <v>1631</v>
      </c>
      <c r="E1228" t="s">
        <v>1945</v>
      </c>
      <c r="F1228">
        <v>3</v>
      </c>
      <c r="G1228">
        <v>726.97</v>
      </c>
      <c r="H1228">
        <v>0.04</v>
      </c>
      <c r="I1228" t="s">
        <v>1961</v>
      </c>
      <c r="J1228">
        <v>2093.6736000000001</v>
      </c>
    </row>
    <row r="1229" spans="1:10" x14ac:dyDescent="0.25">
      <c r="A1229" t="s">
        <v>3194</v>
      </c>
      <c r="B1229" s="2">
        <v>45681</v>
      </c>
      <c r="C1229" t="s">
        <v>1281</v>
      </c>
      <c r="D1229" t="s">
        <v>1759</v>
      </c>
      <c r="E1229" t="s">
        <v>1921</v>
      </c>
      <c r="F1229">
        <v>2</v>
      </c>
      <c r="G1229">
        <v>107.97</v>
      </c>
      <c r="H1229">
        <v>0.06</v>
      </c>
      <c r="I1229" t="s">
        <v>1959</v>
      </c>
      <c r="J1229">
        <v>202.9836</v>
      </c>
    </row>
    <row r="1230" spans="1:10" x14ac:dyDescent="0.25">
      <c r="A1230" t="s">
        <v>3195</v>
      </c>
      <c r="B1230" s="2">
        <v>45785</v>
      </c>
      <c r="C1230" t="s">
        <v>42</v>
      </c>
      <c r="D1230" t="s">
        <v>1576</v>
      </c>
      <c r="E1230" t="s">
        <v>1934</v>
      </c>
      <c r="F1230">
        <v>1</v>
      </c>
      <c r="G1230">
        <v>38.880000000000003</v>
      </c>
      <c r="H1230">
        <v>0.16</v>
      </c>
      <c r="I1230" t="s">
        <v>1964</v>
      </c>
      <c r="J1230">
        <v>32.659199999999998</v>
      </c>
    </row>
    <row r="1231" spans="1:10" x14ac:dyDescent="0.25">
      <c r="A1231" t="s">
        <v>3196</v>
      </c>
      <c r="B1231" s="2">
        <v>45823</v>
      </c>
      <c r="C1231" t="s">
        <v>288</v>
      </c>
      <c r="D1231" t="s">
        <v>1998</v>
      </c>
      <c r="E1231" t="s">
        <v>1942</v>
      </c>
      <c r="F1231">
        <v>3</v>
      </c>
      <c r="G1231">
        <v>484.39</v>
      </c>
      <c r="H1231">
        <v>0.28999999999999998</v>
      </c>
      <c r="I1231" t="s">
        <v>1964</v>
      </c>
      <c r="J1231">
        <v>1031.7507000000001</v>
      </c>
    </row>
    <row r="1232" spans="1:10" x14ac:dyDescent="0.25">
      <c r="A1232" t="s">
        <v>3197</v>
      </c>
      <c r="B1232" s="2">
        <v>45572</v>
      </c>
      <c r="C1232" t="s">
        <v>85</v>
      </c>
      <c r="D1232" t="s">
        <v>1823</v>
      </c>
      <c r="E1232" t="s">
        <v>1936</v>
      </c>
      <c r="F1232">
        <v>2</v>
      </c>
      <c r="G1232">
        <v>949.3</v>
      </c>
      <c r="H1232">
        <v>0.08</v>
      </c>
      <c r="I1232" t="s">
        <v>1964</v>
      </c>
      <c r="J1232">
        <v>1746.712</v>
      </c>
    </row>
    <row r="1233" spans="1:10" x14ac:dyDescent="0.25">
      <c r="A1233" t="s">
        <v>3198</v>
      </c>
      <c r="B1233" s="2">
        <v>45259</v>
      </c>
      <c r="C1233" t="s">
        <v>1355</v>
      </c>
      <c r="D1233" t="s">
        <v>1796</v>
      </c>
      <c r="E1233" t="s">
        <v>1911</v>
      </c>
      <c r="F1233">
        <v>3</v>
      </c>
      <c r="G1233">
        <v>664.75</v>
      </c>
      <c r="H1233">
        <v>0.12</v>
      </c>
      <c r="I1233" t="s">
        <v>1959</v>
      </c>
      <c r="J1233">
        <v>1754.94</v>
      </c>
    </row>
    <row r="1234" spans="1:10" x14ac:dyDescent="0.25">
      <c r="A1234" t="s">
        <v>3199</v>
      </c>
      <c r="B1234" s="2">
        <v>45740</v>
      </c>
      <c r="C1234" t="s">
        <v>907</v>
      </c>
      <c r="D1234" t="s">
        <v>1793</v>
      </c>
      <c r="E1234" t="s">
        <v>1942</v>
      </c>
      <c r="F1234">
        <v>3</v>
      </c>
      <c r="G1234">
        <v>190.04</v>
      </c>
      <c r="H1234">
        <v>7.0000000000000007E-2</v>
      </c>
      <c r="I1234" t="s">
        <v>1961</v>
      </c>
      <c r="J1234">
        <v>530.21159999999998</v>
      </c>
    </row>
    <row r="1235" spans="1:10" x14ac:dyDescent="0.25">
      <c r="A1235" t="s">
        <v>3200</v>
      </c>
      <c r="B1235" s="2">
        <v>45869</v>
      </c>
      <c r="C1235" t="s">
        <v>892</v>
      </c>
      <c r="D1235" t="s">
        <v>1585</v>
      </c>
      <c r="E1235" t="s">
        <v>1936</v>
      </c>
      <c r="F1235">
        <v>3</v>
      </c>
      <c r="G1235">
        <v>754.02</v>
      </c>
      <c r="H1235">
        <v>0.1</v>
      </c>
      <c r="I1235" t="s">
        <v>1964</v>
      </c>
      <c r="J1235">
        <v>2035.854</v>
      </c>
    </row>
    <row r="1236" spans="1:10" x14ac:dyDescent="0.25">
      <c r="A1236" t="s">
        <v>3201</v>
      </c>
      <c r="B1236" s="2">
        <v>45526</v>
      </c>
      <c r="C1236" t="s">
        <v>1211</v>
      </c>
      <c r="D1236" t="s">
        <v>1680</v>
      </c>
      <c r="E1236" t="s">
        <v>1929</v>
      </c>
      <c r="F1236">
        <v>4</v>
      </c>
      <c r="G1236">
        <v>94.13</v>
      </c>
      <c r="H1236">
        <v>0.04</v>
      </c>
      <c r="I1236" t="s">
        <v>1964</v>
      </c>
      <c r="J1236">
        <v>361.45920000000001</v>
      </c>
    </row>
    <row r="1237" spans="1:10" x14ac:dyDescent="0.25">
      <c r="A1237" t="s">
        <v>3202</v>
      </c>
      <c r="B1237" s="2">
        <v>45489</v>
      </c>
      <c r="C1237" t="s">
        <v>1455</v>
      </c>
      <c r="D1237" t="s">
        <v>1560</v>
      </c>
      <c r="E1237" t="s">
        <v>1936</v>
      </c>
      <c r="F1237">
        <v>3</v>
      </c>
      <c r="G1237">
        <v>402.3</v>
      </c>
      <c r="H1237">
        <v>0.21</v>
      </c>
      <c r="I1237" t="s">
        <v>1961</v>
      </c>
      <c r="J1237">
        <v>953.45100000000014</v>
      </c>
    </row>
    <row r="1238" spans="1:10" x14ac:dyDescent="0.25">
      <c r="A1238" t="s">
        <v>3203</v>
      </c>
      <c r="B1238" s="2">
        <v>45908</v>
      </c>
      <c r="C1238" t="s">
        <v>778</v>
      </c>
      <c r="D1238" t="s">
        <v>1841</v>
      </c>
      <c r="E1238" t="s">
        <v>1914</v>
      </c>
      <c r="F1238">
        <v>1</v>
      </c>
      <c r="G1238">
        <v>729.05</v>
      </c>
      <c r="H1238">
        <v>0.06</v>
      </c>
      <c r="I1238" t="s">
        <v>1964</v>
      </c>
      <c r="J1238">
        <v>685.3069999999999</v>
      </c>
    </row>
    <row r="1239" spans="1:10" x14ac:dyDescent="0.25">
      <c r="A1239" t="s">
        <v>3204</v>
      </c>
      <c r="B1239" s="2">
        <v>45912</v>
      </c>
      <c r="C1239" t="s">
        <v>465</v>
      </c>
      <c r="D1239" t="s">
        <v>1853</v>
      </c>
      <c r="E1239" t="s">
        <v>1932</v>
      </c>
      <c r="F1239">
        <v>1</v>
      </c>
      <c r="G1239">
        <v>822.6</v>
      </c>
      <c r="H1239">
        <v>0.28999999999999998</v>
      </c>
      <c r="I1239" t="s">
        <v>1961</v>
      </c>
      <c r="J1239">
        <v>584.04599999999994</v>
      </c>
    </row>
    <row r="1240" spans="1:10" x14ac:dyDescent="0.25">
      <c r="A1240" t="s">
        <v>3205</v>
      </c>
      <c r="B1240" s="2">
        <v>45771</v>
      </c>
      <c r="C1240" t="s">
        <v>642</v>
      </c>
      <c r="D1240" t="s">
        <v>1832</v>
      </c>
      <c r="E1240" t="s">
        <v>1917</v>
      </c>
      <c r="F1240">
        <v>2</v>
      </c>
      <c r="G1240">
        <v>327.25</v>
      </c>
      <c r="H1240">
        <v>0.19</v>
      </c>
      <c r="I1240" t="s">
        <v>1961</v>
      </c>
      <c r="J1240">
        <v>530.14499999999998</v>
      </c>
    </row>
    <row r="1241" spans="1:10" x14ac:dyDescent="0.25">
      <c r="A1241" t="s">
        <v>3206</v>
      </c>
      <c r="B1241" s="2">
        <v>45619</v>
      </c>
      <c r="C1241" t="s">
        <v>308</v>
      </c>
      <c r="D1241" t="s">
        <v>1793</v>
      </c>
      <c r="E1241" t="s">
        <v>1921</v>
      </c>
      <c r="F1241">
        <v>4</v>
      </c>
      <c r="G1241">
        <v>930.38</v>
      </c>
      <c r="H1241">
        <v>0</v>
      </c>
      <c r="I1241" t="s">
        <v>1964</v>
      </c>
      <c r="J1241">
        <v>3721.52</v>
      </c>
    </row>
    <row r="1242" spans="1:10" x14ac:dyDescent="0.25">
      <c r="A1242" t="s">
        <v>3207</v>
      </c>
      <c r="B1242" s="2">
        <v>45394</v>
      </c>
      <c r="C1242" t="s">
        <v>494</v>
      </c>
      <c r="D1242" t="s">
        <v>1658</v>
      </c>
      <c r="E1242" t="s">
        <v>1908</v>
      </c>
      <c r="F1242">
        <v>2</v>
      </c>
      <c r="G1242">
        <v>437.84</v>
      </c>
      <c r="H1242">
        <v>0.24</v>
      </c>
      <c r="I1242" t="s">
        <v>1959</v>
      </c>
      <c r="J1242">
        <v>665.51679999999999</v>
      </c>
    </row>
    <row r="1243" spans="1:10" x14ac:dyDescent="0.25">
      <c r="A1243" t="s">
        <v>3208</v>
      </c>
      <c r="B1243" s="2">
        <v>45786</v>
      </c>
      <c r="C1243" t="s">
        <v>262</v>
      </c>
      <c r="D1243" t="s">
        <v>1998</v>
      </c>
      <c r="E1243" t="s">
        <v>1939</v>
      </c>
      <c r="F1243">
        <v>2</v>
      </c>
      <c r="G1243">
        <v>126.02</v>
      </c>
      <c r="H1243">
        <v>0.09</v>
      </c>
      <c r="I1243" t="s">
        <v>1964</v>
      </c>
      <c r="J1243">
        <v>229.35640000000001</v>
      </c>
    </row>
    <row r="1244" spans="1:10" x14ac:dyDescent="0.25">
      <c r="A1244" t="s">
        <v>3209</v>
      </c>
      <c r="B1244" s="2">
        <v>45692</v>
      </c>
      <c r="C1244" t="s">
        <v>1367</v>
      </c>
      <c r="D1244" t="s">
        <v>1832</v>
      </c>
      <c r="E1244" t="s">
        <v>1936</v>
      </c>
      <c r="F1244">
        <v>1</v>
      </c>
      <c r="G1244">
        <v>860.84</v>
      </c>
      <c r="H1244">
        <v>7.0000000000000007E-2</v>
      </c>
      <c r="I1244" t="s">
        <v>1961</v>
      </c>
      <c r="J1244">
        <v>800.58119999999997</v>
      </c>
    </row>
    <row r="1245" spans="1:10" x14ac:dyDescent="0.25">
      <c r="A1245" t="s">
        <v>3210</v>
      </c>
      <c r="B1245" s="2">
        <v>45677</v>
      </c>
      <c r="C1245" t="s">
        <v>339</v>
      </c>
      <c r="D1245" t="s">
        <v>1725</v>
      </c>
      <c r="E1245" t="s">
        <v>1932</v>
      </c>
      <c r="F1245">
        <v>1</v>
      </c>
      <c r="G1245">
        <v>161.80000000000001</v>
      </c>
      <c r="H1245">
        <v>0.24</v>
      </c>
      <c r="I1245" t="s">
        <v>1961</v>
      </c>
      <c r="J1245">
        <v>122.968</v>
      </c>
    </row>
    <row r="1246" spans="1:10" x14ac:dyDescent="0.25">
      <c r="A1246" t="s">
        <v>3211</v>
      </c>
      <c r="B1246" s="2">
        <v>45669</v>
      </c>
      <c r="C1246" t="s">
        <v>1214</v>
      </c>
      <c r="D1246" t="s">
        <v>1693</v>
      </c>
      <c r="E1246" t="s">
        <v>1942</v>
      </c>
      <c r="F1246">
        <v>4</v>
      </c>
      <c r="G1246">
        <v>347.82</v>
      </c>
      <c r="H1246">
        <v>0.02</v>
      </c>
      <c r="I1246" t="s">
        <v>1964</v>
      </c>
      <c r="J1246">
        <v>1363.4544000000001</v>
      </c>
    </row>
    <row r="1247" spans="1:10" x14ac:dyDescent="0.25">
      <c r="A1247" t="s">
        <v>3212</v>
      </c>
      <c r="B1247" s="2">
        <v>45299</v>
      </c>
      <c r="C1247" t="s">
        <v>1412</v>
      </c>
      <c r="D1247" t="s">
        <v>1838</v>
      </c>
      <c r="E1247" t="s">
        <v>1939</v>
      </c>
      <c r="F1247">
        <v>3</v>
      </c>
      <c r="G1247">
        <v>416.44</v>
      </c>
      <c r="H1247">
        <v>0.27</v>
      </c>
      <c r="I1247" t="s">
        <v>1959</v>
      </c>
      <c r="J1247">
        <v>912.00359999999989</v>
      </c>
    </row>
    <row r="1248" spans="1:10" x14ac:dyDescent="0.25">
      <c r="A1248" t="s">
        <v>3213</v>
      </c>
      <c r="B1248" s="2">
        <v>45893</v>
      </c>
      <c r="C1248" t="s">
        <v>34</v>
      </c>
      <c r="D1248" t="s">
        <v>1768</v>
      </c>
      <c r="E1248" t="s">
        <v>1887</v>
      </c>
      <c r="F1248">
        <v>1</v>
      </c>
      <c r="G1248">
        <v>147.96</v>
      </c>
      <c r="H1248">
        <v>0.24</v>
      </c>
      <c r="I1248" t="s">
        <v>1964</v>
      </c>
      <c r="J1248">
        <v>112.4496</v>
      </c>
    </row>
    <row r="1249" spans="1:10" x14ac:dyDescent="0.25">
      <c r="A1249" t="s">
        <v>3214</v>
      </c>
      <c r="B1249" s="2">
        <v>45560</v>
      </c>
      <c r="C1249" t="s">
        <v>1389</v>
      </c>
      <c r="D1249" t="s">
        <v>1628</v>
      </c>
      <c r="E1249" t="s">
        <v>1917</v>
      </c>
      <c r="F1249">
        <v>3</v>
      </c>
      <c r="G1249">
        <v>550.26</v>
      </c>
      <c r="H1249">
        <v>0.22</v>
      </c>
      <c r="I1249" t="s">
        <v>1959</v>
      </c>
      <c r="J1249">
        <v>1287.6084000000001</v>
      </c>
    </row>
    <row r="1250" spans="1:10" x14ac:dyDescent="0.25">
      <c r="A1250" t="s">
        <v>3215</v>
      </c>
      <c r="B1250" s="2">
        <v>45267</v>
      </c>
      <c r="C1250" t="s">
        <v>1172</v>
      </c>
      <c r="D1250" t="s">
        <v>1874</v>
      </c>
      <c r="E1250" t="s">
        <v>1914</v>
      </c>
      <c r="F1250">
        <v>4</v>
      </c>
      <c r="G1250">
        <v>938.21</v>
      </c>
      <c r="H1250">
        <v>0.04</v>
      </c>
      <c r="I1250" t="s">
        <v>1961</v>
      </c>
      <c r="J1250">
        <v>3602.7264</v>
      </c>
    </row>
    <row r="1251" spans="1:10" x14ac:dyDescent="0.25">
      <c r="A1251" t="s">
        <v>3216</v>
      </c>
      <c r="B1251" s="2">
        <v>45467</v>
      </c>
      <c r="C1251" t="s">
        <v>465</v>
      </c>
      <c r="D1251" t="s">
        <v>1865</v>
      </c>
      <c r="E1251" t="s">
        <v>1939</v>
      </c>
      <c r="F1251">
        <v>3</v>
      </c>
      <c r="G1251">
        <v>517.98</v>
      </c>
      <c r="H1251">
        <v>0.01</v>
      </c>
      <c r="I1251" t="s">
        <v>1961</v>
      </c>
      <c r="J1251">
        <v>1538.4005999999999</v>
      </c>
    </row>
    <row r="1252" spans="1:10" x14ac:dyDescent="0.25">
      <c r="A1252" t="s">
        <v>3217</v>
      </c>
      <c r="B1252" s="2">
        <v>45847</v>
      </c>
      <c r="C1252" t="s">
        <v>148</v>
      </c>
      <c r="D1252" t="s">
        <v>1580</v>
      </c>
      <c r="E1252" t="s">
        <v>1917</v>
      </c>
      <c r="F1252">
        <v>1</v>
      </c>
      <c r="G1252">
        <v>98.27</v>
      </c>
      <c r="H1252">
        <v>0.16</v>
      </c>
      <c r="I1252" t="s">
        <v>1961</v>
      </c>
      <c r="J1252">
        <v>82.54679999999999</v>
      </c>
    </row>
    <row r="1253" spans="1:10" x14ac:dyDescent="0.25">
      <c r="A1253" t="s">
        <v>3218</v>
      </c>
      <c r="B1253" s="2">
        <v>45480</v>
      </c>
      <c r="C1253" t="s">
        <v>814</v>
      </c>
      <c r="D1253" t="s">
        <v>1725</v>
      </c>
      <c r="E1253" t="s">
        <v>1927</v>
      </c>
      <c r="F1253">
        <v>2</v>
      </c>
      <c r="G1253">
        <v>875.2</v>
      </c>
      <c r="H1253">
        <v>0.19</v>
      </c>
      <c r="I1253" t="s">
        <v>1959</v>
      </c>
      <c r="J1253">
        <v>1417.8240000000001</v>
      </c>
    </row>
    <row r="1254" spans="1:10" x14ac:dyDescent="0.25">
      <c r="A1254" t="s">
        <v>3219</v>
      </c>
      <c r="B1254" s="2">
        <v>45345</v>
      </c>
      <c r="C1254" t="s">
        <v>974</v>
      </c>
      <c r="D1254" t="s">
        <v>1841</v>
      </c>
      <c r="E1254" t="s">
        <v>1887</v>
      </c>
      <c r="F1254">
        <v>1</v>
      </c>
      <c r="G1254">
        <v>227.35</v>
      </c>
      <c r="H1254">
        <v>0.06</v>
      </c>
      <c r="I1254" t="s">
        <v>1964</v>
      </c>
      <c r="J1254">
        <v>213.709</v>
      </c>
    </row>
    <row r="1255" spans="1:10" x14ac:dyDescent="0.25">
      <c r="A1255" t="s">
        <v>3220</v>
      </c>
      <c r="B1255" s="2">
        <v>45235</v>
      </c>
      <c r="C1255" t="s">
        <v>692</v>
      </c>
      <c r="D1255" t="s">
        <v>1805</v>
      </c>
      <c r="E1255" t="s">
        <v>1892</v>
      </c>
      <c r="F1255">
        <v>1</v>
      </c>
      <c r="G1255">
        <v>842.46</v>
      </c>
      <c r="H1255">
        <v>0.05</v>
      </c>
      <c r="I1255" t="s">
        <v>1964</v>
      </c>
      <c r="J1255">
        <v>800.33699999999999</v>
      </c>
    </row>
    <row r="1256" spans="1:10" x14ac:dyDescent="0.25">
      <c r="A1256" t="s">
        <v>3221</v>
      </c>
      <c r="B1256" s="2">
        <v>45543</v>
      </c>
      <c r="C1256" t="s">
        <v>698</v>
      </c>
      <c r="D1256" t="s">
        <v>1686</v>
      </c>
      <c r="E1256" t="s">
        <v>1927</v>
      </c>
      <c r="F1256">
        <v>3</v>
      </c>
      <c r="G1256">
        <v>120.67</v>
      </c>
      <c r="H1256">
        <v>0.08</v>
      </c>
      <c r="I1256" t="s">
        <v>1964</v>
      </c>
      <c r="J1256">
        <v>333.04919999999998</v>
      </c>
    </row>
    <row r="1257" spans="1:10" x14ac:dyDescent="0.25">
      <c r="A1257" t="s">
        <v>3222</v>
      </c>
      <c r="B1257" s="2">
        <v>45402</v>
      </c>
      <c r="C1257" t="s">
        <v>1539</v>
      </c>
      <c r="D1257" t="s">
        <v>1635</v>
      </c>
      <c r="E1257" t="s">
        <v>1901</v>
      </c>
      <c r="F1257">
        <v>4</v>
      </c>
      <c r="G1257">
        <v>176.13</v>
      </c>
      <c r="H1257">
        <v>0.27</v>
      </c>
      <c r="I1257" t="s">
        <v>1961</v>
      </c>
      <c r="J1257">
        <v>514.29959999999994</v>
      </c>
    </row>
    <row r="1258" spans="1:10" x14ac:dyDescent="0.25">
      <c r="A1258" t="s">
        <v>3223</v>
      </c>
      <c r="B1258" s="2">
        <v>45671</v>
      </c>
      <c r="C1258" t="s">
        <v>1404</v>
      </c>
      <c r="D1258" t="s">
        <v>1771</v>
      </c>
      <c r="E1258" t="s">
        <v>1927</v>
      </c>
      <c r="F1258">
        <v>4</v>
      </c>
      <c r="G1258">
        <v>592.67999999999995</v>
      </c>
      <c r="H1258">
        <v>0.03</v>
      </c>
      <c r="I1258" t="s">
        <v>1959</v>
      </c>
      <c r="J1258">
        <v>2299.5983999999999</v>
      </c>
    </row>
    <row r="1259" spans="1:10" x14ac:dyDescent="0.25">
      <c r="A1259" t="s">
        <v>3224</v>
      </c>
      <c r="B1259" s="2">
        <v>45367</v>
      </c>
      <c r="C1259" t="s">
        <v>590</v>
      </c>
      <c r="D1259" t="s">
        <v>1793</v>
      </c>
      <c r="E1259" t="s">
        <v>1904</v>
      </c>
      <c r="F1259">
        <v>4</v>
      </c>
      <c r="G1259">
        <v>662.43</v>
      </c>
      <c r="H1259">
        <v>0.24</v>
      </c>
      <c r="I1259" t="s">
        <v>1961</v>
      </c>
      <c r="J1259">
        <v>2013.7872</v>
      </c>
    </row>
    <row r="1260" spans="1:10" x14ac:dyDescent="0.25">
      <c r="A1260" t="s">
        <v>3225</v>
      </c>
      <c r="B1260" s="2">
        <v>45488</v>
      </c>
      <c r="C1260" t="s">
        <v>446</v>
      </c>
      <c r="D1260" t="s">
        <v>1709</v>
      </c>
      <c r="E1260" t="s">
        <v>1917</v>
      </c>
      <c r="F1260">
        <v>3</v>
      </c>
      <c r="G1260">
        <v>518.35</v>
      </c>
      <c r="H1260">
        <v>0.21</v>
      </c>
      <c r="I1260" t="s">
        <v>1964</v>
      </c>
      <c r="J1260">
        <v>1228.4894999999999</v>
      </c>
    </row>
    <row r="1261" spans="1:10" x14ac:dyDescent="0.25">
      <c r="A1261" t="s">
        <v>3226</v>
      </c>
      <c r="B1261" s="2">
        <v>45509</v>
      </c>
      <c r="C1261" t="s">
        <v>989</v>
      </c>
      <c r="D1261" t="s">
        <v>1765</v>
      </c>
      <c r="E1261" t="s">
        <v>1908</v>
      </c>
      <c r="F1261">
        <v>1</v>
      </c>
      <c r="G1261">
        <v>85.58</v>
      </c>
      <c r="H1261">
        <v>0.1</v>
      </c>
      <c r="I1261" t="s">
        <v>1964</v>
      </c>
      <c r="J1261">
        <v>77.022000000000006</v>
      </c>
    </row>
    <row r="1262" spans="1:10" x14ac:dyDescent="0.25">
      <c r="A1262" t="s">
        <v>3227</v>
      </c>
      <c r="B1262" s="2">
        <v>45323</v>
      </c>
      <c r="C1262" t="s">
        <v>1148</v>
      </c>
      <c r="D1262" t="s">
        <v>1844</v>
      </c>
      <c r="E1262" t="s">
        <v>1892</v>
      </c>
      <c r="F1262">
        <v>4</v>
      </c>
      <c r="G1262">
        <v>800</v>
      </c>
      <c r="H1262">
        <v>0.2</v>
      </c>
      <c r="I1262" t="s">
        <v>1959</v>
      </c>
      <c r="J1262">
        <v>2560</v>
      </c>
    </row>
    <row r="1263" spans="1:10" x14ac:dyDescent="0.25">
      <c r="A1263" t="s">
        <v>3228</v>
      </c>
      <c r="B1263" s="2">
        <v>45889</v>
      </c>
      <c r="C1263" t="s">
        <v>527</v>
      </c>
      <c r="D1263" t="s">
        <v>1762</v>
      </c>
      <c r="E1263" t="s">
        <v>1924</v>
      </c>
      <c r="F1263">
        <v>3</v>
      </c>
      <c r="G1263">
        <v>118.25</v>
      </c>
      <c r="H1263">
        <v>0.26</v>
      </c>
      <c r="I1263" t="s">
        <v>1961</v>
      </c>
      <c r="J1263">
        <v>262.51499999999999</v>
      </c>
    </row>
    <row r="1264" spans="1:10" x14ac:dyDescent="0.25">
      <c r="A1264" t="s">
        <v>3229</v>
      </c>
      <c r="B1264" s="2">
        <v>45253</v>
      </c>
      <c r="C1264" t="s">
        <v>1319</v>
      </c>
      <c r="D1264" t="s">
        <v>1674</v>
      </c>
      <c r="E1264" t="s">
        <v>1936</v>
      </c>
      <c r="F1264">
        <v>1</v>
      </c>
      <c r="G1264">
        <v>223.25</v>
      </c>
      <c r="H1264">
        <v>0.28999999999999998</v>
      </c>
      <c r="I1264" t="s">
        <v>1959</v>
      </c>
      <c r="J1264">
        <v>158.50749999999999</v>
      </c>
    </row>
    <row r="1265" spans="1:10" x14ac:dyDescent="0.25">
      <c r="A1265" t="s">
        <v>3230</v>
      </c>
      <c r="B1265" s="2">
        <v>45530</v>
      </c>
      <c r="C1265" t="s">
        <v>1337</v>
      </c>
      <c r="D1265" t="s">
        <v>1674</v>
      </c>
      <c r="E1265" t="s">
        <v>1904</v>
      </c>
      <c r="F1265">
        <v>3</v>
      </c>
      <c r="G1265">
        <v>918.76</v>
      </c>
      <c r="H1265">
        <v>0.2</v>
      </c>
      <c r="I1265" t="s">
        <v>1961</v>
      </c>
      <c r="J1265">
        <v>2205.0239999999999</v>
      </c>
    </row>
    <row r="1266" spans="1:10" x14ac:dyDescent="0.25">
      <c r="A1266" t="s">
        <v>3231</v>
      </c>
      <c r="B1266" s="2">
        <v>45491</v>
      </c>
      <c r="C1266" t="s">
        <v>901</v>
      </c>
      <c r="D1266" t="s">
        <v>1835</v>
      </c>
      <c r="E1266" t="s">
        <v>1932</v>
      </c>
      <c r="F1266">
        <v>2</v>
      </c>
      <c r="G1266">
        <v>905.26</v>
      </c>
      <c r="H1266">
        <v>0.15</v>
      </c>
      <c r="I1266" t="s">
        <v>1964</v>
      </c>
      <c r="J1266">
        <v>1538.942</v>
      </c>
    </row>
    <row r="1267" spans="1:10" x14ac:dyDescent="0.25">
      <c r="A1267" t="s">
        <v>3232</v>
      </c>
      <c r="B1267" s="2">
        <v>45628</v>
      </c>
      <c r="C1267" t="s">
        <v>995</v>
      </c>
      <c r="D1267" t="s">
        <v>1998</v>
      </c>
      <c r="E1267" t="s">
        <v>1948</v>
      </c>
      <c r="F1267">
        <v>4</v>
      </c>
      <c r="G1267">
        <v>295.39999999999998</v>
      </c>
      <c r="H1267">
        <v>0.23</v>
      </c>
      <c r="I1267" t="s">
        <v>1961</v>
      </c>
      <c r="J1267">
        <v>909.83199999999999</v>
      </c>
    </row>
    <row r="1268" spans="1:10" x14ac:dyDescent="0.25">
      <c r="A1268" t="s">
        <v>3233</v>
      </c>
      <c r="B1268" s="2">
        <v>45861</v>
      </c>
      <c r="C1268" t="s">
        <v>318</v>
      </c>
      <c r="D1268" t="s">
        <v>1865</v>
      </c>
      <c r="E1268" t="s">
        <v>1908</v>
      </c>
      <c r="F1268">
        <v>1</v>
      </c>
      <c r="G1268">
        <v>252.18</v>
      </c>
      <c r="H1268">
        <v>0.23</v>
      </c>
      <c r="I1268" t="s">
        <v>1961</v>
      </c>
      <c r="J1268">
        <v>194.17859999999999</v>
      </c>
    </row>
    <row r="1269" spans="1:10" x14ac:dyDescent="0.25">
      <c r="A1269" t="s">
        <v>3234</v>
      </c>
      <c r="B1269" s="2">
        <v>45878</v>
      </c>
      <c r="C1269" t="s">
        <v>518</v>
      </c>
      <c r="D1269" t="s">
        <v>1874</v>
      </c>
      <c r="E1269" t="s">
        <v>1929</v>
      </c>
      <c r="F1269">
        <v>4</v>
      </c>
      <c r="G1269">
        <v>792.1</v>
      </c>
      <c r="H1269">
        <v>0.19</v>
      </c>
      <c r="I1269" t="s">
        <v>1964</v>
      </c>
      <c r="J1269">
        <v>2566.404</v>
      </c>
    </row>
    <row r="1270" spans="1:10" x14ac:dyDescent="0.25">
      <c r="A1270" t="s">
        <v>3235</v>
      </c>
      <c r="B1270" s="2">
        <v>45426</v>
      </c>
      <c r="C1270" t="s">
        <v>282</v>
      </c>
      <c r="D1270" t="s">
        <v>1847</v>
      </c>
      <c r="E1270" t="s">
        <v>1934</v>
      </c>
      <c r="F1270">
        <v>1</v>
      </c>
      <c r="G1270">
        <v>883.36</v>
      </c>
      <c r="H1270">
        <v>0.11</v>
      </c>
      <c r="I1270" t="s">
        <v>1961</v>
      </c>
      <c r="J1270">
        <v>786.19040000000007</v>
      </c>
    </row>
    <row r="1271" spans="1:10" x14ac:dyDescent="0.25">
      <c r="A1271" t="s">
        <v>3236</v>
      </c>
      <c r="B1271" s="2">
        <v>45231</v>
      </c>
      <c r="C1271" t="s">
        <v>889</v>
      </c>
      <c r="D1271" t="s">
        <v>1790</v>
      </c>
      <c r="E1271" t="s">
        <v>1887</v>
      </c>
      <c r="F1271">
        <v>4</v>
      </c>
      <c r="G1271">
        <v>305.95</v>
      </c>
      <c r="H1271">
        <v>0.08</v>
      </c>
      <c r="I1271" t="s">
        <v>1961</v>
      </c>
      <c r="J1271">
        <v>1125.896</v>
      </c>
    </row>
    <row r="1272" spans="1:10" x14ac:dyDescent="0.25">
      <c r="A1272" t="s">
        <v>3237</v>
      </c>
      <c r="B1272" s="2">
        <v>45609</v>
      </c>
      <c r="C1272" t="s">
        <v>1261</v>
      </c>
      <c r="D1272" t="s">
        <v>1756</v>
      </c>
      <c r="E1272" t="s">
        <v>1914</v>
      </c>
      <c r="F1272">
        <v>3</v>
      </c>
      <c r="G1272">
        <v>742.45</v>
      </c>
      <c r="H1272">
        <v>0.23</v>
      </c>
      <c r="I1272" t="s">
        <v>1964</v>
      </c>
      <c r="J1272">
        <v>1715.0595000000001</v>
      </c>
    </row>
    <row r="1273" spans="1:10" x14ac:dyDescent="0.25">
      <c r="A1273" t="s">
        <v>3238</v>
      </c>
      <c r="B1273" s="2">
        <v>45392</v>
      </c>
      <c r="C1273" t="s">
        <v>1124</v>
      </c>
      <c r="D1273" t="s">
        <v>1652</v>
      </c>
      <c r="E1273" t="s">
        <v>1945</v>
      </c>
      <c r="F1273">
        <v>3</v>
      </c>
      <c r="G1273">
        <v>336.1</v>
      </c>
      <c r="H1273">
        <v>0.12</v>
      </c>
      <c r="I1273" t="s">
        <v>1964</v>
      </c>
      <c r="J1273">
        <v>887.30400000000009</v>
      </c>
    </row>
    <row r="1274" spans="1:10" x14ac:dyDescent="0.25">
      <c r="A1274" t="s">
        <v>3239</v>
      </c>
      <c r="B1274" s="2">
        <v>45876</v>
      </c>
      <c r="C1274" t="s">
        <v>1293</v>
      </c>
      <c r="D1274" t="s">
        <v>1664</v>
      </c>
      <c r="E1274" t="s">
        <v>1914</v>
      </c>
      <c r="F1274">
        <v>3</v>
      </c>
      <c r="G1274">
        <v>310.36</v>
      </c>
      <c r="H1274">
        <v>0.14000000000000001</v>
      </c>
      <c r="I1274" t="s">
        <v>1964</v>
      </c>
      <c r="J1274">
        <v>800.72879999999998</v>
      </c>
    </row>
    <row r="1275" spans="1:10" x14ac:dyDescent="0.25">
      <c r="A1275" t="s">
        <v>3240</v>
      </c>
      <c r="B1275" s="2">
        <v>45772</v>
      </c>
      <c r="C1275" t="s">
        <v>898</v>
      </c>
      <c r="D1275" t="s">
        <v>1877</v>
      </c>
      <c r="E1275" t="s">
        <v>1917</v>
      </c>
      <c r="F1275">
        <v>3</v>
      </c>
      <c r="G1275">
        <v>992.81</v>
      </c>
      <c r="H1275">
        <v>0.04</v>
      </c>
      <c r="I1275" t="s">
        <v>1961</v>
      </c>
      <c r="J1275">
        <v>2859.2928000000002</v>
      </c>
    </row>
    <row r="1276" spans="1:10" x14ac:dyDescent="0.25">
      <c r="A1276" t="s">
        <v>3241</v>
      </c>
      <c r="B1276" s="2">
        <v>45217</v>
      </c>
      <c r="C1276" t="s">
        <v>656</v>
      </c>
      <c r="D1276" t="s">
        <v>1762</v>
      </c>
      <c r="E1276" t="s">
        <v>1927</v>
      </c>
      <c r="F1276">
        <v>3</v>
      </c>
      <c r="G1276">
        <v>257.11</v>
      </c>
      <c r="H1276">
        <v>0.26</v>
      </c>
      <c r="I1276" t="s">
        <v>1964</v>
      </c>
      <c r="J1276">
        <v>570.78420000000006</v>
      </c>
    </row>
    <row r="1277" spans="1:10" x14ac:dyDescent="0.25">
      <c r="A1277" t="s">
        <v>3242</v>
      </c>
      <c r="B1277" s="2">
        <v>45739</v>
      </c>
      <c r="C1277" t="s">
        <v>722</v>
      </c>
      <c r="D1277" t="s">
        <v>1868</v>
      </c>
      <c r="E1277" t="s">
        <v>1929</v>
      </c>
      <c r="F1277">
        <v>4</v>
      </c>
      <c r="G1277">
        <v>816.29</v>
      </c>
      <c r="H1277">
        <v>0.24</v>
      </c>
      <c r="I1277" t="s">
        <v>1961</v>
      </c>
      <c r="J1277">
        <v>2481.5216</v>
      </c>
    </row>
    <row r="1278" spans="1:10" x14ac:dyDescent="0.25">
      <c r="A1278" t="s">
        <v>3243</v>
      </c>
      <c r="B1278" s="2">
        <v>45272</v>
      </c>
      <c r="C1278" t="s">
        <v>427</v>
      </c>
      <c r="D1278" t="s">
        <v>1762</v>
      </c>
      <c r="E1278" t="s">
        <v>1929</v>
      </c>
      <c r="F1278">
        <v>4</v>
      </c>
      <c r="G1278">
        <v>755.82</v>
      </c>
      <c r="H1278">
        <v>0.22</v>
      </c>
      <c r="I1278" t="s">
        <v>1964</v>
      </c>
      <c r="J1278">
        <v>2358.1583999999998</v>
      </c>
    </row>
    <row r="1279" spans="1:10" x14ac:dyDescent="0.25">
      <c r="A1279" t="s">
        <v>3244</v>
      </c>
      <c r="B1279" s="2">
        <v>45524</v>
      </c>
      <c r="C1279" t="s">
        <v>24</v>
      </c>
      <c r="D1279" t="s">
        <v>1555</v>
      </c>
      <c r="E1279" t="s">
        <v>1934</v>
      </c>
      <c r="F1279">
        <v>1</v>
      </c>
      <c r="G1279">
        <v>449.6</v>
      </c>
      <c r="H1279">
        <v>0.01</v>
      </c>
      <c r="I1279" t="s">
        <v>1961</v>
      </c>
      <c r="J1279">
        <v>445.10399999999998</v>
      </c>
    </row>
    <row r="1280" spans="1:10" x14ac:dyDescent="0.25">
      <c r="A1280" t="s">
        <v>3245</v>
      </c>
      <c r="B1280" s="2">
        <v>45481</v>
      </c>
      <c r="C1280" t="s">
        <v>1112</v>
      </c>
      <c r="D1280" t="s">
        <v>1613</v>
      </c>
      <c r="E1280" t="s">
        <v>1887</v>
      </c>
      <c r="F1280">
        <v>2</v>
      </c>
      <c r="G1280">
        <v>779.29</v>
      </c>
      <c r="H1280">
        <v>0.12</v>
      </c>
      <c r="I1280" t="s">
        <v>1964</v>
      </c>
      <c r="J1280">
        <v>1371.5504000000001</v>
      </c>
    </row>
    <row r="1281" spans="1:10" x14ac:dyDescent="0.25">
      <c r="A1281" t="s">
        <v>3246</v>
      </c>
      <c r="B1281" s="2">
        <v>45267</v>
      </c>
      <c r="C1281" t="s">
        <v>1971</v>
      </c>
      <c r="D1281" t="s">
        <v>1814</v>
      </c>
      <c r="E1281" t="s">
        <v>1942</v>
      </c>
      <c r="F1281">
        <v>1</v>
      </c>
      <c r="G1281">
        <v>748.75</v>
      </c>
      <c r="H1281">
        <v>0.1</v>
      </c>
      <c r="I1281" t="s">
        <v>1964</v>
      </c>
      <c r="J1281">
        <v>673.875</v>
      </c>
    </row>
    <row r="1282" spans="1:10" x14ac:dyDescent="0.25">
      <c r="A1282" t="s">
        <v>3247</v>
      </c>
      <c r="B1282" s="2">
        <v>45328</v>
      </c>
      <c r="C1282" t="s">
        <v>606</v>
      </c>
      <c r="D1282" t="s">
        <v>1850</v>
      </c>
      <c r="E1282" t="s">
        <v>1887</v>
      </c>
      <c r="F1282">
        <v>2</v>
      </c>
      <c r="G1282">
        <v>121.67</v>
      </c>
      <c r="H1282">
        <v>0.08</v>
      </c>
      <c r="I1282" t="s">
        <v>1964</v>
      </c>
      <c r="J1282">
        <v>223.87280000000001</v>
      </c>
    </row>
    <row r="1283" spans="1:10" x14ac:dyDescent="0.25">
      <c r="A1283" t="s">
        <v>3248</v>
      </c>
      <c r="B1283" s="2">
        <v>45787</v>
      </c>
      <c r="C1283" t="s">
        <v>1525</v>
      </c>
      <c r="D1283" t="s">
        <v>1728</v>
      </c>
      <c r="E1283" t="s">
        <v>1936</v>
      </c>
      <c r="F1283">
        <v>3</v>
      </c>
      <c r="G1283">
        <v>225.14</v>
      </c>
      <c r="H1283">
        <v>0.15</v>
      </c>
      <c r="I1283" t="s">
        <v>1964</v>
      </c>
      <c r="J1283">
        <v>574.10699999999997</v>
      </c>
    </row>
    <row r="1284" spans="1:10" x14ac:dyDescent="0.25">
      <c r="A1284" t="s">
        <v>3249</v>
      </c>
      <c r="B1284" s="2">
        <v>45876</v>
      </c>
      <c r="C1284" t="s">
        <v>1022</v>
      </c>
      <c r="D1284" t="s">
        <v>1664</v>
      </c>
      <c r="E1284" t="s">
        <v>1948</v>
      </c>
      <c r="F1284">
        <v>1</v>
      </c>
      <c r="G1284">
        <v>654.17999999999995</v>
      </c>
      <c r="H1284">
        <v>0.19</v>
      </c>
      <c r="I1284" t="s">
        <v>1961</v>
      </c>
      <c r="J1284">
        <v>529.88580000000002</v>
      </c>
    </row>
    <row r="1285" spans="1:10" x14ac:dyDescent="0.25">
      <c r="A1285" t="s">
        <v>3250</v>
      </c>
      <c r="B1285" s="2">
        <v>45552</v>
      </c>
      <c r="C1285" t="s">
        <v>222</v>
      </c>
      <c r="D1285" t="s">
        <v>1796</v>
      </c>
      <c r="E1285" t="s">
        <v>1908</v>
      </c>
      <c r="F1285">
        <v>2</v>
      </c>
      <c r="G1285">
        <v>504.98</v>
      </c>
      <c r="H1285">
        <v>0.08</v>
      </c>
      <c r="I1285" t="s">
        <v>1964</v>
      </c>
      <c r="J1285">
        <v>929.16320000000007</v>
      </c>
    </row>
    <row r="1286" spans="1:10" x14ac:dyDescent="0.25">
      <c r="A1286" t="s">
        <v>3251</v>
      </c>
      <c r="B1286" s="2">
        <v>45823</v>
      </c>
      <c r="C1286" t="s">
        <v>1193</v>
      </c>
      <c r="D1286" t="s">
        <v>1744</v>
      </c>
      <c r="E1286" t="s">
        <v>1917</v>
      </c>
      <c r="F1286">
        <v>2</v>
      </c>
      <c r="G1286">
        <v>623.20000000000005</v>
      </c>
      <c r="H1286">
        <v>0.14000000000000001</v>
      </c>
      <c r="I1286" t="s">
        <v>1964</v>
      </c>
      <c r="J1286">
        <v>1071.904</v>
      </c>
    </row>
    <row r="1287" spans="1:10" x14ac:dyDescent="0.25">
      <c r="A1287" t="s">
        <v>3252</v>
      </c>
      <c r="B1287" s="2">
        <v>45622</v>
      </c>
      <c r="C1287" t="s">
        <v>1034</v>
      </c>
      <c r="D1287" t="s">
        <v>1576</v>
      </c>
      <c r="E1287" t="s">
        <v>1939</v>
      </c>
      <c r="F1287">
        <v>2</v>
      </c>
      <c r="G1287">
        <v>530.54</v>
      </c>
      <c r="H1287">
        <v>0.28000000000000003</v>
      </c>
      <c r="I1287" t="s">
        <v>1964</v>
      </c>
      <c r="J1287">
        <v>763.97759999999994</v>
      </c>
    </row>
    <row r="1288" spans="1:10" x14ac:dyDescent="0.25">
      <c r="A1288" t="s">
        <v>3253</v>
      </c>
      <c r="B1288" s="2">
        <v>45810</v>
      </c>
      <c r="C1288" t="s">
        <v>1154</v>
      </c>
      <c r="D1288" t="s">
        <v>1555</v>
      </c>
      <c r="E1288" t="s">
        <v>1939</v>
      </c>
      <c r="F1288">
        <v>3</v>
      </c>
      <c r="G1288">
        <v>279.45</v>
      </c>
      <c r="H1288">
        <v>0.15</v>
      </c>
      <c r="I1288" t="s">
        <v>1964</v>
      </c>
      <c r="J1288">
        <v>712.59749999999985</v>
      </c>
    </row>
    <row r="1289" spans="1:10" x14ac:dyDescent="0.25">
      <c r="A1289" t="s">
        <v>3254</v>
      </c>
      <c r="B1289" s="2">
        <v>45645</v>
      </c>
      <c r="C1289" t="s">
        <v>860</v>
      </c>
      <c r="D1289" t="s">
        <v>1606</v>
      </c>
      <c r="E1289" t="s">
        <v>1917</v>
      </c>
      <c r="F1289">
        <v>3</v>
      </c>
      <c r="G1289">
        <v>906.99</v>
      </c>
      <c r="H1289">
        <v>0.26</v>
      </c>
      <c r="I1289" t="s">
        <v>1964</v>
      </c>
      <c r="J1289">
        <v>2013.5178000000001</v>
      </c>
    </row>
    <row r="1290" spans="1:10" x14ac:dyDescent="0.25">
      <c r="A1290" t="s">
        <v>3255</v>
      </c>
      <c r="B1290" s="2">
        <v>45749</v>
      </c>
      <c r="C1290" t="s">
        <v>262</v>
      </c>
      <c r="D1290" t="s">
        <v>1823</v>
      </c>
      <c r="E1290" t="s">
        <v>1942</v>
      </c>
      <c r="F1290">
        <v>4</v>
      </c>
      <c r="G1290">
        <v>408.76</v>
      </c>
      <c r="H1290">
        <v>0.12</v>
      </c>
      <c r="I1290" t="s">
        <v>1964</v>
      </c>
      <c r="J1290">
        <v>1438.8352</v>
      </c>
    </row>
    <row r="1291" spans="1:10" x14ac:dyDescent="0.25">
      <c r="A1291" t="s">
        <v>3256</v>
      </c>
      <c r="B1291" s="2">
        <v>45537</v>
      </c>
      <c r="C1291" t="s">
        <v>593</v>
      </c>
      <c r="D1291" t="s">
        <v>1686</v>
      </c>
      <c r="E1291" t="s">
        <v>1921</v>
      </c>
      <c r="F1291">
        <v>2</v>
      </c>
      <c r="G1291">
        <v>117.34</v>
      </c>
      <c r="H1291">
        <v>0.09</v>
      </c>
      <c r="I1291" t="s">
        <v>1961</v>
      </c>
      <c r="J1291">
        <v>213.55879999999999</v>
      </c>
    </row>
    <row r="1292" spans="1:10" x14ac:dyDescent="0.25">
      <c r="A1292" t="s">
        <v>3257</v>
      </c>
      <c r="B1292" s="2">
        <v>45376</v>
      </c>
      <c r="C1292" t="s">
        <v>566</v>
      </c>
      <c r="D1292" t="s">
        <v>1856</v>
      </c>
      <c r="E1292" t="s">
        <v>1934</v>
      </c>
      <c r="F1292">
        <v>3</v>
      </c>
      <c r="G1292">
        <v>690.27</v>
      </c>
      <c r="H1292">
        <v>7.0000000000000007E-2</v>
      </c>
      <c r="I1292" t="s">
        <v>1961</v>
      </c>
      <c r="J1292">
        <v>1925.8533</v>
      </c>
    </row>
    <row r="1293" spans="1:10" x14ac:dyDescent="0.25">
      <c r="A1293" t="s">
        <v>3258</v>
      </c>
      <c r="B1293" s="2">
        <v>45709</v>
      </c>
      <c r="C1293" t="s">
        <v>385</v>
      </c>
      <c r="D1293" t="s">
        <v>1661</v>
      </c>
      <c r="E1293" t="s">
        <v>1942</v>
      </c>
      <c r="F1293">
        <v>4</v>
      </c>
      <c r="G1293">
        <v>377.18</v>
      </c>
      <c r="H1293">
        <v>0.24</v>
      </c>
      <c r="I1293" t="s">
        <v>1961</v>
      </c>
      <c r="J1293">
        <v>1146.6271999999999</v>
      </c>
    </row>
    <row r="1294" spans="1:10" x14ac:dyDescent="0.25">
      <c r="A1294" t="s">
        <v>3259</v>
      </c>
      <c r="B1294" s="2">
        <v>45446</v>
      </c>
      <c r="C1294" t="s">
        <v>397</v>
      </c>
      <c r="D1294" t="s">
        <v>1700</v>
      </c>
      <c r="E1294" t="s">
        <v>1887</v>
      </c>
      <c r="F1294">
        <v>1</v>
      </c>
      <c r="G1294">
        <v>70.52</v>
      </c>
      <c r="H1294">
        <v>0.08</v>
      </c>
      <c r="I1294" t="s">
        <v>1964</v>
      </c>
      <c r="J1294">
        <v>64.878399999999999</v>
      </c>
    </row>
    <row r="1295" spans="1:10" x14ac:dyDescent="0.25">
      <c r="A1295" t="s">
        <v>3260</v>
      </c>
      <c r="B1295" s="2">
        <v>45330</v>
      </c>
      <c r="C1295" t="s">
        <v>886</v>
      </c>
      <c r="D1295" t="s">
        <v>1693</v>
      </c>
      <c r="E1295" t="s">
        <v>1921</v>
      </c>
      <c r="F1295">
        <v>1</v>
      </c>
      <c r="G1295">
        <v>40.25</v>
      </c>
      <c r="H1295">
        <v>0.1</v>
      </c>
      <c r="I1295" t="s">
        <v>1961</v>
      </c>
      <c r="J1295">
        <v>36.225000000000001</v>
      </c>
    </row>
    <row r="1296" spans="1:10" x14ac:dyDescent="0.25">
      <c r="A1296" t="s">
        <v>3261</v>
      </c>
      <c r="B1296" s="2">
        <v>45388</v>
      </c>
      <c r="C1296" t="s">
        <v>757</v>
      </c>
      <c r="D1296" t="s">
        <v>1850</v>
      </c>
      <c r="E1296" t="s">
        <v>1927</v>
      </c>
      <c r="F1296">
        <v>3</v>
      </c>
      <c r="G1296">
        <v>539.44000000000005</v>
      </c>
      <c r="H1296">
        <v>0.05</v>
      </c>
      <c r="I1296" t="s">
        <v>1964</v>
      </c>
      <c r="J1296">
        <v>1537.404</v>
      </c>
    </row>
    <row r="1297" spans="1:10" x14ac:dyDescent="0.25">
      <c r="A1297" t="s">
        <v>3262</v>
      </c>
      <c r="B1297" s="2">
        <v>45313</v>
      </c>
      <c r="C1297" t="s">
        <v>802</v>
      </c>
      <c r="D1297" t="s">
        <v>1762</v>
      </c>
      <c r="E1297" t="s">
        <v>1904</v>
      </c>
      <c r="F1297">
        <v>3</v>
      </c>
      <c r="G1297">
        <v>543.49</v>
      </c>
      <c r="H1297">
        <v>0.05</v>
      </c>
      <c r="I1297" t="s">
        <v>1961</v>
      </c>
      <c r="J1297">
        <v>1548.9465</v>
      </c>
    </row>
    <row r="1298" spans="1:10" x14ac:dyDescent="0.25">
      <c r="A1298" t="s">
        <v>3263</v>
      </c>
      <c r="B1298" s="2">
        <v>45221</v>
      </c>
      <c r="C1298" t="s">
        <v>1031</v>
      </c>
      <c r="D1298" t="s">
        <v>1585</v>
      </c>
      <c r="E1298" t="s">
        <v>1911</v>
      </c>
      <c r="F1298">
        <v>4</v>
      </c>
      <c r="G1298">
        <v>547.21</v>
      </c>
      <c r="H1298">
        <v>0.1</v>
      </c>
      <c r="I1298" t="s">
        <v>1964</v>
      </c>
      <c r="J1298">
        <v>1969.9559999999999</v>
      </c>
    </row>
    <row r="1299" spans="1:10" x14ac:dyDescent="0.25">
      <c r="A1299" t="s">
        <v>3264</v>
      </c>
      <c r="B1299" s="2">
        <v>45619</v>
      </c>
      <c r="C1299" t="s">
        <v>784</v>
      </c>
      <c r="D1299" t="s">
        <v>1777</v>
      </c>
      <c r="E1299" t="s">
        <v>1892</v>
      </c>
      <c r="F1299">
        <v>2</v>
      </c>
      <c r="G1299">
        <v>892.46</v>
      </c>
      <c r="H1299">
        <v>7.0000000000000007E-2</v>
      </c>
      <c r="I1299" t="s">
        <v>1961</v>
      </c>
      <c r="J1299">
        <v>1659.9756</v>
      </c>
    </row>
    <row r="1300" spans="1:10" x14ac:dyDescent="0.25">
      <c r="A1300" t="s">
        <v>3265</v>
      </c>
      <c r="B1300" s="2">
        <v>45286</v>
      </c>
      <c r="C1300" t="s">
        <v>1220</v>
      </c>
      <c r="D1300" t="s">
        <v>1655</v>
      </c>
      <c r="E1300" t="s">
        <v>1917</v>
      </c>
      <c r="F1300">
        <v>2</v>
      </c>
      <c r="G1300">
        <v>853.41</v>
      </c>
      <c r="H1300">
        <v>0.25</v>
      </c>
      <c r="I1300" t="s">
        <v>1959</v>
      </c>
      <c r="J1300">
        <v>1280.115</v>
      </c>
    </row>
    <row r="1301" spans="1:10" x14ac:dyDescent="0.25">
      <c r="A1301" t="s">
        <v>3266</v>
      </c>
      <c r="B1301" s="2">
        <v>45451</v>
      </c>
      <c r="C1301" t="s">
        <v>391</v>
      </c>
      <c r="D1301" t="s">
        <v>1829</v>
      </c>
      <c r="E1301" t="s">
        <v>1914</v>
      </c>
      <c r="F1301">
        <v>1</v>
      </c>
      <c r="G1301">
        <v>162.13999999999999</v>
      </c>
      <c r="H1301">
        <v>7.0000000000000007E-2</v>
      </c>
      <c r="I1301" t="s">
        <v>1961</v>
      </c>
      <c r="J1301">
        <v>150.7902</v>
      </c>
    </row>
    <row r="1302" spans="1:10" x14ac:dyDescent="0.25">
      <c r="A1302" t="s">
        <v>3267</v>
      </c>
      <c r="B1302" s="2">
        <v>45478</v>
      </c>
      <c r="C1302" t="s">
        <v>503</v>
      </c>
      <c r="D1302" t="s">
        <v>1871</v>
      </c>
      <c r="E1302" t="s">
        <v>1939</v>
      </c>
      <c r="F1302">
        <v>1</v>
      </c>
      <c r="G1302">
        <v>893.14</v>
      </c>
      <c r="H1302">
        <v>0.09</v>
      </c>
      <c r="I1302" t="s">
        <v>1959</v>
      </c>
      <c r="J1302">
        <v>812.75739999999996</v>
      </c>
    </row>
    <row r="1303" spans="1:10" x14ac:dyDescent="0.25">
      <c r="A1303" t="s">
        <v>3268</v>
      </c>
      <c r="B1303" s="2">
        <v>45528</v>
      </c>
      <c r="C1303" t="s">
        <v>370</v>
      </c>
      <c r="D1303" t="s">
        <v>1680</v>
      </c>
      <c r="E1303" t="s">
        <v>1917</v>
      </c>
      <c r="F1303">
        <v>4</v>
      </c>
      <c r="G1303">
        <v>349.07</v>
      </c>
      <c r="H1303">
        <v>0.28000000000000003</v>
      </c>
      <c r="I1303" t="s">
        <v>1959</v>
      </c>
      <c r="J1303">
        <v>1005.3216</v>
      </c>
    </row>
    <row r="1304" spans="1:10" x14ac:dyDescent="0.25">
      <c r="A1304" t="s">
        <v>3269</v>
      </c>
      <c r="B1304" s="2">
        <v>45418</v>
      </c>
      <c r="C1304" t="s">
        <v>910</v>
      </c>
      <c r="D1304" t="s">
        <v>1826</v>
      </c>
      <c r="E1304" t="s">
        <v>1932</v>
      </c>
      <c r="F1304">
        <v>1</v>
      </c>
      <c r="G1304">
        <v>747.9</v>
      </c>
      <c r="H1304">
        <v>0.21</v>
      </c>
      <c r="I1304" t="s">
        <v>1964</v>
      </c>
      <c r="J1304">
        <v>590.84100000000001</v>
      </c>
    </row>
    <row r="1305" spans="1:10" x14ac:dyDescent="0.25">
      <c r="A1305" t="s">
        <v>3270</v>
      </c>
      <c r="B1305" s="2">
        <v>45478</v>
      </c>
      <c r="C1305" t="s">
        <v>131</v>
      </c>
      <c r="D1305" t="s">
        <v>1826</v>
      </c>
      <c r="E1305" t="s">
        <v>1911</v>
      </c>
      <c r="F1305">
        <v>3</v>
      </c>
      <c r="G1305">
        <v>438.92</v>
      </c>
      <c r="H1305">
        <v>0.21</v>
      </c>
      <c r="I1305" t="s">
        <v>1959</v>
      </c>
      <c r="J1305">
        <v>1040.2403999999999</v>
      </c>
    </row>
    <row r="1306" spans="1:10" x14ac:dyDescent="0.25">
      <c r="A1306" t="s">
        <v>3271</v>
      </c>
      <c r="B1306" s="2">
        <v>45232</v>
      </c>
      <c r="C1306" t="s">
        <v>430</v>
      </c>
      <c r="D1306" t="s">
        <v>1814</v>
      </c>
      <c r="E1306" t="s">
        <v>1904</v>
      </c>
      <c r="F1306">
        <v>4</v>
      </c>
      <c r="G1306">
        <v>665.38</v>
      </c>
      <c r="H1306">
        <v>0.18</v>
      </c>
      <c r="I1306" t="s">
        <v>1959</v>
      </c>
      <c r="J1306">
        <v>2182.4463999999998</v>
      </c>
    </row>
    <row r="1307" spans="1:10" x14ac:dyDescent="0.25">
      <c r="A1307" t="s">
        <v>3272</v>
      </c>
      <c r="B1307" s="2">
        <v>45616</v>
      </c>
      <c r="C1307" t="s">
        <v>24</v>
      </c>
      <c r="D1307" t="s">
        <v>1762</v>
      </c>
      <c r="E1307" t="s">
        <v>1945</v>
      </c>
      <c r="F1307">
        <v>1</v>
      </c>
      <c r="G1307">
        <v>146.49</v>
      </c>
      <c r="H1307">
        <v>0.28000000000000003</v>
      </c>
      <c r="I1307" t="s">
        <v>1959</v>
      </c>
      <c r="J1307">
        <v>105.47280000000001</v>
      </c>
    </row>
    <row r="1308" spans="1:10" x14ac:dyDescent="0.25">
      <c r="A1308" t="s">
        <v>3273</v>
      </c>
      <c r="B1308" s="2">
        <v>45774</v>
      </c>
      <c r="C1308" t="s">
        <v>479</v>
      </c>
      <c r="D1308" t="s">
        <v>1693</v>
      </c>
      <c r="E1308" t="s">
        <v>1936</v>
      </c>
      <c r="F1308">
        <v>2</v>
      </c>
      <c r="G1308">
        <v>235.39</v>
      </c>
      <c r="H1308">
        <v>0.27</v>
      </c>
      <c r="I1308" t="s">
        <v>1964</v>
      </c>
      <c r="J1308">
        <v>343.6694</v>
      </c>
    </row>
    <row r="1309" spans="1:10" x14ac:dyDescent="0.25">
      <c r="A1309" t="s">
        <v>3274</v>
      </c>
      <c r="B1309" s="2">
        <v>45651</v>
      </c>
      <c r="C1309" t="s">
        <v>122</v>
      </c>
      <c r="D1309" t="s">
        <v>1765</v>
      </c>
      <c r="E1309" t="s">
        <v>1908</v>
      </c>
      <c r="F1309">
        <v>3</v>
      </c>
      <c r="G1309">
        <v>38.07</v>
      </c>
      <c r="H1309">
        <v>0.09</v>
      </c>
      <c r="I1309" t="s">
        <v>1961</v>
      </c>
      <c r="J1309">
        <v>103.9311</v>
      </c>
    </row>
    <row r="1310" spans="1:10" x14ac:dyDescent="0.25">
      <c r="A1310" t="s">
        <v>3275</v>
      </c>
      <c r="B1310" s="2">
        <v>45902</v>
      </c>
      <c r="C1310" t="s">
        <v>1266</v>
      </c>
      <c r="D1310" t="s">
        <v>1680</v>
      </c>
      <c r="E1310" t="s">
        <v>1904</v>
      </c>
      <c r="F1310">
        <v>2</v>
      </c>
      <c r="G1310">
        <v>511.7</v>
      </c>
      <c r="H1310">
        <v>0.12</v>
      </c>
      <c r="I1310" t="s">
        <v>1964</v>
      </c>
      <c r="J1310">
        <v>900.59199999999998</v>
      </c>
    </row>
    <row r="1311" spans="1:10" x14ac:dyDescent="0.25">
      <c r="A1311" t="s">
        <v>3276</v>
      </c>
      <c r="B1311" s="2">
        <v>45401</v>
      </c>
      <c r="C1311" t="s">
        <v>336</v>
      </c>
      <c r="D1311" t="s">
        <v>1808</v>
      </c>
      <c r="E1311" t="s">
        <v>1917</v>
      </c>
      <c r="F1311">
        <v>4</v>
      </c>
      <c r="G1311">
        <v>488.72</v>
      </c>
      <c r="H1311">
        <v>0.23</v>
      </c>
      <c r="I1311" t="s">
        <v>1961</v>
      </c>
      <c r="J1311">
        <v>1505.2575999999999</v>
      </c>
    </row>
    <row r="1312" spans="1:10" x14ac:dyDescent="0.25">
      <c r="A1312" t="s">
        <v>3277</v>
      </c>
      <c r="B1312" s="2">
        <v>45717</v>
      </c>
      <c r="C1312" t="s">
        <v>1232</v>
      </c>
      <c r="D1312" t="s">
        <v>1732</v>
      </c>
      <c r="E1312" t="s">
        <v>1929</v>
      </c>
      <c r="F1312">
        <v>2</v>
      </c>
      <c r="G1312">
        <v>520.45000000000005</v>
      </c>
      <c r="H1312">
        <v>0.11</v>
      </c>
      <c r="I1312" t="s">
        <v>1964</v>
      </c>
      <c r="J1312">
        <v>926.40100000000007</v>
      </c>
    </row>
    <row r="1313" spans="1:10" x14ac:dyDescent="0.25">
      <c r="A1313" t="s">
        <v>3278</v>
      </c>
      <c r="B1313" s="2">
        <v>45376</v>
      </c>
      <c r="C1313" t="s">
        <v>1352</v>
      </c>
      <c r="D1313" t="s">
        <v>1725</v>
      </c>
      <c r="E1313" t="s">
        <v>1908</v>
      </c>
      <c r="F1313">
        <v>1</v>
      </c>
      <c r="G1313">
        <v>340.9</v>
      </c>
      <c r="H1313">
        <v>0.28999999999999998</v>
      </c>
      <c r="I1313" t="s">
        <v>1959</v>
      </c>
      <c r="J1313">
        <v>242.03899999999999</v>
      </c>
    </row>
    <row r="1314" spans="1:10" x14ac:dyDescent="0.25">
      <c r="A1314" t="s">
        <v>3279</v>
      </c>
      <c r="B1314" s="2">
        <v>45576</v>
      </c>
      <c r="C1314" t="s">
        <v>1097</v>
      </c>
      <c r="D1314" t="s">
        <v>1670</v>
      </c>
      <c r="E1314" t="s">
        <v>1917</v>
      </c>
      <c r="F1314">
        <v>3</v>
      </c>
      <c r="G1314">
        <v>653.59</v>
      </c>
      <c r="H1314">
        <v>0.17</v>
      </c>
      <c r="I1314" t="s">
        <v>1964</v>
      </c>
      <c r="J1314">
        <v>1627.4391000000001</v>
      </c>
    </row>
    <row r="1315" spans="1:10" x14ac:dyDescent="0.25">
      <c r="A1315" t="s">
        <v>3280</v>
      </c>
      <c r="B1315" s="2">
        <v>45906</v>
      </c>
      <c r="C1315" t="s">
        <v>96</v>
      </c>
      <c r="D1315" t="s">
        <v>1655</v>
      </c>
      <c r="E1315" t="s">
        <v>1945</v>
      </c>
      <c r="F1315">
        <v>1</v>
      </c>
      <c r="G1315">
        <v>179.77</v>
      </c>
      <c r="H1315">
        <v>0.23</v>
      </c>
      <c r="I1315" t="s">
        <v>1964</v>
      </c>
      <c r="J1315">
        <v>138.4229</v>
      </c>
    </row>
    <row r="1316" spans="1:10" x14ac:dyDescent="0.25">
      <c r="A1316" t="s">
        <v>3281</v>
      </c>
      <c r="B1316" s="2">
        <v>45523</v>
      </c>
      <c r="C1316" t="s">
        <v>46</v>
      </c>
      <c r="D1316" t="s">
        <v>1555</v>
      </c>
      <c r="E1316" t="s">
        <v>1921</v>
      </c>
      <c r="F1316">
        <v>2</v>
      </c>
      <c r="G1316">
        <v>943.8</v>
      </c>
      <c r="H1316">
        <v>0.06</v>
      </c>
      <c r="I1316" t="s">
        <v>1959</v>
      </c>
      <c r="J1316">
        <v>1774.3440000000001</v>
      </c>
    </row>
    <row r="1317" spans="1:10" x14ac:dyDescent="0.25">
      <c r="A1317" t="s">
        <v>3282</v>
      </c>
      <c r="B1317" s="2">
        <v>45234</v>
      </c>
      <c r="C1317" t="s">
        <v>1284</v>
      </c>
      <c r="D1317" t="s">
        <v>1796</v>
      </c>
      <c r="E1317" t="s">
        <v>1936</v>
      </c>
      <c r="F1317">
        <v>2</v>
      </c>
      <c r="G1317">
        <v>985</v>
      </c>
      <c r="H1317">
        <v>0.25</v>
      </c>
      <c r="I1317" t="s">
        <v>1959</v>
      </c>
      <c r="J1317">
        <v>1477.5</v>
      </c>
    </row>
    <row r="1318" spans="1:10" x14ac:dyDescent="0.25">
      <c r="A1318" t="s">
        <v>3283</v>
      </c>
      <c r="B1318" s="2">
        <v>45405</v>
      </c>
      <c r="C1318" t="s">
        <v>1504</v>
      </c>
      <c r="D1318" t="s">
        <v>1847</v>
      </c>
      <c r="E1318" t="s">
        <v>1924</v>
      </c>
      <c r="F1318">
        <v>4</v>
      </c>
      <c r="G1318">
        <v>216.81</v>
      </c>
      <c r="H1318">
        <v>0.28999999999999998</v>
      </c>
      <c r="I1318" t="s">
        <v>1959</v>
      </c>
      <c r="J1318">
        <v>615.74040000000002</v>
      </c>
    </row>
    <row r="1319" spans="1:10" x14ac:dyDescent="0.25">
      <c r="A1319" t="s">
        <v>3284</v>
      </c>
      <c r="B1319" s="2">
        <v>45223</v>
      </c>
      <c r="C1319" t="s">
        <v>412</v>
      </c>
      <c r="D1319" t="s">
        <v>1774</v>
      </c>
      <c r="E1319" t="s">
        <v>1896</v>
      </c>
      <c r="F1319">
        <v>4</v>
      </c>
      <c r="G1319">
        <v>950.21</v>
      </c>
      <c r="H1319">
        <v>0.27</v>
      </c>
      <c r="I1319" t="s">
        <v>1964</v>
      </c>
      <c r="J1319">
        <v>2774.6131999999998</v>
      </c>
    </row>
    <row r="1320" spans="1:10" x14ac:dyDescent="0.25">
      <c r="A1320" t="s">
        <v>3285</v>
      </c>
      <c r="B1320" s="2">
        <v>45838</v>
      </c>
      <c r="C1320" t="s">
        <v>829</v>
      </c>
      <c r="D1320" t="s">
        <v>1725</v>
      </c>
      <c r="E1320" t="s">
        <v>1914</v>
      </c>
      <c r="F1320">
        <v>2</v>
      </c>
      <c r="G1320">
        <v>271.39999999999998</v>
      </c>
      <c r="H1320">
        <v>0.17</v>
      </c>
      <c r="I1320" t="s">
        <v>1961</v>
      </c>
      <c r="J1320">
        <v>450.52399999999989</v>
      </c>
    </row>
    <row r="1321" spans="1:10" x14ac:dyDescent="0.25">
      <c r="A1321" t="s">
        <v>3286</v>
      </c>
      <c r="B1321" s="2">
        <v>45883</v>
      </c>
      <c r="C1321" t="s">
        <v>566</v>
      </c>
      <c r="D1321" t="s">
        <v>1696</v>
      </c>
      <c r="E1321" t="s">
        <v>1917</v>
      </c>
      <c r="F1321">
        <v>4</v>
      </c>
      <c r="G1321">
        <v>708.19</v>
      </c>
      <c r="H1321">
        <v>0.1</v>
      </c>
      <c r="I1321" t="s">
        <v>1961</v>
      </c>
      <c r="J1321">
        <v>2549.4839999999999</v>
      </c>
    </row>
    <row r="1322" spans="1:10" x14ac:dyDescent="0.25">
      <c r="A1322" t="s">
        <v>3287</v>
      </c>
      <c r="B1322" s="2">
        <v>45788</v>
      </c>
      <c r="C1322" t="s">
        <v>1386</v>
      </c>
      <c r="D1322" t="s">
        <v>1744</v>
      </c>
      <c r="E1322" t="s">
        <v>1901</v>
      </c>
      <c r="F1322">
        <v>3</v>
      </c>
      <c r="G1322">
        <v>477.05</v>
      </c>
      <c r="H1322">
        <v>0.05</v>
      </c>
      <c r="I1322" t="s">
        <v>1961</v>
      </c>
      <c r="J1322">
        <v>1359.5925</v>
      </c>
    </row>
    <row r="1323" spans="1:10" x14ac:dyDescent="0.25">
      <c r="A1323" t="s">
        <v>3288</v>
      </c>
      <c r="B1323" s="2">
        <v>45383</v>
      </c>
      <c r="C1323" t="s">
        <v>980</v>
      </c>
      <c r="D1323" t="s">
        <v>1805</v>
      </c>
      <c r="E1323" t="s">
        <v>1921</v>
      </c>
      <c r="F1323">
        <v>3</v>
      </c>
      <c r="G1323">
        <v>627.29</v>
      </c>
      <c r="H1323">
        <v>0.27</v>
      </c>
      <c r="I1323" t="s">
        <v>1964</v>
      </c>
      <c r="J1323">
        <v>1373.7651000000001</v>
      </c>
    </row>
    <row r="1324" spans="1:10" x14ac:dyDescent="0.25">
      <c r="A1324" t="s">
        <v>3289</v>
      </c>
      <c r="B1324" s="2">
        <v>45335</v>
      </c>
      <c r="C1324" t="s">
        <v>971</v>
      </c>
      <c r="D1324" t="s">
        <v>1865</v>
      </c>
      <c r="E1324" t="s">
        <v>1927</v>
      </c>
      <c r="F1324">
        <v>3</v>
      </c>
      <c r="G1324">
        <v>206.84</v>
      </c>
      <c r="H1324">
        <v>0.19</v>
      </c>
      <c r="I1324" t="s">
        <v>1961</v>
      </c>
      <c r="J1324">
        <v>502.62119999999999</v>
      </c>
    </row>
    <row r="1325" spans="1:10" x14ac:dyDescent="0.25">
      <c r="A1325" t="s">
        <v>3290</v>
      </c>
      <c r="B1325" s="2">
        <v>45304</v>
      </c>
      <c r="C1325" t="s">
        <v>814</v>
      </c>
      <c r="D1325" t="s">
        <v>1667</v>
      </c>
      <c r="E1325" t="s">
        <v>1892</v>
      </c>
      <c r="F1325">
        <v>4</v>
      </c>
      <c r="G1325">
        <v>629.04999999999995</v>
      </c>
      <c r="H1325">
        <v>0.26</v>
      </c>
      <c r="I1325" t="s">
        <v>1959</v>
      </c>
      <c r="J1325">
        <v>1861.9880000000001</v>
      </c>
    </row>
    <row r="1326" spans="1:10" x14ac:dyDescent="0.25">
      <c r="A1326" t="s">
        <v>3291</v>
      </c>
      <c r="B1326" s="2">
        <v>45543</v>
      </c>
      <c r="C1326" t="s">
        <v>1369</v>
      </c>
      <c r="D1326" t="s">
        <v>1805</v>
      </c>
      <c r="E1326" t="s">
        <v>1942</v>
      </c>
      <c r="F1326">
        <v>4</v>
      </c>
      <c r="G1326">
        <v>529.04</v>
      </c>
      <c r="H1326">
        <v>0.1</v>
      </c>
      <c r="I1326" t="s">
        <v>1961</v>
      </c>
      <c r="J1326">
        <v>1904.5440000000001</v>
      </c>
    </row>
    <row r="1327" spans="1:10" x14ac:dyDescent="0.25">
      <c r="A1327" t="s">
        <v>3292</v>
      </c>
      <c r="B1327" s="2">
        <v>45326</v>
      </c>
      <c r="C1327" t="s">
        <v>1106</v>
      </c>
      <c r="D1327" t="s">
        <v>1667</v>
      </c>
      <c r="E1327" t="s">
        <v>1942</v>
      </c>
      <c r="F1327">
        <v>1</v>
      </c>
      <c r="G1327">
        <v>350.67</v>
      </c>
      <c r="H1327">
        <v>0.22</v>
      </c>
      <c r="I1327" t="s">
        <v>1961</v>
      </c>
      <c r="J1327">
        <v>273.52260000000001</v>
      </c>
    </row>
    <row r="1328" spans="1:10" x14ac:dyDescent="0.25">
      <c r="A1328" t="s">
        <v>3293</v>
      </c>
      <c r="B1328" s="2">
        <v>45498</v>
      </c>
      <c r="C1328" t="s">
        <v>1172</v>
      </c>
      <c r="D1328" t="s">
        <v>1868</v>
      </c>
      <c r="E1328" t="s">
        <v>1892</v>
      </c>
      <c r="F1328">
        <v>1</v>
      </c>
      <c r="G1328">
        <v>128.93</v>
      </c>
      <c r="H1328">
        <v>0.26</v>
      </c>
      <c r="I1328" t="s">
        <v>1959</v>
      </c>
      <c r="J1328">
        <v>95.408200000000008</v>
      </c>
    </row>
    <row r="1329" spans="1:10" x14ac:dyDescent="0.25">
      <c r="A1329" t="s">
        <v>3294</v>
      </c>
      <c r="B1329" s="2">
        <v>45544</v>
      </c>
      <c r="C1329" t="s">
        <v>497</v>
      </c>
      <c r="D1329" t="s">
        <v>1841</v>
      </c>
      <c r="E1329" t="s">
        <v>1936</v>
      </c>
      <c r="F1329">
        <v>2</v>
      </c>
      <c r="G1329">
        <v>384.92</v>
      </c>
      <c r="H1329">
        <v>0.09</v>
      </c>
      <c r="I1329" t="s">
        <v>1959</v>
      </c>
      <c r="J1329">
        <v>700.5544000000001</v>
      </c>
    </row>
    <row r="1330" spans="1:10" x14ac:dyDescent="0.25">
      <c r="A1330" t="s">
        <v>3295</v>
      </c>
      <c r="B1330" s="2">
        <v>45268</v>
      </c>
      <c r="C1330" t="s">
        <v>1061</v>
      </c>
      <c r="D1330" t="s">
        <v>1576</v>
      </c>
      <c r="E1330" t="s">
        <v>1917</v>
      </c>
      <c r="F1330">
        <v>3</v>
      </c>
      <c r="G1330">
        <v>120.77</v>
      </c>
      <c r="H1330">
        <v>0.28999999999999998</v>
      </c>
      <c r="I1330" t="s">
        <v>1961</v>
      </c>
      <c r="J1330">
        <v>257.24009999999998</v>
      </c>
    </row>
    <row r="1331" spans="1:10" x14ac:dyDescent="0.25">
      <c r="A1331" t="s">
        <v>3296</v>
      </c>
      <c r="B1331" s="2">
        <v>45824</v>
      </c>
      <c r="C1331" t="s">
        <v>729</v>
      </c>
      <c r="D1331" t="s">
        <v>1811</v>
      </c>
      <c r="E1331" t="s">
        <v>1942</v>
      </c>
      <c r="F1331">
        <v>4</v>
      </c>
      <c r="G1331">
        <v>661.39</v>
      </c>
      <c r="H1331">
        <v>7.0000000000000007E-2</v>
      </c>
      <c r="I1331" t="s">
        <v>1959</v>
      </c>
      <c r="J1331">
        <v>2460.3708000000001</v>
      </c>
    </row>
    <row r="1332" spans="1:10" x14ac:dyDescent="0.25">
      <c r="A1332" t="s">
        <v>3297</v>
      </c>
      <c r="B1332" s="2">
        <v>45261</v>
      </c>
      <c r="C1332" t="s">
        <v>1401</v>
      </c>
      <c r="D1332" t="s">
        <v>1768</v>
      </c>
      <c r="E1332" t="s">
        <v>1896</v>
      </c>
      <c r="F1332">
        <v>1</v>
      </c>
      <c r="G1332">
        <v>195.24</v>
      </c>
      <c r="H1332">
        <v>0.27</v>
      </c>
      <c r="I1332" t="s">
        <v>1961</v>
      </c>
      <c r="J1332">
        <v>142.52520000000001</v>
      </c>
    </row>
    <row r="1333" spans="1:10" x14ac:dyDescent="0.25">
      <c r="A1333" t="s">
        <v>3298</v>
      </c>
      <c r="B1333" s="2">
        <v>45233</v>
      </c>
      <c r="C1333" t="s">
        <v>29</v>
      </c>
      <c r="D1333" t="s">
        <v>1859</v>
      </c>
      <c r="E1333" t="s">
        <v>1945</v>
      </c>
      <c r="F1333">
        <v>2</v>
      </c>
      <c r="G1333">
        <v>177.4</v>
      </c>
      <c r="H1333">
        <v>0.19</v>
      </c>
      <c r="I1333" t="s">
        <v>1961</v>
      </c>
      <c r="J1333">
        <v>287.38799999999998</v>
      </c>
    </row>
    <row r="1334" spans="1:10" x14ac:dyDescent="0.25">
      <c r="A1334" t="s">
        <v>3299</v>
      </c>
      <c r="B1334" s="2">
        <v>45673</v>
      </c>
      <c r="C1334" t="s">
        <v>218</v>
      </c>
      <c r="D1334" t="s">
        <v>1877</v>
      </c>
      <c r="E1334" t="s">
        <v>1927</v>
      </c>
      <c r="F1334">
        <v>4</v>
      </c>
      <c r="G1334">
        <v>862.67</v>
      </c>
      <c r="H1334">
        <v>0.2</v>
      </c>
      <c r="I1334" t="s">
        <v>1961</v>
      </c>
      <c r="J1334">
        <v>2760.5439999999999</v>
      </c>
    </row>
    <row r="1335" spans="1:10" x14ac:dyDescent="0.25">
      <c r="A1335" t="s">
        <v>3300</v>
      </c>
      <c r="B1335" s="2">
        <v>45565</v>
      </c>
      <c r="C1335" t="s">
        <v>1386</v>
      </c>
      <c r="D1335" t="s">
        <v>1625</v>
      </c>
      <c r="E1335" t="s">
        <v>1911</v>
      </c>
      <c r="F1335">
        <v>1</v>
      </c>
      <c r="G1335">
        <v>55.04</v>
      </c>
      <c r="H1335">
        <v>0.01</v>
      </c>
      <c r="I1335" t="s">
        <v>1964</v>
      </c>
      <c r="J1335">
        <v>54.489600000000003</v>
      </c>
    </row>
    <row r="1336" spans="1:10" x14ac:dyDescent="0.25">
      <c r="A1336" t="s">
        <v>3301</v>
      </c>
      <c r="B1336" s="2">
        <v>45646</v>
      </c>
      <c r="C1336" t="s">
        <v>192</v>
      </c>
      <c r="D1336" t="s">
        <v>1715</v>
      </c>
      <c r="E1336" t="s">
        <v>1887</v>
      </c>
      <c r="F1336">
        <v>2</v>
      </c>
      <c r="G1336">
        <v>905.47</v>
      </c>
      <c r="H1336">
        <v>0.2</v>
      </c>
      <c r="I1336" t="s">
        <v>1964</v>
      </c>
      <c r="J1336">
        <v>1448.752</v>
      </c>
    </row>
    <row r="1337" spans="1:10" x14ac:dyDescent="0.25">
      <c r="A1337" t="s">
        <v>3302</v>
      </c>
      <c r="B1337" s="2">
        <v>45539</v>
      </c>
      <c r="C1337" t="s">
        <v>1434</v>
      </c>
      <c r="D1337" t="s">
        <v>1771</v>
      </c>
      <c r="E1337" t="s">
        <v>1932</v>
      </c>
      <c r="F1337">
        <v>3</v>
      </c>
      <c r="G1337">
        <v>217.13</v>
      </c>
      <c r="H1337">
        <v>0.28000000000000003</v>
      </c>
      <c r="I1337" t="s">
        <v>1959</v>
      </c>
      <c r="J1337">
        <v>469.00080000000003</v>
      </c>
    </row>
    <row r="1338" spans="1:10" x14ac:dyDescent="0.25">
      <c r="A1338" t="s">
        <v>3303</v>
      </c>
      <c r="B1338" s="2">
        <v>45936</v>
      </c>
      <c r="C1338" t="s">
        <v>1226</v>
      </c>
      <c r="D1338" t="s">
        <v>1808</v>
      </c>
      <c r="E1338" t="s">
        <v>1887</v>
      </c>
      <c r="F1338">
        <v>3</v>
      </c>
      <c r="G1338">
        <v>580.45000000000005</v>
      </c>
      <c r="H1338">
        <v>0</v>
      </c>
      <c r="I1338" t="s">
        <v>1961</v>
      </c>
      <c r="J1338">
        <v>1741.35</v>
      </c>
    </row>
    <row r="1339" spans="1:10" x14ac:dyDescent="0.25">
      <c r="A1339" t="s">
        <v>3304</v>
      </c>
      <c r="B1339" s="2">
        <v>45854</v>
      </c>
      <c r="C1339" t="s">
        <v>370</v>
      </c>
      <c r="D1339" t="s">
        <v>1572</v>
      </c>
      <c r="E1339" t="s">
        <v>1942</v>
      </c>
      <c r="F1339">
        <v>2</v>
      </c>
      <c r="G1339">
        <v>892.88</v>
      </c>
      <c r="H1339">
        <v>0.17</v>
      </c>
      <c r="I1339" t="s">
        <v>1961</v>
      </c>
      <c r="J1339">
        <v>1482.1808000000001</v>
      </c>
    </row>
    <row r="1340" spans="1:10" x14ac:dyDescent="0.25">
      <c r="A1340" t="s">
        <v>3305</v>
      </c>
      <c r="B1340" s="2">
        <v>45936</v>
      </c>
      <c r="C1340" t="s">
        <v>333</v>
      </c>
      <c r="D1340" t="s">
        <v>1700</v>
      </c>
      <c r="E1340" t="s">
        <v>1945</v>
      </c>
      <c r="F1340">
        <v>2</v>
      </c>
      <c r="G1340">
        <v>356.28</v>
      </c>
      <c r="H1340">
        <v>0.11</v>
      </c>
      <c r="I1340" t="s">
        <v>1964</v>
      </c>
      <c r="J1340">
        <v>634.17840000000001</v>
      </c>
    </row>
    <row r="1341" spans="1:10" x14ac:dyDescent="0.25">
      <c r="A1341" t="s">
        <v>3306</v>
      </c>
      <c r="B1341" s="2">
        <v>45921</v>
      </c>
      <c r="C1341" t="s">
        <v>1211</v>
      </c>
      <c r="D1341" t="s">
        <v>1823</v>
      </c>
      <c r="E1341" t="s">
        <v>1896</v>
      </c>
      <c r="F1341">
        <v>4</v>
      </c>
      <c r="G1341">
        <v>806.99</v>
      </c>
      <c r="H1341">
        <v>0.06</v>
      </c>
      <c r="I1341" t="s">
        <v>1959</v>
      </c>
      <c r="J1341">
        <v>3034.2824000000001</v>
      </c>
    </row>
    <row r="1342" spans="1:10" x14ac:dyDescent="0.25">
      <c r="A1342" t="s">
        <v>3307</v>
      </c>
      <c r="B1342" s="2">
        <v>45855</v>
      </c>
      <c r="C1342" t="s">
        <v>1372</v>
      </c>
      <c r="D1342" t="s">
        <v>1635</v>
      </c>
      <c r="E1342" t="s">
        <v>1892</v>
      </c>
      <c r="F1342">
        <v>3</v>
      </c>
      <c r="G1342">
        <v>684.22</v>
      </c>
      <c r="H1342">
        <v>0.09</v>
      </c>
      <c r="I1342" t="s">
        <v>1959</v>
      </c>
      <c r="J1342">
        <v>1867.9205999999999</v>
      </c>
    </row>
    <row r="1343" spans="1:10" x14ac:dyDescent="0.25">
      <c r="A1343" t="s">
        <v>3308</v>
      </c>
      <c r="B1343" s="2">
        <v>45837</v>
      </c>
      <c r="C1343" t="s">
        <v>1383</v>
      </c>
      <c r="D1343" t="s">
        <v>1862</v>
      </c>
      <c r="E1343" t="s">
        <v>1914</v>
      </c>
      <c r="F1343">
        <v>4</v>
      </c>
      <c r="G1343">
        <v>763.34</v>
      </c>
      <c r="H1343">
        <v>7.0000000000000007E-2</v>
      </c>
      <c r="I1343" t="s">
        <v>1961</v>
      </c>
      <c r="J1343">
        <v>2839.6248000000001</v>
      </c>
    </row>
    <row r="1344" spans="1:10" x14ac:dyDescent="0.25">
      <c r="A1344" t="s">
        <v>3309</v>
      </c>
      <c r="B1344" s="2">
        <v>45738</v>
      </c>
      <c r="C1344" t="s">
        <v>1142</v>
      </c>
      <c r="D1344" t="s">
        <v>1732</v>
      </c>
      <c r="E1344" t="s">
        <v>1901</v>
      </c>
      <c r="F1344">
        <v>3</v>
      </c>
      <c r="G1344">
        <v>721.94</v>
      </c>
      <c r="H1344">
        <v>0.26</v>
      </c>
      <c r="I1344" t="s">
        <v>1959</v>
      </c>
      <c r="J1344">
        <v>1602.7067999999999</v>
      </c>
    </row>
    <row r="1345" spans="1:10" x14ac:dyDescent="0.25">
      <c r="A1345" t="s">
        <v>3310</v>
      </c>
      <c r="B1345" s="2">
        <v>45323</v>
      </c>
      <c r="C1345" t="s">
        <v>1275</v>
      </c>
      <c r="D1345" t="s">
        <v>1874</v>
      </c>
      <c r="E1345" t="s">
        <v>1892</v>
      </c>
      <c r="F1345">
        <v>3</v>
      </c>
      <c r="G1345">
        <v>760.38</v>
      </c>
      <c r="H1345">
        <v>0</v>
      </c>
      <c r="I1345" t="s">
        <v>1964</v>
      </c>
      <c r="J1345">
        <v>2281.14</v>
      </c>
    </row>
    <row r="1346" spans="1:10" x14ac:dyDescent="0.25">
      <c r="A1346" t="s">
        <v>3311</v>
      </c>
      <c r="B1346" s="2">
        <v>45362</v>
      </c>
      <c r="C1346" t="s">
        <v>953</v>
      </c>
      <c r="D1346" t="s">
        <v>1874</v>
      </c>
      <c r="E1346" t="s">
        <v>1911</v>
      </c>
      <c r="F1346">
        <v>3</v>
      </c>
      <c r="G1346">
        <v>612.53</v>
      </c>
      <c r="H1346">
        <v>0.21</v>
      </c>
      <c r="I1346" t="s">
        <v>1964</v>
      </c>
      <c r="J1346">
        <v>1451.6960999999999</v>
      </c>
    </row>
    <row r="1347" spans="1:10" x14ac:dyDescent="0.25">
      <c r="A1347" t="s">
        <v>3312</v>
      </c>
      <c r="B1347" s="2">
        <v>45544</v>
      </c>
      <c r="C1347" t="s">
        <v>164</v>
      </c>
      <c r="D1347" t="s">
        <v>1771</v>
      </c>
      <c r="E1347" t="s">
        <v>1939</v>
      </c>
      <c r="F1347">
        <v>3</v>
      </c>
      <c r="G1347">
        <v>841.37</v>
      </c>
      <c r="H1347">
        <v>0.28999999999999998</v>
      </c>
      <c r="I1347" t="s">
        <v>1961</v>
      </c>
      <c r="J1347">
        <v>1792.1180999999999</v>
      </c>
    </row>
    <row r="1348" spans="1:10" x14ac:dyDescent="0.25">
      <c r="A1348" t="s">
        <v>3313</v>
      </c>
      <c r="B1348" s="2">
        <v>45249</v>
      </c>
      <c r="C1348" t="s">
        <v>844</v>
      </c>
      <c r="D1348" t="s">
        <v>1725</v>
      </c>
      <c r="E1348" t="s">
        <v>1921</v>
      </c>
      <c r="F1348">
        <v>2</v>
      </c>
      <c r="G1348">
        <v>636.51</v>
      </c>
      <c r="H1348">
        <v>0.25</v>
      </c>
      <c r="I1348" t="s">
        <v>1959</v>
      </c>
      <c r="J1348">
        <v>954.76499999999999</v>
      </c>
    </row>
    <row r="1349" spans="1:10" x14ac:dyDescent="0.25">
      <c r="A1349" t="s">
        <v>3314</v>
      </c>
      <c r="B1349" s="2">
        <v>45659</v>
      </c>
      <c r="C1349" t="s">
        <v>333</v>
      </c>
      <c r="D1349" t="s">
        <v>1715</v>
      </c>
      <c r="E1349" t="s">
        <v>1917</v>
      </c>
      <c r="F1349">
        <v>2</v>
      </c>
      <c r="G1349">
        <v>732.37</v>
      </c>
      <c r="H1349">
        <v>0.22</v>
      </c>
      <c r="I1349" t="s">
        <v>1964</v>
      </c>
      <c r="J1349">
        <v>1142.4972</v>
      </c>
    </row>
    <row r="1350" spans="1:10" x14ac:dyDescent="0.25">
      <c r="A1350" t="s">
        <v>3315</v>
      </c>
      <c r="B1350" s="2">
        <v>45927</v>
      </c>
      <c r="C1350" t="s">
        <v>554</v>
      </c>
      <c r="D1350" t="s">
        <v>1744</v>
      </c>
      <c r="E1350" t="s">
        <v>1939</v>
      </c>
      <c r="F1350">
        <v>3</v>
      </c>
      <c r="G1350">
        <v>183.44</v>
      </c>
      <c r="H1350">
        <v>0.28000000000000003</v>
      </c>
      <c r="I1350" t="s">
        <v>1964</v>
      </c>
      <c r="J1350">
        <v>396.23039999999992</v>
      </c>
    </row>
    <row r="1351" spans="1:10" x14ac:dyDescent="0.25">
      <c r="A1351" t="s">
        <v>3316</v>
      </c>
      <c r="B1351" s="2">
        <v>45373</v>
      </c>
      <c r="C1351" t="s">
        <v>245</v>
      </c>
      <c r="D1351" t="s">
        <v>1603</v>
      </c>
      <c r="E1351" t="s">
        <v>1932</v>
      </c>
      <c r="F1351">
        <v>4</v>
      </c>
      <c r="G1351">
        <v>898.58</v>
      </c>
      <c r="H1351">
        <v>0.16</v>
      </c>
      <c r="I1351" t="s">
        <v>1961</v>
      </c>
      <c r="J1351">
        <v>3019.2287999999999</v>
      </c>
    </row>
    <row r="1352" spans="1:10" x14ac:dyDescent="0.25">
      <c r="A1352" t="s">
        <v>3317</v>
      </c>
      <c r="B1352" s="2">
        <v>45529</v>
      </c>
      <c r="C1352" t="s">
        <v>1229</v>
      </c>
      <c r="D1352" t="s">
        <v>1645</v>
      </c>
      <c r="E1352" t="s">
        <v>1896</v>
      </c>
      <c r="F1352">
        <v>3</v>
      </c>
      <c r="G1352">
        <v>152.41</v>
      </c>
      <c r="H1352">
        <v>0.25</v>
      </c>
      <c r="I1352" t="s">
        <v>1959</v>
      </c>
      <c r="J1352">
        <v>342.92250000000001</v>
      </c>
    </row>
    <row r="1353" spans="1:10" x14ac:dyDescent="0.25">
      <c r="A1353" t="s">
        <v>3318</v>
      </c>
      <c r="B1353" s="2">
        <v>45872</v>
      </c>
      <c r="C1353" t="s">
        <v>732</v>
      </c>
      <c r="D1353" t="s">
        <v>1859</v>
      </c>
      <c r="E1353" t="s">
        <v>1934</v>
      </c>
      <c r="F1353">
        <v>3</v>
      </c>
      <c r="G1353">
        <v>972.58</v>
      </c>
      <c r="H1353">
        <v>0.28000000000000003</v>
      </c>
      <c r="I1353" t="s">
        <v>1964</v>
      </c>
      <c r="J1353">
        <v>2100.7728000000002</v>
      </c>
    </row>
    <row r="1354" spans="1:10" x14ac:dyDescent="0.25">
      <c r="A1354" t="s">
        <v>3319</v>
      </c>
      <c r="B1354" s="2">
        <v>45267</v>
      </c>
      <c r="C1354" t="s">
        <v>1449</v>
      </c>
      <c r="D1354" t="s">
        <v>1790</v>
      </c>
      <c r="E1354" t="s">
        <v>1927</v>
      </c>
      <c r="F1354">
        <v>4</v>
      </c>
      <c r="G1354">
        <v>136.4</v>
      </c>
      <c r="H1354">
        <v>0.04</v>
      </c>
      <c r="I1354" t="s">
        <v>1964</v>
      </c>
      <c r="J1354">
        <v>523.77599999999995</v>
      </c>
    </row>
    <row r="1355" spans="1:10" x14ac:dyDescent="0.25">
      <c r="A1355" t="s">
        <v>3320</v>
      </c>
      <c r="B1355" s="2">
        <v>45894</v>
      </c>
      <c r="C1355" t="s">
        <v>1258</v>
      </c>
      <c r="D1355" t="s">
        <v>1865</v>
      </c>
      <c r="E1355" t="s">
        <v>1936</v>
      </c>
      <c r="F1355">
        <v>1</v>
      </c>
      <c r="G1355">
        <v>509.63</v>
      </c>
      <c r="H1355">
        <v>0.27</v>
      </c>
      <c r="I1355" t="s">
        <v>1964</v>
      </c>
      <c r="J1355">
        <v>372.0299</v>
      </c>
    </row>
    <row r="1356" spans="1:10" x14ac:dyDescent="0.25">
      <c r="A1356" t="s">
        <v>3321</v>
      </c>
      <c r="B1356" s="2">
        <v>45331</v>
      </c>
      <c r="C1356" t="s">
        <v>24</v>
      </c>
      <c r="D1356" t="s">
        <v>1874</v>
      </c>
      <c r="E1356" t="s">
        <v>1901</v>
      </c>
      <c r="F1356">
        <v>4</v>
      </c>
      <c r="G1356">
        <v>360.28</v>
      </c>
      <c r="H1356">
        <v>0.09</v>
      </c>
      <c r="I1356" t="s">
        <v>1964</v>
      </c>
      <c r="J1356">
        <v>1311.4192</v>
      </c>
    </row>
    <row r="1357" spans="1:10" x14ac:dyDescent="0.25">
      <c r="A1357" t="s">
        <v>3322</v>
      </c>
      <c r="B1357" s="2">
        <v>45910</v>
      </c>
      <c r="C1357" t="s">
        <v>296</v>
      </c>
      <c r="D1357" t="s">
        <v>1850</v>
      </c>
      <c r="E1357" t="s">
        <v>1936</v>
      </c>
      <c r="F1357">
        <v>3</v>
      </c>
      <c r="G1357">
        <v>882.05</v>
      </c>
      <c r="H1357">
        <v>0.06</v>
      </c>
      <c r="I1357" t="s">
        <v>1961</v>
      </c>
      <c r="J1357">
        <v>2487.3809999999989</v>
      </c>
    </row>
    <row r="1358" spans="1:10" x14ac:dyDescent="0.25">
      <c r="A1358" t="s">
        <v>3323</v>
      </c>
      <c r="B1358" s="2">
        <v>45564</v>
      </c>
      <c r="C1358" t="s">
        <v>648</v>
      </c>
      <c r="D1358" t="s">
        <v>1820</v>
      </c>
      <c r="E1358" t="s">
        <v>1917</v>
      </c>
      <c r="F1358">
        <v>3</v>
      </c>
      <c r="G1358">
        <v>141.54</v>
      </c>
      <c r="H1358">
        <v>0.12</v>
      </c>
      <c r="I1358" t="s">
        <v>1961</v>
      </c>
      <c r="J1358">
        <v>373.66559999999998</v>
      </c>
    </row>
    <row r="1359" spans="1:10" x14ac:dyDescent="0.25">
      <c r="A1359" t="s">
        <v>3324</v>
      </c>
      <c r="B1359" s="2">
        <v>45461</v>
      </c>
      <c r="C1359" t="s">
        <v>172</v>
      </c>
      <c r="D1359" t="s">
        <v>1617</v>
      </c>
      <c r="E1359" t="s">
        <v>1904</v>
      </c>
      <c r="F1359">
        <v>3</v>
      </c>
      <c r="G1359">
        <v>83.5</v>
      </c>
      <c r="H1359">
        <v>0.23</v>
      </c>
      <c r="I1359" t="s">
        <v>1964</v>
      </c>
      <c r="J1359">
        <v>192.88499999999999</v>
      </c>
    </row>
    <row r="1360" spans="1:10" x14ac:dyDescent="0.25">
      <c r="A1360" t="s">
        <v>3325</v>
      </c>
      <c r="B1360" s="2">
        <v>45258</v>
      </c>
      <c r="C1360" t="s">
        <v>430</v>
      </c>
      <c r="D1360" t="s">
        <v>1613</v>
      </c>
      <c r="E1360" t="s">
        <v>1911</v>
      </c>
      <c r="F1360">
        <v>2</v>
      </c>
      <c r="G1360">
        <v>629.73</v>
      </c>
      <c r="H1360">
        <v>7.0000000000000007E-2</v>
      </c>
      <c r="I1360" t="s">
        <v>1961</v>
      </c>
      <c r="J1360">
        <v>1171.2978000000001</v>
      </c>
    </row>
    <row r="1361" spans="1:10" x14ac:dyDescent="0.25">
      <c r="A1361" t="s">
        <v>3326</v>
      </c>
      <c r="B1361" s="2">
        <v>45228</v>
      </c>
      <c r="C1361" t="s">
        <v>62</v>
      </c>
      <c r="D1361" t="s">
        <v>1677</v>
      </c>
      <c r="E1361" t="s">
        <v>1911</v>
      </c>
      <c r="F1361">
        <v>2</v>
      </c>
      <c r="G1361">
        <v>159.93</v>
      </c>
      <c r="H1361">
        <v>0.2</v>
      </c>
      <c r="I1361" t="s">
        <v>1964</v>
      </c>
      <c r="J1361">
        <v>255.88800000000001</v>
      </c>
    </row>
    <row r="1362" spans="1:10" x14ac:dyDescent="0.25">
      <c r="A1362" t="s">
        <v>3327</v>
      </c>
      <c r="B1362" s="2">
        <v>45858</v>
      </c>
      <c r="C1362" t="s">
        <v>62</v>
      </c>
      <c r="D1362" t="s">
        <v>1715</v>
      </c>
      <c r="E1362" t="s">
        <v>1945</v>
      </c>
      <c r="F1362">
        <v>1</v>
      </c>
      <c r="G1362">
        <v>459.89</v>
      </c>
      <c r="H1362">
        <v>0.18</v>
      </c>
      <c r="I1362" t="s">
        <v>1964</v>
      </c>
      <c r="J1362">
        <v>377.10980000000001</v>
      </c>
    </row>
    <row r="1363" spans="1:10" x14ac:dyDescent="0.25">
      <c r="A1363" t="s">
        <v>3328</v>
      </c>
      <c r="B1363" s="2">
        <v>45532</v>
      </c>
      <c r="C1363" t="s">
        <v>627</v>
      </c>
      <c r="D1363" t="s">
        <v>1677</v>
      </c>
      <c r="E1363" t="s">
        <v>1948</v>
      </c>
      <c r="F1363">
        <v>4</v>
      </c>
      <c r="G1363">
        <v>885.57</v>
      </c>
      <c r="H1363">
        <v>0.27</v>
      </c>
      <c r="I1363" t="s">
        <v>1959</v>
      </c>
      <c r="J1363">
        <v>2585.8643999999999</v>
      </c>
    </row>
    <row r="1364" spans="1:10" x14ac:dyDescent="0.25">
      <c r="A1364" t="s">
        <v>3329</v>
      </c>
      <c r="B1364" s="2">
        <v>45454</v>
      </c>
      <c r="C1364" t="s">
        <v>1264</v>
      </c>
      <c r="D1364" t="s">
        <v>1744</v>
      </c>
      <c r="E1364" t="s">
        <v>1936</v>
      </c>
      <c r="F1364">
        <v>3</v>
      </c>
      <c r="G1364">
        <v>789.05</v>
      </c>
      <c r="H1364">
        <v>0</v>
      </c>
      <c r="I1364" t="s">
        <v>1961</v>
      </c>
      <c r="J1364">
        <v>2367.15</v>
      </c>
    </row>
    <row r="1365" spans="1:10" x14ac:dyDescent="0.25">
      <c r="A1365" t="s">
        <v>3330</v>
      </c>
      <c r="B1365" s="2">
        <v>45244</v>
      </c>
      <c r="C1365" t="s">
        <v>524</v>
      </c>
      <c r="D1365" t="s">
        <v>1780</v>
      </c>
      <c r="E1365" t="s">
        <v>1887</v>
      </c>
      <c r="F1365">
        <v>1</v>
      </c>
      <c r="G1365">
        <v>570.52</v>
      </c>
      <c r="H1365">
        <v>0</v>
      </c>
      <c r="I1365" t="s">
        <v>1961</v>
      </c>
      <c r="J1365">
        <v>570.52</v>
      </c>
    </row>
    <row r="1366" spans="1:10" x14ac:dyDescent="0.25">
      <c r="A1366" t="s">
        <v>3331</v>
      </c>
      <c r="B1366" s="2">
        <v>45322</v>
      </c>
      <c r="C1366" t="s">
        <v>600</v>
      </c>
      <c r="D1366" t="s">
        <v>1658</v>
      </c>
      <c r="E1366" t="s">
        <v>1939</v>
      </c>
      <c r="F1366">
        <v>4</v>
      </c>
      <c r="G1366">
        <v>310.79000000000002</v>
      </c>
      <c r="H1366">
        <v>0.22</v>
      </c>
      <c r="I1366" t="s">
        <v>1964</v>
      </c>
      <c r="J1366">
        <v>969.66480000000013</v>
      </c>
    </row>
    <row r="1367" spans="1:10" x14ac:dyDescent="0.25">
      <c r="A1367" t="s">
        <v>3332</v>
      </c>
      <c r="B1367" s="2">
        <v>45757</v>
      </c>
      <c r="C1367" t="s">
        <v>218</v>
      </c>
      <c r="D1367" t="s">
        <v>1786</v>
      </c>
      <c r="E1367" t="s">
        <v>1942</v>
      </c>
      <c r="F1367">
        <v>4</v>
      </c>
      <c r="G1367">
        <v>255.67</v>
      </c>
      <c r="H1367">
        <v>0.17</v>
      </c>
      <c r="I1367" t="s">
        <v>1959</v>
      </c>
      <c r="J1367">
        <v>848.82439999999997</v>
      </c>
    </row>
    <row r="1368" spans="1:10" x14ac:dyDescent="0.25">
      <c r="A1368" t="s">
        <v>3333</v>
      </c>
      <c r="B1368" s="2">
        <v>45397</v>
      </c>
      <c r="C1368" t="s">
        <v>449</v>
      </c>
      <c r="D1368" t="s">
        <v>1658</v>
      </c>
      <c r="E1368" t="s">
        <v>1939</v>
      </c>
      <c r="F1368">
        <v>2</v>
      </c>
      <c r="G1368">
        <v>270.66000000000003</v>
      </c>
      <c r="H1368">
        <v>0.1</v>
      </c>
      <c r="I1368" t="s">
        <v>1964</v>
      </c>
      <c r="J1368">
        <v>487.18799999999999</v>
      </c>
    </row>
    <row r="1369" spans="1:10" x14ac:dyDescent="0.25">
      <c r="A1369" t="s">
        <v>3334</v>
      </c>
      <c r="B1369" s="2">
        <v>45914</v>
      </c>
      <c r="C1369" t="s">
        <v>956</v>
      </c>
      <c r="D1369" t="s">
        <v>1645</v>
      </c>
      <c r="E1369" t="s">
        <v>1942</v>
      </c>
      <c r="F1369">
        <v>3</v>
      </c>
      <c r="G1369">
        <v>373.35</v>
      </c>
      <c r="H1369">
        <v>0.2</v>
      </c>
      <c r="I1369" t="s">
        <v>1964</v>
      </c>
      <c r="J1369">
        <v>896.04000000000019</v>
      </c>
    </row>
    <row r="1370" spans="1:10" x14ac:dyDescent="0.25">
      <c r="A1370" t="s">
        <v>3335</v>
      </c>
      <c r="B1370" s="2">
        <v>45432</v>
      </c>
      <c r="C1370" t="s">
        <v>148</v>
      </c>
      <c r="D1370" t="s">
        <v>1759</v>
      </c>
      <c r="E1370" t="s">
        <v>1927</v>
      </c>
      <c r="F1370">
        <v>2</v>
      </c>
      <c r="G1370">
        <v>23.58</v>
      </c>
      <c r="H1370">
        <v>0.02</v>
      </c>
      <c r="I1370" t="s">
        <v>1961</v>
      </c>
      <c r="J1370">
        <v>46.216799999999999</v>
      </c>
    </row>
    <row r="1371" spans="1:10" x14ac:dyDescent="0.25">
      <c r="A1371" t="s">
        <v>3336</v>
      </c>
      <c r="B1371" s="2">
        <v>45798</v>
      </c>
      <c r="C1371" t="s">
        <v>34</v>
      </c>
      <c r="D1371" t="s">
        <v>1683</v>
      </c>
      <c r="E1371" t="s">
        <v>1914</v>
      </c>
      <c r="F1371">
        <v>4</v>
      </c>
      <c r="G1371">
        <v>185.67</v>
      </c>
      <c r="H1371">
        <v>0.21</v>
      </c>
      <c r="I1371" t="s">
        <v>1961</v>
      </c>
      <c r="J1371">
        <v>586.71719999999993</v>
      </c>
    </row>
    <row r="1372" spans="1:10" x14ac:dyDescent="0.25">
      <c r="A1372" t="s">
        <v>3337</v>
      </c>
      <c r="B1372" s="2">
        <v>45396</v>
      </c>
      <c r="C1372" t="s">
        <v>421</v>
      </c>
      <c r="D1372" t="s">
        <v>1628</v>
      </c>
      <c r="E1372" t="s">
        <v>1932</v>
      </c>
      <c r="F1372">
        <v>3</v>
      </c>
      <c r="G1372">
        <v>928.74</v>
      </c>
      <c r="H1372">
        <v>0.27</v>
      </c>
      <c r="I1372" t="s">
        <v>1961</v>
      </c>
      <c r="J1372">
        <v>2033.9405999999999</v>
      </c>
    </row>
    <row r="1373" spans="1:10" x14ac:dyDescent="0.25">
      <c r="A1373" t="s">
        <v>3338</v>
      </c>
      <c r="B1373" s="2">
        <v>45235</v>
      </c>
      <c r="C1373" t="s">
        <v>125</v>
      </c>
      <c r="D1373" t="s">
        <v>1835</v>
      </c>
      <c r="E1373" t="s">
        <v>1908</v>
      </c>
      <c r="F1373">
        <v>3</v>
      </c>
      <c r="G1373">
        <v>923.38</v>
      </c>
      <c r="H1373">
        <v>7.0000000000000007E-2</v>
      </c>
      <c r="I1373" t="s">
        <v>1964</v>
      </c>
      <c r="J1373">
        <v>2576.2302</v>
      </c>
    </row>
    <row r="1374" spans="1:10" x14ac:dyDescent="0.25">
      <c r="A1374" t="s">
        <v>3339</v>
      </c>
      <c r="B1374" s="2">
        <v>45499</v>
      </c>
      <c r="C1374" t="s">
        <v>1437</v>
      </c>
      <c r="D1374" t="s">
        <v>1572</v>
      </c>
      <c r="E1374" t="s">
        <v>1921</v>
      </c>
      <c r="F1374">
        <v>2</v>
      </c>
      <c r="G1374">
        <v>409.26</v>
      </c>
      <c r="H1374">
        <v>0.1</v>
      </c>
      <c r="I1374" t="s">
        <v>1961</v>
      </c>
      <c r="J1374">
        <v>736.66800000000001</v>
      </c>
    </row>
    <row r="1375" spans="1:10" x14ac:dyDescent="0.25">
      <c r="A1375" t="s">
        <v>3340</v>
      </c>
      <c r="B1375" s="2">
        <v>45272</v>
      </c>
      <c r="C1375" t="s">
        <v>823</v>
      </c>
      <c r="D1375" t="s">
        <v>1645</v>
      </c>
      <c r="E1375" t="s">
        <v>1914</v>
      </c>
      <c r="F1375">
        <v>2</v>
      </c>
      <c r="G1375">
        <v>608.46</v>
      </c>
      <c r="H1375">
        <v>0.16</v>
      </c>
      <c r="I1375" t="s">
        <v>1959</v>
      </c>
      <c r="J1375">
        <v>1022.2128</v>
      </c>
    </row>
    <row r="1376" spans="1:10" x14ac:dyDescent="0.25">
      <c r="A1376" t="s">
        <v>3341</v>
      </c>
      <c r="B1376" s="2">
        <v>45785</v>
      </c>
      <c r="C1376" t="s">
        <v>698</v>
      </c>
      <c r="D1376" t="s">
        <v>1706</v>
      </c>
      <c r="E1376" t="s">
        <v>1948</v>
      </c>
      <c r="F1376">
        <v>4</v>
      </c>
      <c r="G1376">
        <v>150.47999999999999</v>
      </c>
      <c r="H1376">
        <v>0.09</v>
      </c>
      <c r="I1376" t="s">
        <v>1959</v>
      </c>
      <c r="J1376">
        <v>547.74720000000002</v>
      </c>
    </row>
    <row r="1377" spans="1:10" x14ac:dyDescent="0.25">
      <c r="A1377" t="s">
        <v>3342</v>
      </c>
      <c r="B1377" s="2">
        <v>45534</v>
      </c>
      <c r="C1377" t="s">
        <v>796</v>
      </c>
      <c r="D1377" t="s">
        <v>1786</v>
      </c>
      <c r="E1377" t="s">
        <v>1934</v>
      </c>
      <c r="F1377">
        <v>4</v>
      </c>
      <c r="G1377">
        <v>207.41</v>
      </c>
      <c r="H1377">
        <v>0.02</v>
      </c>
      <c r="I1377" t="s">
        <v>1959</v>
      </c>
      <c r="J1377">
        <v>813.04719999999998</v>
      </c>
    </row>
    <row r="1378" spans="1:10" x14ac:dyDescent="0.25">
      <c r="A1378" t="s">
        <v>3343</v>
      </c>
      <c r="B1378" s="2">
        <v>45803</v>
      </c>
      <c r="C1378" t="s">
        <v>578</v>
      </c>
      <c r="D1378" t="s">
        <v>1603</v>
      </c>
      <c r="E1378" t="s">
        <v>1911</v>
      </c>
      <c r="F1378">
        <v>1</v>
      </c>
      <c r="G1378">
        <v>56.59</v>
      </c>
      <c r="H1378">
        <v>0.15</v>
      </c>
      <c r="I1378" t="s">
        <v>1961</v>
      </c>
      <c r="J1378">
        <v>48.101500000000001</v>
      </c>
    </row>
    <row r="1379" spans="1:10" x14ac:dyDescent="0.25">
      <c r="A1379" t="s">
        <v>3344</v>
      </c>
      <c r="B1379" s="2">
        <v>45667</v>
      </c>
      <c r="C1379" t="s">
        <v>1272</v>
      </c>
      <c r="D1379" t="s">
        <v>1696</v>
      </c>
      <c r="E1379" t="s">
        <v>1904</v>
      </c>
      <c r="F1379">
        <v>4</v>
      </c>
      <c r="G1379">
        <v>995.4</v>
      </c>
      <c r="H1379">
        <v>0.27</v>
      </c>
      <c r="I1379" t="s">
        <v>1959</v>
      </c>
      <c r="J1379">
        <v>2906.5680000000002</v>
      </c>
    </row>
    <row r="1380" spans="1:10" x14ac:dyDescent="0.25">
      <c r="A1380" t="s">
        <v>3345</v>
      </c>
      <c r="B1380" s="2">
        <v>45656</v>
      </c>
      <c r="C1380" t="s">
        <v>242</v>
      </c>
      <c r="D1380" t="s">
        <v>1721</v>
      </c>
      <c r="E1380" t="s">
        <v>1929</v>
      </c>
      <c r="F1380">
        <v>2</v>
      </c>
      <c r="G1380">
        <v>591.33000000000004</v>
      </c>
      <c r="H1380">
        <v>0.24</v>
      </c>
      <c r="I1380" t="s">
        <v>1959</v>
      </c>
      <c r="J1380">
        <v>898.8216000000001</v>
      </c>
    </row>
    <row r="1381" spans="1:10" x14ac:dyDescent="0.25">
      <c r="A1381" t="s">
        <v>3346</v>
      </c>
      <c r="B1381" s="2">
        <v>45869</v>
      </c>
      <c r="C1381" t="s">
        <v>1193</v>
      </c>
      <c r="D1381" t="s">
        <v>1725</v>
      </c>
      <c r="E1381" t="s">
        <v>1942</v>
      </c>
      <c r="F1381">
        <v>2</v>
      </c>
      <c r="G1381">
        <v>204.89</v>
      </c>
      <c r="H1381">
        <v>0.24</v>
      </c>
      <c r="I1381" t="s">
        <v>1959</v>
      </c>
      <c r="J1381">
        <v>311.43279999999999</v>
      </c>
    </row>
    <row r="1382" spans="1:10" x14ac:dyDescent="0.25">
      <c r="A1382" t="s">
        <v>3347</v>
      </c>
      <c r="B1382" s="2">
        <v>45549</v>
      </c>
      <c r="C1382" t="s">
        <v>329</v>
      </c>
      <c r="D1382" t="s">
        <v>1777</v>
      </c>
      <c r="E1382" t="s">
        <v>1934</v>
      </c>
      <c r="F1382">
        <v>2</v>
      </c>
      <c r="G1382">
        <v>546.41</v>
      </c>
      <c r="H1382">
        <v>0.08</v>
      </c>
      <c r="I1382" t="s">
        <v>1964</v>
      </c>
      <c r="J1382">
        <v>1005.3944</v>
      </c>
    </row>
    <row r="1383" spans="1:10" x14ac:dyDescent="0.25">
      <c r="A1383" t="s">
        <v>3348</v>
      </c>
      <c r="B1383" s="2">
        <v>45409</v>
      </c>
      <c r="C1383" t="s">
        <v>215</v>
      </c>
      <c r="D1383" t="s">
        <v>1628</v>
      </c>
      <c r="E1383" t="s">
        <v>1929</v>
      </c>
      <c r="F1383">
        <v>4</v>
      </c>
      <c r="G1383">
        <v>455.49</v>
      </c>
      <c r="H1383">
        <v>0.17</v>
      </c>
      <c r="I1383" t="s">
        <v>1959</v>
      </c>
      <c r="J1383">
        <v>1512.2267999999999</v>
      </c>
    </row>
    <row r="1384" spans="1:10" x14ac:dyDescent="0.25">
      <c r="A1384" t="s">
        <v>3349</v>
      </c>
      <c r="B1384" s="2">
        <v>45374</v>
      </c>
      <c r="C1384" t="s">
        <v>1322</v>
      </c>
      <c r="D1384" t="s">
        <v>1599</v>
      </c>
      <c r="E1384" t="s">
        <v>1939</v>
      </c>
      <c r="F1384">
        <v>2</v>
      </c>
      <c r="G1384">
        <v>700.27</v>
      </c>
      <c r="H1384">
        <v>0.16</v>
      </c>
      <c r="I1384" t="s">
        <v>1959</v>
      </c>
      <c r="J1384">
        <v>1176.4536000000001</v>
      </c>
    </row>
    <row r="1385" spans="1:10" x14ac:dyDescent="0.25">
      <c r="A1385" t="s">
        <v>3350</v>
      </c>
      <c r="B1385" s="2">
        <v>45282</v>
      </c>
      <c r="C1385" t="s">
        <v>1094</v>
      </c>
      <c r="D1385" t="s">
        <v>1829</v>
      </c>
      <c r="E1385" t="s">
        <v>1942</v>
      </c>
      <c r="F1385">
        <v>2</v>
      </c>
      <c r="G1385">
        <v>160.21</v>
      </c>
      <c r="H1385">
        <v>0.09</v>
      </c>
      <c r="I1385" t="s">
        <v>1959</v>
      </c>
      <c r="J1385">
        <v>291.5822</v>
      </c>
    </row>
    <row r="1386" spans="1:10" x14ac:dyDescent="0.25">
      <c r="A1386" t="s">
        <v>3351</v>
      </c>
      <c r="B1386" s="2">
        <v>45742</v>
      </c>
      <c r="C1386" t="s">
        <v>131</v>
      </c>
      <c r="D1386" t="s">
        <v>1721</v>
      </c>
      <c r="E1386" t="s">
        <v>1927</v>
      </c>
      <c r="F1386">
        <v>1</v>
      </c>
      <c r="G1386">
        <v>713.63</v>
      </c>
      <c r="H1386">
        <v>0.28000000000000003</v>
      </c>
      <c r="I1386" t="s">
        <v>1964</v>
      </c>
      <c r="J1386">
        <v>513.81359999999995</v>
      </c>
    </row>
    <row r="1387" spans="1:10" x14ac:dyDescent="0.25">
      <c r="A1387" t="s">
        <v>3352</v>
      </c>
      <c r="B1387" s="2">
        <v>45447</v>
      </c>
      <c r="C1387" t="s">
        <v>743</v>
      </c>
      <c r="D1387" t="s">
        <v>1862</v>
      </c>
      <c r="E1387" t="s">
        <v>1914</v>
      </c>
      <c r="F1387">
        <v>2</v>
      </c>
      <c r="G1387">
        <v>224.69</v>
      </c>
      <c r="H1387">
        <v>0.2</v>
      </c>
      <c r="I1387" t="s">
        <v>1964</v>
      </c>
      <c r="J1387">
        <v>359.50400000000002</v>
      </c>
    </row>
    <row r="1388" spans="1:10" x14ac:dyDescent="0.25">
      <c r="A1388" t="s">
        <v>3353</v>
      </c>
      <c r="B1388" s="2">
        <v>45733</v>
      </c>
      <c r="C1388" t="s">
        <v>1412</v>
      </c>
      <c r="D1388" t="s">
        <v>1635</v>
      </c>
      <c r="E1388" t="s">
        <v>1934</v>
      </c>
      <c r="F1388">
        <v>2</v>
      </c>
      <c r="G1388">
        <v>740.57</v>
      </c>
      <c r="H1388">
        <v>0.06</v>
      </c>
      <c r="I1388" t="s">
        <v>1959</v>
      </c>
      <c r="J1388">
        <v>1392.2716</v>
      </c>
    </row>
    <row r="1389" spans="1:10" x14ac:dyDescent="0.25">
      <c r="A1389" t="s">
        <v>3354</v>
      </c>
      <c r="B1389" s="2">
        <v>45373</v>
      </c>
      <c r="C1389" t="s">
        <v>488</v>
      </c>
      <c r="D1389" t="s">
        <v>1603</v>
      </c>
      <c r="E1389" t="s">
        <v>1901</v>
      </c>
      <c r="F1389">
        <v>3</v>
      </c>
      <c r="G1389">
        <v>250.14</v>
      </c>
      <c r="H1389">
        <v>0.23</v>
      </c>
      <c r="I1389" t="s">
        <v>1961</v>
      </c>
      <c r="J1389">
        <v>577.82339999999999</v>
      </c>
    </row>
    <row r="1390" spans="1:10" x14ac:dyDescent="0.25">
      <c r="A1390" t="s">
        <v>3355</v>
      </c>
      <c r="B1390" s="2">
        <v>45655</v>
      </c>
      <c r="C1390" t="s">
        <v>92</v>
      </c>
      <c r="D1390" t="s">
        <v>1877</v>
      </c>
      <c r="E1390" t="s">
        <v>1948</v>
      </c>
      <c r="F1390">
        <v>3</v>
      </c>
      <c r="G1390">
        <v>34.97</v>
      </c>
      <c r="H1390">
        <v>0.01</v>
      </c>
      <c r="I1390" t="s">
        <v>1959</v>
      </c>
      <c r="J1390">
        <v>103.8609</v>
      </c>
    </row>
    <row r="1391" spans="1:10" x14ac:dyDescent="0.25">
      <c r="A1391" t="s">
        <v>3356</v>
      </c>
      <c r="B1391" s="2">
        <v>45868</v>
      </c>
      <c r="C1391" t="s">
        <v>971</v>
      </c>
      <c r="D1391" t="s">
        <v>1706</v>
      </c>
      <c r="E1391" t="s">
        <v>1939</v>
      </c>
      <c r="F1391">
        <v>1</v>
      </c>
      <c r="G1391">
        <v>653.91</v>
      </c>
      <c r="H1391">
        <v>0.3</v>
      </c>
      <c r="I1391" t="s">
        <v>1961</v>
      </c>
      <c r="J1391">
        <v>457.73700000000002</v>
      </c>
    </row>
    <row r="1392" spans="1:10" x14ac:dyDescent="0.25">
      <c r="A1392" t="s">
        <v>3357</v>
      </c>
      <c r="B1392" s="2">
        <v>45338</v>
      </c>
      <c r="C1392" t="s">
        <v>1148</v>
      </c>
      <c r="D1392" t="s">
        <v>1780</v>
      </c>
      <c r="E1392" t="s">
        <v>1901</v>
      </c>
      <c r="F1392">
        <v>1</v>
      </c>
      <c r="G1392">
        <v>997.87</v>
      </c>
      <c r="H1392">
        <v>0.24</v>
      </c>
      <c r="I1392" t="s">
        <v>1959</v>
      </c>
      <c r="J1392">
        <v>758.38120000000004</v>
      </c>
    </row>
    <row r="1393" spans="1:10" x14ac:dyDescent="0.25">
      <c r="A1393" t="s">
        <v>3358</v>
      </c>
      <c r="B1393" s="2">
        <v>45349</v>
      </c>
      <c r="C1393" t="s">
        <v>686</v>
      </c>
      <c r="D1393" t="s">
        <v>1850</v>
      </c>
      <c r="E1393" t="s">
        <v>1934</v>
      </c>
      <c r="F1393">
        <v>1</v>
      </c>
      <c r="G1393">
        <v>174.27</v>
      </c>
      <c r="H1393">
        <v>0.27</v>
      </c>
      <c r="I1393" t="s">
        <v>1964</v>
      </c>
      <c r="J1393">
        <v>127.2171</v>
      </c>
    </row>
    <row r="1394" spans="1:10" x14ac:dyDescent="0.25">
      <c r="A1394" t="s">
        <v>3359</v>
      </c>
      <c r="B1394" s="2">
        <v>45368</v>
      </c>
      <c r="C1394" t="s">
        <v>406</v>
      </c>
      <c r="D1394" t="s">
        <v>1728</v>
      </c>
      <c r="E1394" t="s">
        <v>1914</v>
      </c>
      <c r="F1394">
        <v>3</v>
      </c>
      <c r="G1394">
        <v>847.44</v>
      </c>
      <c r="H1394">
        <v>0.17</v>
      </c>
      <c r="I1394" t="s">
        <v>1959</v>
      </c>
      <c r="J1394">
        <v>2110.1255999999998</v>
      </c>
    </row>
    <row r="1395" spans="1:10" x14ac:dyDescent="0.25">
      <c r="A1395" t="s">
        <v>3360</v>
      </c>
      <c r="B1395" s="2">
        <v>45243</v>
      </c>
      <c r="C1395" t="s">
        <v>1340</v>
      </c>
      <c r="D1395" t="s">
        <v>1565</v>
      </c>
      <c r="E1395" t="s">
        <v>1896</v>
      </c>
      <c r="F1395">
        <v>1</v>
      </c>
      <c r="G1395">
        <v>493.45</v>
      </c>
      <c r="H1395">
        <v>0.09</v>
      </c>
      <c r="I1395" t="s">
        <v>1959</v>
      </c>
      <c r="J1395">
        <v>449.03949999999998</v>
      </c>
    </row>
    <row r="1396" spans="1:10" x14ac:dyDescent="0.25">
      <c r="A1396" t="s">
        <v>3361</v>
      </c>
      <c r="B1396" s="2">
        <v>45577</v>
      </c>
      <c r="C1396" t="s">
        <v>757</v>
      </c>
      <c r="D1396" t="s">
        <v>1768</v>
      </c>
      <c r="E1396" t="s">
        <v>1896</v>
      </c>
      <c r="F1396">
        <v>4</v>
      </c>
      <c r="G1396">
        <v>111.66</v>
      </c>
      <c r="H1396">
        <v>0.14000000000000001</v>
      </c>
      <c r="I1396" t="s">
        <v>1959</v>
      </c>
      <c r="J1396">
        <v>384.11040000000003</v>
      </c>
    </row>
    <row r="1397" spans="1:10" x14ac:dyDescent="0.25">
      <c r="A1397" t="s">
        <v>3362</v>
      </c>
      <c r="B1397" s="2">
        <v>45343</v>
      </c>
      <c r="C1397" t="s">
        <v>895</v>
      </c>
      <c r="D1397" t="s">
        <v>1853</v>
      </c>
      <c r="E1397" t="s">
        <v>1927</v>
      </c>
      <c r="F1397">
        <v>1</v>
      </c>
      <c r="G1397">
        <v>413.65</v>
      </c>
      <c r="H1397">
        <v>0.1</v>
      </c>
      <c r="I1397" t="s">
        <v>1964</v>
      </c>
      <c r="J1397">
        <v>372.28500000000003</v>
      </c>
    </row>
    <row r="1398" spans="1:10" x14ac:dyDescent="0.25">
      <c r="A1398" t="s">
        <v>3363</v>
      </c>
      <c r="B1398" s="2">
        <v>45744</v>
      </c>
      <c r="C1398" t="s">
        <v>1476</v>
      </c>
      <c r="D1398" t="s">
        <v>1850</v>
      </c>
      <c r="E1398" t="s">
        <v>1921</v>
      </c>
      <c r="F1398">
        <v>1</v>
      </c>
      <c r="G1398">
        <v>317.14999999999998</v>
      </c>
      <c r="H1398">
        <v>0.24</v>
      </c>
      <c r="I1398" t="s">
        <v>1964</v>
      </c>
      <c r="J1398">
        <v>241.03399999999999</v>
      </c>
    </row>
    <row r="1399" spans="1:10" x14ac:dyDescent="0.25">
      <c r="A1399" t="s">
        <v>3364</v>
      </c>
      <c r="B1399" s="2">
        <v>45873</v>
      </c>
      <c r="C1399" t="s">
        <v>1136</v>
      </c>
      <c r="D1399" t="s">
        <v>1847</v>
      </c>
      <c r="E1399" t="s">
        <v>1892</v>
      </c>
      <c r="F1399">
        <v>3</v>
      </c>
      <c r="G1399">
        <v>642.94000000000005</v>
      </c>
      <c r="H1399">
        <v>0.05</v>
      </c>
      <c r="I1399" t="s">
        <v>1964</v>
      </c>
      <c r="J1399">
        <v>1832.3789999999999</v>
      </c>
    </row>
    <row r="1400" spans="1:10" x14ac:dyDescent="0.25">
      <c r="A1400" t="s">
        <v>3365</v>
      </c>
      <c r="B1400" s="2">
        <v>45601</v>
      </c>
      <c r="C1400" t="s">
        <v>462</v>
      </c>
      <c r="D1400" t="s">
        <v>1753</v>
      </c>
      <c r="E1400" t="s">
        <v>1924</v>
      </c>
      <c r="F1400">
        <v>4</v>
      </c>
      <c r="G1400">
        <v>559.59</v>
      </c>
      <c r="H1400">
        <v>0.19</v>
      </c>
      <c r="I1400" t="s">
        <v>1964</v>
      </c>
      <c r="J1400">
        <v>1813.0716</v>
      </c>
    </row>
    <row r="1401" spans="1:10" x14ac:dyDescent="0.25">
      <c r="A1401" t="s">
        <v>3366</v>
      </c>
      <c r="B1401" s="2">
        <v>45458</v>
      </c>
      <c r="C1401" t="s">
        <v>403</v>
      </c>
      <c r="D1401" t="s">
        <v>1664</v>
      </c>
      <c r="E1401" t="s">
        <v>1945</v>
      </c>
      <c r="F1401">
        <v>1</v>
      </c>
      <c r="G1401">
        <v>758.54</v>
      </c>
      <c r="H1401">
        <v>0.28999999999999998</v>
      </c>
      <c r="I1401" t="s">
        <v>1961</v>
      </c>
      <c r="J1401">
        <v>538.5634</v>
      </c>
    </row>
    <row r="1402" spans="1:10" x14ac:dyDescent="0.25">
      <c r="A1402" t="s">
        <v>3367</v>
      </c>
      <c r="B1402" s="2">
        <v>45649</v>
      </c>
      <c r="C1402" t="s">
        <v>1437</v>
      </c>
      <c r="D1402" t="s">
        <v>1823</v>
      </c>
      <c r="E1402" t="s">
        <v>1936</v>
      </c>
      <c r="F1402">
        <v>4</v>
      </c>
      <c r="G1402">
        <v>643.96</v>
      </c>
      <c r="H1402">
        <v>0.16</v>
      </c>
      <c r="I1402" t="s">
        <v>1961</v>
      </c>
      <c r="J1402">
        <v>2163.7055999999998</v>
      </c>
    </row>
    <row r="1403" spans="1:10" x14ac:dyDescent="0.25">
      <c r="A1403" t="s">
        <v>3368</v>
      </c>
      <c r="B1403" s="2">
        <v>45653</v>
      </c>
      <c r="C1403" t="s">
        <v>790</v>
      </c>
      <c r="D1403" t="s">
        <v>1648</v>
      </c>
      <c r="E1403" t="s">
        <v>1921</v>
      </c>
      <c r="F1403">
        <v>1</v>
      </c>
      <c r="G1403">
        <v>882.73</v>
      </c>
      <c r="H1403">
        <v>0.1</v>
      </c>
      <c r="I1403" t="s">
        <v>1959</v>
      </c>
      <c r="J1403">
        <v>794.45699999999999</v>
      </c>
    </row>
    <row r="1404" spans="1:10" x14ac:dyDescent="0.25">
      <c r="A1404" t="s">
        <v>3369</v>
      </c>
      <c r="B1404" s="2">
        <v>45378</v>
      </c>
      <c r="C1404" t="s">
        <v>1034</v>
      </c>
      <c r="D1404" t="s">
        <v>1856</v>
      </c>
      <c r="E1404" t="s">
        <v>1948</v>
      </c>
      <c r="F1404">
        <v>2</v>
      </c>
      <c r="G1404">
        <v>600.03</v>
      </c>
      <c r="H1404">
        <v>0.26</v>
      </c>
      <c r="I1404" t="s">
        <v>1961</v>
      </c>
      <c r="J1404">
        <v>888.0444</v>
      </c>
    </row>
    <row r="1405" spans="1:10" x14ac:dyDescent="0.25">
      <c r="A1405" t="s">
        <v>3370</v>
      </c>
      <c r="B1405" s="2">
        <v>45638</v>
      </c>
      <c r="C1405" t="s">
        <v>533</v>
      </c>
      <c r="D1405" t="s">
        <v>1744</v>
      </c>
      <c r="E1405" t="s">
        <v>1908</v>
      </c>
      <c r="F1405">
        <v>2</v>
      </c>
      <c r="G1405">
        <v>628.83000000000004</v>
      </c>
      <c r="H1405">
        <v>7.0000000000000007E-2</v>
      </c>
      <c r="I1405" t="s">
        <v>1961</v>
      </c>
      <c r="J1405">
        <v>1169.6238000000001</v>
      </c>
    </row>
    <row r="1406" spans="1:10" x14ac:dyDescent="0.25">
      <c r="A1406" t="s">
        <v>3371</v>
      </c>
      <c r="B1406" s="2">
        <v>45277</v>
      </c>
      <c r="C1406" t="s">
        <v>587</v>
      </c>
      <c r="D1406" t="s">
        <v>1826</v>
      </c>
      <c r="E1406" t="s">
        <v>1921</v>
      </c>
      <c r="F1406">
        <v>3</v>
      </c>
      <c r="G1406">
        <v>113.87</v>
      </c>
      <c r="H1406">
        <v>0.21</v>
      </c>
      <c r="I1406" t="s">
        <v>1964</v>
      </c>
      <c r="J1406">
        <v>269.87189999999998</v>
      </c>
    </row>
    <row r="1407" spans="1:10" x14ac:dyDescent="0.25">
      <c r="A1407" t="s">
        <v>3372</v>
      </c>
      <c r="B1407" s="2">
        <v>45351</v>
      </c>
      <c r="C1407" t="s">
        <v>1310</v>
      </c>
      <c r="D1407" t="s">
        <v>1799</v>
      </c>
      <c r="E1407" t="s">
        <v>1914</v>
      </c>
      <c r="F1407">
        <v>4</v>
      </c>
      <c r="G1407">
        <v>282.07</v>
      </c>
      <c r="H1407">
        <v>0.18</v>
      </c>
      <c r="I1407" t="s">
        <v>1961</v>
      </c>
      <c r="J1407">
        <v>925.18960000000004</v>
      </c>
    </row>
    <row r="1408" spans="1:10" x14ac:dyDescent="0.25">
      <c r="A1408" t="s">
        <v>3373</v>
      </c>
      <c r="B1408" s="2">
        <v>45290</v>
      </c>
      <c r="C1408" t="s">
        <v>530</v>
      </c>
      <c r="D1408" t="s">
        <v>1744</v>
      </c>
      <c r="E1408" t="s">
        <v>1911</v>
      </c>
      <c r="F1408">
        <v>3</v>
      </c>
      <c r="G1408">
        <v>676.77</v>
      </c>
      <c r="H1408">
        <v>0.17</v>
      </c>
      <c r="I1408" t="s">
        <v>1961</v>
      </c>
      <c r="J1408">
        <v>1685.1573000000001</v>
      </c>
    </row>
    <row r="1409" spans="1:10" x14ac:dyDescent="0.25">
      <c r="A1409" t="s">
        <v>3374</v>
      </c>
      <c r="B1409" s="2">
        <v>45638</v>
      </c>
      <c r="C1409" t="s">
        <v>722</v>
      </c>
      <c r="D1409" t="s">
        <v>1585</v>
      </c>
      <c r="E1409" t="s">
        <v>1939</v>
      </c>
      <c r="F1409">
        <v>2</v>
      </c>
      <c r="G1409">
        <v>362.7</v>
      </c>
      <c r="H1409">
        <v>0.09</v>
      </c>
      <c r="I1409" t="s">
        <v>1959</v>
      </c>
      <c r="J1409">
        <v>660.11400000000003</v>
      </c>
    </row>
    <row r="1410" spans="1:10" x14ac:dyDescent="0.25">
      <c r="A1410" t="s">
        <v>3375</v>
      </c>
      <c r="B1410" s="2">
        <v>45679</v>
      </c>
      <c r="C1410" t="s">
        <v>468</v>
      </c>
      <c r="D1410" t="s">
        <v>1610</v>
      </c>
      <c r="E1410" t="s">
        <v>1896</v>
      </c>
      <c r="F1410">
        <v>1</v>
      </c>
      <c r="G1410">
        <v>908.5</v>
      </c>
      <c r="H1410">
        <v>0.2</v>
      </c>
      <c r="I1410" t="s">
        <v>1964</v>
      </c>
      <c r="J1410">
        <v>726.80000000000007</v>
      </c>
    </row>
    <row r="1411" spans="1:10" x14ac:dyDescent="0.25">
      <c r="A1411" t="s">
        <v>3376</v>
      </c>
      <c r="B1411" s="2">
        <v>45296</v>
      </c>
      <c r="C1411" t="s">
        <v>251</v>
      </c>
      <c r="D1411" t="s">
        <v>1652</v>
      </c>
      <c r="E1411" t="s">
        <v>1936</v>
      </c>
      <c r="F1411">
        <v>2</v>
      </c>
      <c r="G1411">
        <v>795.37</v>
      </c>
      <c r="H1411">
        <v>0.2</v>
      </c>
      <c r="I1411" t="s">
        <v>1964</v>
      </c>
      <c r="J1411">
        <v>1272.5920000000001</v>
      </c>
    </row>
    <row r="1412" spans="1:10" x14ac:dyDescent="0.25">
      <c r="A1412" t="s">
        <v>3377</v>
      </c>
      <c r="B1412" s="2">
        <v>45760</v>
      </c>
      <c r="C1412" t="s">
        <v>494</v>
      </c>
      <c r="D1412" t="s">
        <v>1683</v>
      </c>
      <c r="E1412" t="s">
        <v>1904</v>
      </c>
      <c r="F1412">
        <v>2</v>
      </c>
      <c r="G1412">
        <v>326.85000000000002</v>
      </c>
      <c r="H1412">
        <v>0.17</v>
      </c>
      <c r="I1412" t="s">
        <v>1964</v>
      </c>
      <c r="J1412">
        <v>542.57100000000003</v>
      </c>
    </row>
    <row r="1413" spans="1:10" x14ac:dyDescent="0.25">
      <c r="A1413" t="s">
        <v>3378</v>
      </c>
      <c r="B1413" s="2">
        <v>45603</v>
      </c>
      <c r="C1413" t="s">
        <v>1109</v>
      </c>
      <c r="D1413" t="s">
        <v>1750</v>
      </c>
      <c r="E1413" t="s">
        <v>1934</v>
      </c>
      <c r="F1413">
        <v>3</v>
      </c>
      <c r="G1413">
        <v>169.43</v>
      </c>
      <c r="H1413">
        <v>0.19</v>
      </c>
      <c r="I1413" t="s">
        <v>1959</v>
      </c>
      <c r="J1413">
        <v>411.71490000000011</v>
      </c>
    </row>
    <row r="1414" spans="1:10" x14ac:dyDescent="0.25">
      <c r="A1414" t="s">
        <v>3379</v>
      </c>
      <c r="B1414" s="2">
        <v>45413</v>
      </c>
      <c r="C1414" t="s">
        <v>551</v>
      </c>
      <c r="D1414" t="s">
        <v>1832</v>
      </c>
      <c r="E1414" t="s">
        <v>1911</v>
      </c>
      <c r="F1414">
        <v>1</v>
      </c>
      <c r="G1414">
        <v>254.47</v>
      </c>
      <c r="H1414">
        <v>0.1</v>
      </c>
      <c r="I1414" t="s">
        <v>1959</v>
      </c>
      <c r="J1414">
        <v>229.023</v>
      </c>
    </row>
    <row r="1415" spans="1:10" x14ac:dyDescent="0.25">
      <c r="A1415" t="s">
        <v>3380</v>
      </c>
      <c r="B1415" s="2">
        <v>45506</v>
      </c>
      <c r="C1415" t="s">
        <v>1310</v>
      </c>
      <c r="D1415" t="s">
        <v>1652</v>
      </c>
      <c r="E1415" t="s">
        <v>1939</v>
      </c>
      <c r="F1415">
        <v>4</v>
      </c>
      <c r="G1415">
        <v>627.73</v>
      </c>
      <c r="H1415">
        <v>0.11</v>
      </c>
      <c r="I1415" t="s">
        <v>1964</v>
      </c>
      <c r="J1415">
        <v>2234.7188000000001</v>
      </c>
    </row>
    <row r="1416" spans="1:10" x14ac:dyDescent="0.25">
      <c r="A1416" t="s">
        <v>3381</v>
      </c>
      <c r="B1416" s="2">
        <v>45394</v>
      </c>
      <c r="C1416" t="s">
        <v>1172</v>
      </c>
      <c r="D1416" t="s">
        <v>1670</v>
      </c>
      <c r="E1416" t="s">
        <v>1948</v>
      </c>
      <c r="F1416">
        <v>4</v>
      </c>
      <c r="G1416">
        <v>327.25</v>
      </c>
      <c r="H1416">
        <v>0.13</v>
      </c>
      <c r="I1416" t="s">
        <v>1964</v>
      </c>
      <c r="J1416">
        <v>1138.83</v>
      </c>
    </row>
    <row r="1417" spans="1:10" x14ac:dyDescent="0.25">
      <c r="A1417" t="s">
        <v>3382</v>
      </c>
      <c r="B1417" s="2">
        <v>45755</v>
      </c>
      <c r="C1417" t="s">
        <v>497</v>
      </c>
      <c r="D1417" t="s">
        <v>1759</v>
      </c>
      <c r="E1417" t="s">
        <v>1927</v>
      </c>
      <c r="F1417">
        <v>4</v>
      </c>
      <c r="G1417">
        <v>511.43</v>
      </c>
      <c r="H1417">
        <v>0.18</v>
      </c>
      <c r="I1417" t="s">
        <v>1964</v>
      </c>
      <c r="J1417">
        <v>1677.4903999999999</v>
      </c>
    </row>
    <row r="1418" spans="1:10" x14ac:dyDescent="0.25">
      <c r="A1418" t="s">
        <v>3383</v>
      </c>
      <c r="B1418" s="2">
        <v>45473</v>
      </c>
      <c r="C1418" t="s">
        <v>557</v>
      </c>
      <c r="D1418" t="s">
        <v>1771</v>
      </c>
      <c r="E1418" t="s">
        <v>1942</v>
      </c>
      <c r="F1418">
        <v>4</v>
      </c>
      <c r="G1418">
        <v>194.67</v>
      </c>
      <c r="H1418">
        <v>0.23</v>
      </c>
      <c r="I1418" t="s">
        <v>1961</v>
      </c>
      <c r="J1418">
        <v>599.58359999999993</v>
      </c>
    </row>
    <row r="1419" spans="1:10" x14ac:dyDescent="0.25">
      <c r="A1419" t="s">
        <v>3384</v>
      </c>
      <c r="B1419" s="2">
        <v>45304</v>
      </c>
      <c r="C1419" t="s">
        <v>225</v>
      </c>
      <c r="D1419" t="s">
        <v>1645</v>
      </c>
      <c r="E1419" t="s">
        <v>1892</v>
      </c>
      <c r="F1419">
        <v>2</v>
      </c>
      <c r="G1419">
        <v>54.51</v>
      </c>
      <c r="H1419">
        <v>7.0000000000000007E-2</v>
      </c>
      <c r="I1419" t="s">
        <v>1959</v>
      </c>
      <c r="J1419">
        <v>101.3886</v>
      </c>
    </row>
    <row r="1420" spans="1:10" x14ac:dyDescent="0.25">
      <c r="A1420" t="s">
        <v>3385</v>
      </c>
      <c r="B1420" s="2">
        <v>45557</v>
      </c>
      <c r="C1420" t="s">
        <v>282</v>
      </c>
      <c r="D1420" t="s">
        <v>1768</v>
      </c>
      <c r="E1420" t="s">
        <v>1927</v>
      </c>
      <c r="F1420">
        <v>4</v>
      </c>
      <c r="G1420">
        <v>964</v>
      </c>
      <c r="H1420">
        <v>0.14000000000000001</v>
      </c>
      <c r="I1420" t="s">
        <v>1961</v>
      </c>
      <c r="J1420">
        <v>3316.16</v>
      </c>
    </row>
    <row r="1421" spans="1:10" x14ac:dyDescent="0.25">
      <c r="A1421" t="s">
        <v>3386</v>
      </c>
      <c r="B1421" s="2">
        <v>45527</v>
      </c>
      <c r="C1421" t="s">
        <v>161</v>
      </c>
      <c r="D1421" t="s">
        <v>1850</v>
      </c>
      <c r="E1421" t="s">
        <v>1904</v>
      </c>
      <c r="F1421">
        <v>1</v>
      </c>
      <c r="G1421">
        <v>170.12</v>
      </c>
      <c r="H1421">
        <v>0.26</v>
      </c>
      <c r="I1421" t="s">
        <v>1961</v>
      </c>
      <c r="J1421">
        <v>125.8888</v>
      </c>
    </row>
    <row r="1422" spans="1:10" x14ac:dyDescent="0.25">
      <c r="A1422" t="s">
        <v>3387</v>
      </c>
      <c r="B1422" s="2">
        <v>45875</v>
      </c>
      <c r="C1422" t="s">
        <v>518</v>
      </c>
      <c r="D1422" t="s">
        <v>1741</v>
      </c>
      <c r="E1422" t="s">
        <v>1948</v>
      </c>
      <c r="F1422">
        <v>2</v>
      </c>
      <c r="G1422">
        <v>664.5</v>
      </c>
      <c r="H1422">
        <v>0.23</v>
      </c>
      <c r="I1422" t="s">
        <v>1959</v>
      </c>
      <c r="J1422">
        <v>1023.33</v>
      </c>
    </row>
    <row r="1423" spans="1:10" x14ac:dyDescent="0.25">
      <c r="A1423" t="s">
        <v>3388</v>
      </c>
      <c r="B1423" s="2">
        <v>45936</v>
      </c>
      <c r="C1423" t="s">
        <v>1172</v>
      </c>
      <c r="D1423" t="s">
        <v>1715</v>
      </c>
      <c r="E1423" t="s">
        <v>1924</v>
      </c>
      <c r="F1423">
        <v>4</v>
      </c>
      <c r="G1423">
        <v>557.51</v>
      </c>
      <c r="H1423">
        <v>0.11</v>
      </c>
      <c r="I1423" t="s">
        <v>1959</v>
      </c>
      <c r="J1423">
        <v>1984.7356</v>
      </c>
    </row>
    <row r="1424" spans="1:10" x14ac:dyDescent="0.25">
      <c r="A1424" t="s">
        <v>3389</v>
      </c>
      <c r="B1424" s="2">
        <v>45807</v>
      </c>
      <c r="C1424" t="s">
        <v>1250</v>
      </c>
      <c r="D1424" t="s">
        <v>1853</v>
      </c>
      <c r="E1424" t="s">
        <v>1892</v>
      </c>
      <c r="F1424">
        <v>2</v>
      </c>
      <c r="G1424">
        <v>410</v>
      </c>
      <c r="H1424">
        <v>0.13</v>
      </c>
      <c r="I1424" t="s">
        <v>1964</v>
      </c>
      <c r="J1424">
        <v>713.4</v>
      </c>
    </row>
    <row r="1425" spans="1:10" x14ac:dyDescent="0.25">
      <c r="A1425" t="s">
        <v>3390</v>
      </c>
      <c r="B1425" s="2">
        <v>45473</v>
      </c>
      <c r="C1425" t="s">
        <v>977</v>
      </c>
      <c r="D1425" t="s">
        <v>1832</v>
      </c>
      <c r="E1425" t="s">
        <v>1908</v>
      </c>
      <c r="F1425">
        <v>2</v>
      </c>
      <c r="G1425">
        <v>879.93</v>
      </c>
      <c r="H1425">
        <v>0.28999999999999998</v>
      </c>
      <c r="I1425" t="s">
        <v>1964</v>
      </c>
      <c r="J1425">
        <v>1249.5006000000001</v>
      </c>
    </row>
    <row r="1426" spans="1:10" x14ac:dyDescent="0.25">
      <c r="A1426" t="s">
        <v>3391</v>
      </c>
      <c r="B1426" s="2">
        <v>45664</v>
      </c>
      <c r="C1426" t="s">
        <v>42</v>
      </c>
      <c r="D1426" t="s">
        <v>1610</v>
      </c>
      <c r="E1426" t="s">
        <v>1945</v>
      </c>
      <c r="F1426">
        <v>1</v>
      </c>
      <c r="G1426">
        <v>350.58</v>
      </c>
      <c r="H1426">
        <v>0.03</v>
      </c>
      <c r="I1426" t="s">
        <v>1964</v>
      </c>
      <c r="J1426">
        <v>340.06259999999997</v>
      </c>
    </row>
    <row r="1427" spans="1:10" x14ac:dyDescent="0.25">
      <c r="A1427" t="s">
        <v>3392</v>
      </c>
      <c r="B1427" s="2">
        <v>45633</v>
      </c>
      <c r="C1427" t="s">
        <v>1109</v>
      </c>
      <c r="D1427" t="s">
        <v>1756</v>
      </c>
      <c r="E1427" t="s">
        <v>1901</v>
      </c>
      <c r="F1427">
        <v>4</v>
      </c>
      <c r="G1427">
        <v>348.58</v>
      </c>
      <c r="H1427">
        <v>0.16</v>
      </c>
      <c r="I1427" t="s">
        <v>1959</v>
      </c>
      <c r="J1427">
        <v>1171.2288000000001</v>
      </c>
    </row>
    <row r="1428" spans="1:10" x14ac:dyDescent="0.25">
      <c r="A1428" t="s">
        <v>3393</v>
      </c>
      <c r="B1428" s="2">
        <v>45548</v>
      </c>
      <c r="C1428" t="s">
        <v>1429</v>
      </c>
      <c r="D1428" t="s">
        <v>1652</v>
      </c>
      <c r="E1428" t="s">
        <v>1901</v>
      </c>
      <c r="F1428">
        <v>3</v>
      </c>
      <c r="G1428">
        <v>247.66</v>
      </c>
      <c r="H1428">
        <v>0.02</v>
      </c>
      <c r="I1428" t="s">
        <v>1964</v>
      </c>
      <c r="J1428">
        <v>728.12040000000002</v>
      </c>
    </row>
    <row r="1429" spans="1:10" x14ac:dyDescent="0.25">
      <c r="A1429" t="s">
        <v>3394</v>
      </c>
      <c r="B1429" s="2">
        <v>45244</v>
      </c>
      <c r="C1429" t="s">
        <v>1223</v>
      </c>
      <c r="D1429" t="s">
        <v>1696</v>
      </c>
      <c r="E1429" t="s">
        <v>1936</v>
      </c>
      <c r="F1429">
        <v>3</v>
      </c>
      <c r="G1429">
        <v>836.27</v>
      </c>
      <c r="H1429">
        <v>0.16</v>
      </c>
      <c r="I1429" t="s">
        <v>1959</v>
      </c>
      <c r="J1429">
        <v>2107.4004</v>
      </c>
    </row>
    <row r="1430" spans="1:10" x14ac:dyDescent="0.25">
      <c r="A1430" t="s">
        <v>3395</v>
      </c>
      <c r="B1430" s="2">
        <v>45753</v>
      </c>
      <c r="C1430" t="s">
        <v>648</v>
      </c>
      <c r="D1430" t="s">
        <v>1613</v>
      </c>
      <c r="E1430" t="s">
        <v>1924</v>
      </c>
      <c r="F1430">
        <v>3</v>
      </c>
      <c r="G1430">
        <v>696.74</v>
      </c>
      <c r="H1430">
        <v>0.13</v>
      </c>
      <c r="I1430" t="s">
        <v>1964</v>
      </c>
      <c r="J1430">
        <v>1818.4914000000001</v>
      </c>
    </row>
    <row r="1431" spans="1:10" x14ac:dyDescent="0.25">
      <c r="A1431" t="s">
        <v>3396</v>
      </c>
      <c r="B1431" s="2">
        <v>45804</v>
      </c>
      <c r="C1431" t="s">
        <v>796</v>
      </c>
      <c r="D1431" t="s">
        <v>1865</v>
      </c>
      <c r="E1431" t="s">
        <v>1932</v>
      </c>
      <c r="F1431">
        <v>2</v>
      </c>
      <c r="G1431">
        <v>822.59</v>
      </c>
      <c r="H1431">
        <v>0.22</v>
      </c>
      <c r="I1431" t="s">
        <v>1961</v>
      </c>
      <c r="J1431">
        <v>1283.2403999999999</v>
      </c>
    </row>
    <row r="1432" spans="1:10" x14ac:dyDescent="0.25">
      <c r="A1432" t="s">
        <v>3397</v>
      </c>
      <c r="B1432" s="2">
        <v>45263</v>
      </c>
      <c r="C1432" t="s">
        <v>729</v>
      </c>
      <c r="D1432" t="s">
        <v>1820</v>
      </c>
      <c r="E1432" t="s">
        <v>1896</v>
      </c>
      <c r="F1432">
        <v>1</v>
      </c>
      <c r="G1432">
        <v>462.23</v>
      </c>
      <c r="H1432">
        <v>0.3</v>
      </c>
      <c r="I1432" t="s">
        <v>1961</v>
      </c>
      <c r="J1432">
        <v>323.56099999999998</v>
      </c>
    </row>
    <row r="1433" spans="1:10" x14ac:dyDescent="0.25">
      <c r="A1433" t="s">
        <v>3398</v>
      </c>
      <c r="B1433" s="2">
        <v>45906</v>
      </c>
      <c r="C1433" t="s">
        <v>1395</v>
      </c>
      <c r="D1433" t="s">
        <v>1706</v>
      </c>
      <c r="E1433" t="s">
        <v>1942</v>
      </c>
      <c r="F1433">
        <v>1</v>
      </c>
      <c r="G1433">
        <v>361.09</v>
      </c>
      <c r="H1433">
        <v>0.06</v>
      </c>
      <c r="I1433" t="s">
        <v>1961</v>
      </c>
      <c r="J1433">
        <v>339.42459999999988</v>
      </c>
    </row>
    <row r="1434" spans="1:10" x14ac:dyDescent="0.25">
      <c r="A1434" t="s">
        <v>3399</v>
      </c>
      <c r="B1434" s="2">
        <v>45243</v>
      </c>
      <c r="C1434" t="s">
        <v>1208</v>
      </c>
      <c r="D1434" t="s">
        <v>1802</v>
      </c>
      <c r="E1434" t="s">
        <v>1948</v>
      </c>
      <c r="F1434">
        <v>3</v>
      </c>
      <c r="G1434">
        <v>59.37</v>
      </c>
      <c r="H1434">
        <v>0.03</v>
      </c>
      <c r="I1434" t="s">
        <v>1961</v>
      </c>
      <c r="J1434">
        <v>172.76669999999999</v>
      </c>
    </row>
    <row r="1435" spans="1:10" x14ac:dyDescent="0.25">
      <c r="A1435" t="s">
        <v>3400</v>
      </c>
      <c r="B1435" s="2">
        <v>45686</v>
      </c>
      <c r="C1435" t="s">
        <v>148</v>
      </c>
      <c r="D1435" t="s">
        <v>1700</v>
      </c>
      <c r="E1435" t="s">
        <v>1892</v>
      </c>
      <c r="F1435">
        <v>3</v>
      </c>
      <c r="G1435">
        <v>765.21</v>
      </c>
      <c r="H1435">
        <v>0.14000000000000001</v>
      </c>
      <c r="I1435" t="s">
        <v>1964</v>
      </c>
      <c r="J1435">
        <v>1974.2418</v>
      </c>
    </row>
    <row r="1436" spans="1:10" x14ac:dyDescent="0.25">
      <c r="A1436" t="s">
        <v>3401</v>
      </c>
      <c r="B1436" s="2">
        <v>45472</v>
      </c>
      <c r="C1436" t="s">
        <v>790</v>
      </c>
      <c r="D1436" t="s">
        <v>1674</v>
      </c>
      <c r="E1436" t="s">
        <v>1929</v>
      </c>
      <c r="F1436">
        <v>4</v>
      </c>
      <c r="G1436">
        <v>303.56</v>
      </c>
      <c r="H1436">
        <v>0.2</v>
      </c>
      <c r="I1436" t="s">
        <v>1964</v>
      </c>
      <c r="J1436">
        <v>971.39200000000005</v>
      </c>
    </row>
    <row r="1437" spans="1:10" x14ac:dyDescent="0.25">
      <c r="A1437" t="s">
        <v>3402</v>
      </c>
      <c r="B1437" s="2">
        <v>45779</v>
      </c>
      <c r="C1437" t="s">
        <v>1383</v>
      </c>
      <c r="D1437" t="s">
        <v>1658</v>
      </c>
      <c r="E1437" t="s">
        <v>1887</v>
      </c>
      <c r="F1437">
        <v>1</v>
      </c>
      <c r="G1437">
        <v>640.92999999999995</v>
      </c>
      <c r="H1437">
        <v>0.19</v>
      </c>
      <c r="I1437" t="s">
        <v>1961</v>
      </c>
      <c r="J1437">
        <v>519.15329999999994</v>
      </c>
    </row>
    <row r="1438" spans="1:10" x14ac:dyDescent="0.25">
      <c r="A1438" t="s">
        <v>3403</v>
      </c>
      <c r="B1438" s="2">
        <v>45830</v>
      </c>
      <c r="C1438" t="s">
        <v>584</v>
      </c>
      <c r="D1438" t="s">
        <v>1841</v>
      </c>
      <c r="E1438" t="s">
        <v>1924</v>
      </c>
      <c r="F1438">
        <v>2</v>
      </c>
      <c r="G1438">
        <v>611.25</v>
      </c>
      <c r="H1438">
        <v>0.22</v>
      </c>
      <c r="I1438" t="s">
        <v>1959</v>
      </c>
      <c r="J1438">
        <v>953.55000000000007</v>
      </c>
    </row>
    <row r="1439" spans="1:10" x14ac:dyDescent="0.25">
      <c r="A1439" t="s">
        <v>3404</v>
      </c>
      <c r="B1439" s="2">
        <v>45756</v>
      </c>
      <c r="C1439" t="s">
        <v>1434</v>
      </c>
      <c r="D1439" t="s">
        <v>1780</v>
      </c>
      <c r="E1439" t="s">
        <v>1892</v>
      </c>
      <c r="F1439">
        <v>1</v>
      </c>
      <c r="G1439">
        <v>209.93</v>
      </c>
      <c r="H1439">
        <v>0.21</v>
      </c>
      <c r="I1439" t="s">
        <v>1959</v>
      </c>
      <c r="J1439">
        <v>165.84469999999999</v>
      </c>
    </row>
    <row r="1440" spans="1:10" x14ac:dyDescent="0.25">
      <c r="A1440" t="s">
        <v>3405</v>
      </c>
      <c r="B1440" s="2">
        <v>45847</v>
      </c>
      <c r="C1440" t="s">
        <v>391</v>
      </c>
      <c r="D1440" t="s">
        <v>1880</v>
      </c>
      <c r="E1440" t="s">
        <v>1924</v>
      </c>
      <c r="F1440">
        <v>3</v>
      </c>
      <c r="G1440">
        <v>130.38999999999999</v>
      </c>
      <c r="H1440">
        <v>0.24</v>
      </c>
      <c r="I1440" t="s">
        <v>1961</v>
      </c>
      <c r="J1440">
        <v>297.28919999999999</v>
      </c>
    </row>
    <row r="1441" spans="1:10" x14ac:dyDescent="0.25">
      <c r="A1441" t="s">
        <v>3406</v>
      </c>
      <c r="B1441" s="2">
        <v>45322</v>
      </c>
      <c r="C1441" t="s">
        <v>934</v>
      </c>
      <c r="D1441" t="s">
        <v>1862</v>
      </c>
      <c r="E1441" t="s">
        <v>1914</v>
      </c>
      <c r="F1441">
        <v>2</v>
      </c>
      <c r="G1441">
        <v>846.18</v>
      </c>
      <c r="H1441">
        <v>0.1</v>
      </c>
      <c r="I1441" t="s">
        <v>1964</v>
      </c>
      <c r="J1441">
        <v>1523.124</v>
      </c>
    </row>
    <row r="1442" spans="1:10" x14ac:dyDescent="0.25">
      <c r="A1442" t="s">
        <v>3407</v>
      </c>
      <c r="B1442" s="2">
        <v>45829</v>
      </c>
      <c r="C1442" t="s">
        <v>1121</v>
      </c>
      <c r="D1442" t="s">
        <v>1793</v>
      </c>
      <c r="E1442" t="s">
        <v>1934</v>
      </c>
      <c r="F1442">
        <v>2</v>
      </c>
      <c r="G1442">
        <v>424.53</v>
      </c>
      <c r="H1442">
        <v>0.14000000000000001</v>
      </c>
      <c r="I1442" t="s">
        <v>1964</v>
      </c>
      <c r="J1442">
        <v>730.19159999999999</v>
      </c>
    </row>
    <row r="1443" spans="1:10" x14ac:dyDescent="0.25">
      <c r="A1443" t="s">
        <v>3408</v>
      </c>
      <c r="B1443" s="2">
        <v>45539</v>
      </c>
      <c r="C1443" t="s">
        <v>835</v>
      </c>
      <c r="D1443" t="s">
        <v>1847</v>
      </c>
      <c r="E1443" t="s">
        <v>1934</v>
      </c>
      <c r="F1443">
        <v>4</v>
      </c>
      <c r="G1443">
        <v>450.42</v>
      </c>
      <c r="H1443">
        <v>0.08</v>
      </c>
      <c r="I1443" t="s">
        <v>1964</v>
      </c>
      <c r="J1443">
        <v>1657.5455999999999</v>
      </c>
    </row>
    <row r="1444" spans="1:10" x14ac:dyDescent="0.25">
      <c r="A1444" t="s">
        <v>3409</v>
      </c>
      <c r="B1444" s="2">
        <v>45893</v>
      </c>
      <c r="C1444" t="s">
        <v>530</v>
      </c>
      <c r="D1444" t="s">
        <v>1655</v>
      </c>
      <c r="E1444" t="s">
        <v>1921</v>
      </c>
      <c r="F1444">
        <v>4</v>
      </c>
      <c r="G1444">
        <v>896.91</v>
      </c>
      <c r="H1444">
        <v>0.1</v>
      </c>
      <c r="I1444" t="s">
        <v>1959</v>
      </c>
      <c r="J1444">
        <v>3228.8760000000002</v>
      </c>
    </row>
    <row r="1445" spans="1:10" x14ac:dyDescent="0.25">
      <c r="A1445" t="s">
        <v>3410</v>
      </c>
      <c r="B1445" s="2">
        <v>45814</v>
      </c>
      <c r="C1445" t="s">
        <v>1504</v>
      </c>
      <c r="D1445" t="s">
        <v>1874</v>
      </c>
      <c r="E1445" t="s">
        <v>1924</v>
      </c>
      <c r="F1445">
        <v>3</v>
      </c>
      <c r="G1445">
        <v>679.38</v>
      </c>
      <c r="H1445">
        <v>0.3</v>
      </c>
      <c r="I1445" t="s">
        <v>1964</v>
      </c>
      <c r="J1445">
        <v>1426.6980000000001</v>
      </c>
    </row>
    <row r="1446" spans="1:10" x14ac:dyDescent="0.25">
      <c r="A1446" t="s">
        <v>3411</v>
      </c>
      <c r="B1446" s="2">
        <v>45571</v>
      </c>
      <c r="C1446" t="s">
        <v>78</v>
      </c>
      <c r="D1446" t="s">
        <v>1823</v>
      </c>
      <c r="E1446" t="s">
        <v>1939</v>
      </c>
      <c r="F1446">
        <v>3</v>
      </c>
      <c r="G1446">
        <v>483.63</v>
      </c>
      <c r="H1446">
        <v>0</v>
      </c>
      <c r="I1446" t="s">
        <v>1959</v>
      </c>
      <c r="J1446">
        <v>1450.89</v>
      </c>
    </row>
    <row r="1447" spans="1:10" x14ac:dyDescent="0.25">
      <c r="A1447" t="s">
        <v>3412</v>
      </c>
      <c r="B1447" s="2">
        <v>45542</v>
      </c>
      <c r="C1447" t="s">
        <v>128</v>
      </c>
      <c r="D1447" t="s">
        <v>1696</v>
      </c>
      <c r="E1447" t="s">
        <v>1887</v>
      </c>
      <c r="F1447">
        <v>3</v>
      </c>
      <c r="G1447">
        <v>158.27000000000001</v>
      </c>
      <c r="H1447">
        <v>0.24</v>
      </c>
      <c r="I1447" t="s">
        <v>1964</v>
      </c>
      <c r="J1447">
        <v>360.85559999999998</v>
      </c>
    </row>
    <row r="1448" spans="1:10" x14ac:dyDescent="0.25">
      <c r="A1448" t="s">
        <v>3413</v>
      </c>
      <c r="B1448" s="2">
        <v>45758</v>
      </c>
      <c r="C1448" t="s">
        <v>406</v>
      </c>
      <c r="D1448" t="s">
        <v>1565</v>
      </c>
      <c r="E1448" t="s">
        <v>1936</v>
      </c>
      <c r="F1448">
        <v>4</v>
      </c>
      <c r="G1448">
        <v>601.5</v>
      </c>
      <c r="H1448">
        <v>0.18</v>
      </c>
      <c r="I1448" t="s">
        <v>1959</v>
      </c>
      <c r="J1448">
        <v>1972.92</v>
      </c>
    </row>
    <row r="1449" spans="1:10" x14ac:dyDescent="0.25">
      <c r="A1449" t="s">
        <v>3414</v>
      </c>
      <c r="B1449" s="2">
        <v>45709</v>
      </c>
      <c r="C1449" t="s">
        <v>259</v>
      </c>
      <c r="D1449" t="s">
        <v>1670</v>
      </c>
      <c r="E1449" t="s">
        <v>1945</v>
      </c>
      <c r="F1449">
        <v>2</v>
      </c>
      <c r="G1449">
        <v>46.39</v>
      </c>
      <c r="H1449">
        <v>7.0000000000000007E-2</v>
      </c>
      <c r="I1449" t="s">
        <v>1959</v>
      </c>
      <c r="J1449">
        <v>86.285399999999996</v>
      </c>
    </row>
    <row r="1450" spans="1:10" x14ac:dyDescent="0.25">
      <c r="A1450" t="s">
        <v>3415</v>
      </c>
      <c r="B1450" s="2">
        <v>45587</v>
      </c>
      <c r="C1450" t="s">
        <v>418</v>
      </c>
      <c r="D1450" t="s">
        <v>1829</v>
      </c>
      <c r="E1450" t="s">
        <v>1917</v>
      </c>
      <c r="F1450">
        <v>4</v>
      </c>
      <c r="G1450">
        <v>892.28</v>
      </c>
      <c r="H1450">
        <v>0.23</v>
      </c>
      <c r="I1450" t="s">
        <v>1959</v>
      </c>
      <c r="J1450">
        <v>2748.2224000000001</v>
      </c>
    </row>
    <row r="1451" spans="1:10" x14ac:dyDescent="0.25">
      <c r="A1451" t="s">
        <v>3416</v>
      </c>
      <c r="B1451" s="2">
        <v>45494</v>
      </c>
      <c r="C1451" t="s">
        <v>726</v>
      </c>
      <c r="D1451" t="s">
        <v>1599</v>
      </c>
      <c r="E1451" t="s">
        <v>1914</v>
      </c>
      <c r="F1451">
        <v>2</v>
      </c>
      <c r="G1451">
        <v>164.23</v>
      </c>
      <c r="H1451">
        <v>0.17</v>
      </c>
      <c r="I1451" t="s">
        <v>1959</v>
      </c>
      <c r="J1451">
        <v>272.62180000000001</v>
      </c>
    </row>
    <row r="1452" spans="1:10" x14ac:dyDescent="0.25">
      <c r="A1452" t="s">
        <v>3417</v>
      </c>
      <c r="B1452" s="2">
        <v>45305</v>
      </c>
      <c r="C1452" t="s">
        <v>1409</v>
      </c>
      <c r="D1452" t="s">
        <v>1594</v>
      </c>
      <c r="E1452" t="s">
        <v>1914</v>
      </c>
      <c r="F1452">
        <v>1</v>
      </c>
      <c r="G1452">
        <v>484.23</v>
      </c>
      <c r="H1452">
        <v>0.12</v>
      </c>
      <c r="I1452" t="s">
        <v>1964</v>
      </c>
      <c r="J1452">
        <v>426.12240000000003</v>
      </c>
    </row>
    <row r="1453" spans="1:10" x14ac:dyDescent="0.25">
      <c r="A1453" t="s">
        <v>3418</v>
      </c>
      <c r="B1453" s="2">
        <v>45383</v>
      </c>
      <c r="C1453" t="s">
        <v>34</v>
      </c>
      <c r="D1453" t="s">
        <v>1683</v>
      </c>
      <c r="E1453" t="s">
        <v>1945</v>
      </c>
      <c r="F1453">
        <v>3</v>
      </c>
      <c r="G1453">
        <v>341.51</v>
      </c>
      <c r="H1453">
        <v>0.22</v>
      </c>
      <c r="I1453" t="s">
        <v>1964</v>
      </c>
      <c r="J1453">
        <v>799.13340000000005</v>
      </c>
    </row>
    <row r="1454" spans="1:10" x14ac:dyDescent="0.25">
      <c r="A1454" t="s">
        <v>3419</v>
      </c>
      <c r="B1454" s="2">
        <v>45788</v>
      </c>
      <c r="C1454" t="s">
        <v>388</v>
      </c>
      <c r="D1454" t="s">
        <v>1877</v>
      </c>
      <c r="E1454" t="s">
        <v>1932</v>
      </c>
      <c r="F1454">
        <v>3</v>
      </c>
      <c r="G1454">
        <v>758.87</v>
      </c>
      <c r="H1454">
        <v>0.11</v>
      </c>
      <c r="I1454" t="s">
        <v>1961</v>
      </c>
      <c r="J1454">
        <v>2026.1829</v>
      </c>
    </row>
    <row r="1455" spans="1:10" x14ac:dyDescent="0.25">
      <c r="A1455" t="s">
        <v>3420</v>
      </c>
      <c r="B1455" s="2">
        <v>45855</v>
      </c>
      <c r="C1455" t="s">
        <v>1461</v>
      </c>
      <c r="D1455" t="s">
        <v>1750</v>
      </c>
      <c r="E1455" t="s">
        <v>1929</v>
      </c>
      <c r="F1455">
        <v>3</v>
      </c>
      <c r="G1455">
        <v>560.52</v>
      </c>
      <c r="H1455">
        <v>0.17</v>
      </c>
      <c r="I1455" t="s">
        <v>1959</v>
      </c>
      <c r="J1455">
        <v>1395.6948</v>
      </c>
    </row>
    <row r="1456" spans="1:10" x14ac:dyDescent="0.25">
      <c r="A1456" t="s">
        <v>3421</v>
      </c>
      <c r="B1456" s="2">
        <v>45533</v>
      </c>
      <c r="C1456" t="s">
        <v>1112</v>
      </c>
      <c r="D1456" t="s">
        <v>1871</v>
      </c>
      <c r="E1456" t="s">
        <v>1942</v>
      </c>
      <c r="F1456">
        <v>2</v>
      </c>
      <c r="G1456">
        <v>977.18</v>
      </c>
      <c r="H1456">
        <v>0.19</v>
      </c>
      <c r="I1456" t="s">
        <v>1959</v>
      </c>
      <c r="J1456">
        <v>1583.0316</v>
      </c>
    </row>
    <row r="1457" spans="1:10" x14ac:dyDescent="0.25">
      <c r="A1457" t="s">
        <v>3422</v>
      </c>
      <c r="B1457" s="2">
        <v>45763</v>
      </c>
      <c r="C1457" t="s">
        <v>769</v>
      </c>
      <c r="D1457" t="s">
        <v>1998</v>
      </c>
      <c r="E1457" t="s">
        <v>1934</v>
      </c>
      <c r="F1457">
        <v>4</v>
      </c>
      <c r="G1457">
        <v>761.35</v>
      </c>
      <c r="H1457">
        <v>0.08</v>
      </c>
      <c r="I1457" t="s">
        <v>1959</v>
      </c>
      <c r="J1457">
        <v>2801.768</v>
      </c>
    </row>
    <row r="1458" spans="1:10" x14ac:dyDescent="0.25">
      <c r="A1458" t="s">
        <v>3423</v>
      </c>
      <c r="B1458" s="2">
        <v>45900</v>
      </c>
      <c r="C1458" t="s">
        <v>600</v>
      </c>
      <c r="D1458" t="s">
        <v>1783</v>
      </c>
      <c r="E1458" t="s">
        <v>1945</v>
      </c>
      <c r="F1458">
        <v>2</v>
      </c>
      <c r="G1458">
        <v>947.56</v>
      </c>
      <c r="H1458">
        <v>0.02</v>
      </c>
      <c r="I1458" t="s">
        <v>1964</v>
      </c>
      <c r="J1458">
        <v>1857.2175999999999</v>
      </c>
    </row>
    <row r="1459" spans="1:10" x14ac:dyDescent="0.25">
      <c r="A1459" t="s">
        <v>3424</v>
      </c>
      <c r="B1459" s="2">
        <v>45943</v>
      </c>
      <c r="C1459" t="s">
        <v>775</v>
      </c>
      <c r="D1459" t="s">
        <v>1709</v>
      </c>
      <c r="E1459" t="s">
        <v>1945</v>
      </c>
      <c r="F1459">
        <v>4</v>
      </c>
      <c r="G1459">
        <v>975.47</v>
      </c>
      <c r="H1459">
        <v>0.04</v>
      </c>
      <c r="I1459" t="s">
        <v>1959</v>
      </c>
      <c r="J1459">
        <v>3745.8047999999999</v>
      </c>
    </row>
    <row r="1460" spans="1:10" x14ac:dyDescent="0.25">
      <c r="A1460" t="s">
        <v>3425</v>
      </c>
      <c r="B1460" s="2">
        <v>45448</v>
      </c>
      <c r="C1460" t="s">
        <v>1481</v>
      </c>
      <c r="D1460" t="s">
        <v>1610</v>
      </c>
      <c r="E1460" t="s">
        <v>1921</v>
      </c>
      <c r="F1460">
        <v>3</v>
      </c>
      <c r="G1460">
        <v>769.06</v>
      </c>
      <c r="H1460">
        <v>0.23</v>
      </c>
      <c r="I1460" t="s">
        <v>1964</v>
      </c>
      <c r="J1460">
        <v>1776.5286000000001</v>
      </c>
    </row>
    <row r="1461" spans="1:10" x14ac:dyDescent="0.25">
      <c r="A1461" t="s">
        <v>3426</v>
      </c>
      <c r="B1461" s="2">
        <v>45929</v>
      </c>
      <c r="C1461" t="s">
        <v>2639</v>
      </c>
      <c r="D1461" t="s">
        <v>1696</v>
      </c>
      <c r="E1461" t="s">
        <v>1896</v>
      </c>
      <c r="F1461">
        <v>3</v>
      </c>
      <c r="G1461">
        <v>824.75</v>
      </c>
      <c r="H1461">
        <v>0.23</v>
      </c>
      <c r="I1461" t="s">
        <v>1959</v>
      </c>
      <c r="J1461">
        <v>1905.1724999999999</v>
      </c>
    </row>
    <row r="1462" spans="1:10" x14ac:dyDescent="0.25">
      <c r="A1462" t="s">
        <v>3427</v>
      </c>
      <c r="B1462" s="2">
        <v>45478</v>
      </c>
      <c r="C1462" t="s">
        <v>1261</v>
      </c>
      <c r="D1462" t="s">
        <v>1786</v>
      </c>
      <c r="E1462" t="s">
        <v>1904</v>
      </c>
      <c r="F1462">
        <v>2</v>
      </c>
      <c r="G1462">
        <v>821.35</v>
      </c>
      <c r="H1462">
        <v>0.11</v>
      </c>
      <c r="I1462" t="s">
        <v>1961</v>
      </c>
      <c r="J1462">
        <v>1462.0029999999999</v>
      </c>
    </row>
    <row r="1463" spans="1:10" x14ac:dyDescent="0.25">
      <c r="A1463" t="s">
        <v>3428</v>
      </c>
      <c r="B1463" s="2">
        <v>45723</v>
      </c>
      <c r="C1463" t="s">
        <v>1272</v>
      </c>
      <c r="D1463" t="s">
        <v>1610</v>
      </c>
      <c r="E1463" t="s">
        <v>1924</v>
      </c>
      <c r="F1463">
        <v>1</v>
      </c>
      <c r="G1463">
        <v>120.57</v>
      </c>
      <c r="H1463">
        <v>0.06</v>
      </c>
      <c r="I1463" t="s">
        <v>1961</v>
      </c>
      <c r="J1463">
        <v>113.33580000000001</v>
      </c>
    </row>
    <row r="1464" spans="1:10" x14ac:dyDescent="0.25">
      <c r="A1464" t="s">
        <v>3429</v>
      </c>
      <c r="B1464" s="2">
        <v>45240</v>
      </c>
      <c r="C1464" t="s">
        <v>1064</v>
      </c>
      <c r="D1464" t="s">
        <v>1850</v>
      </c>
      <c r="E1464" t="s">
        <v>1892</v>
      </c>
      <c r="F1464">
        <v>1</v>
      </c>
      <c r="G1464">
        <v>122.27</v>
      </c>
      <c r="H1464">
        <v>0.26</v>
      </c>
      <c r="I1464" t="s">
        <v>1961</v>
      </c>
      <c r="J1464">
        <v>90.479799999999997</v>
      </c>
    </row>
    <row r="1465" spans="1:10" x14ac:dyDescent="0.25">
      <c r="A1465" t="s">
        <v>3430</v>
      </c>
      <c r="B1465" s="2">
        <v>45890</v>
      </c>
      <c r="C1465" t="s">
        <v>572</v>
      </c>
      <c r="D1465" t="s">
        <v>1655</v>
      </c>
      <c r="E1465" t="s">
        <v>1896</v>
      </c>
      <c r="F1465">
        <v>2</v>
      </c>
      <c r="G1465">
        <v>182.89</v>
      </c>
      <c r="H1465">
        <v>0.11</v>
      </c>
      <c r="I1465" t="s">
        <v>1959</v>
      </c>
      <c r="J1465">
        <v>325.54419999999999</v>
      </c>
    </row>
    <row r="1466" spans="1:10" x14ac:dyDescent="0.25">
      <c r="A1466" t="s">
        <v>3431</v>
      </c>
      <c r="B1466" s="2">
        <v>45796</v>
      </c>
      <c r="C1466" t="s">
        <v>1172</v>
      </c>
      <c r="D1466" t="s">
        <v>1718</v>
      </c>
      <c r="E1466" t="s">
        <v>1904</v>
      </c>
      <c r="F1466">
        <v>1</v>
      </c>
      <c r="G1466">
        <v>695.26</v>
      </c>
      <c r="H1466">
        <v>0.23</v>
      </c>
      <c r="I1466" t="s">
        <v>1961</v>
      </c>
      <c r="J1466">
        <v>535.35019999999997</v>
      </c>
    </row>
    <row r="1467" spans="1:10" x14ac:dyDescent="0.25">
      <c r="A1467" t="s">
        <v>3432</v>
      </c>
      <c r="B1467" s="2">
        <v>45895</v>
      </c>
      <c r="C1467" t="s">
        <v>118</v>
      </c>
      <c r="D1467" t="s">
        <v>1664</v>
      </c>
      <c r="E1467" t="s">
        <v>1911</v>
      </c>
      <c r="F1467">
        <v>2</v>
      </c>
      <c r="G1467">
        <v>408.8</v>
      </c>
      <c r="H1467">
        <v>0.17</v>
      </c>
      <c r="I1467" t="s">
        <v>1964</v>
      </c>
      <c r="J1467">
        <v>678.60799999999995</v>
      </c>
    </row>
    <row r="1468" spans="1:10" x14ac:dyDescent="0.25">
      <c r="A1468" t="s">
        <v>3433</v>
      </c>
      <c r="B1468" s="2">
        <v>45676</v>
      </c>
      <c r="C1468" t="s">
        <v>741</v>
      </c>
      <c r="D1468" t="s">
        <v>1728</v>
      </c>
      <c r="E1468" t="s">
        <v>1917</v>
      </c>
      <c r="F1468">
        <v>3</v>
      </c>
      <c r="G1468">
        <v>512.15</v>
      </c>
      <c r="H1468">
        <v>0.12</v>
      </c>
      <c r="I1468" t="s">
        <v>1959</v>
      </c>
      <c r="J1468">
        <v>1352.076</v>
      </c>
    </row>
    <row r="1469" spans="1:10" x14ac:dyDescent="0.25">
      <c r="A1469" t="s">
        <v>3434</v>
      </c>
      <c r="B1469" s="2">
        <v>45568</v>
      </c>
      <c r="C1469" t="s">
        <v>1284</v>
      </c>
      <c r="D1469" t="s">
        <v>1594</v>
      </c>
      <c r="E1469" t="s">
        <v>1917</v>
      </c>
      <c r="F1469">
        <v>3</v>
      </c>
      <c r="G1469">
        <v>136.4</v>
      </c>
      <c r="H1469">
        <v>0.15</v>
      </c>
      <c r="I1469" t="s">
        <v>1961</v>
      </c>
      <c r="J1469">
        <v>347.82000000000011</v>
      </c>
    </row>
    <row r="1470" spans="1:10" x14ac:dyDescent="0.25">
      <c r="A1470" t="s">
        <v>3435</v>
      </c>
      <c r="B1470" s="2">
        <v>45272</v>
      </c>
      <c r="C1470" t="s">
        <v>587</v>
      </c>
      <c r="D1470" t="s">
        <v>1580</v>
      </c>
      <c r="E1470" t="s">
        <v>1901</v>
      </c>
      <c r="F1470">
        <v>2</v>
      </c>
      <c r="G1470">
        <v>42.51</v>
      </c>
      <c r="H1470">
        <v>0.04</v>
      </c>
      <c r="I1470" t="s">
        <v>1964</v>
      </c>
      <c r="J1470">
        <v>81.619199999999992</v>
      </c>
    </row>
    <row r="1471" spans="1:10" x14ac:dyDescent="0.25">
      <c r="A1471" t="s">
        <v>3436</v>
      </c>
      <c r="B1471" s="2">
        <v>45718</v>
      </c>
      <c r="C1471" t="s">
        <v>1136</v>
      </c>
      <c r="D1471" t="s">
        <v>1808</v>
      </c>
      <c r="E1471" t="s">
        <v>1914</v>
      </c>
      <c r="F1471">
        <v>3</v>
      </c>
      <c r="G1471">
        <v>582.1</v>
      </c>
      <c r="H1471">
        <v>0.12</v>
      </c>
      <c r="I1471" t="s">
        <v>1961</v>
      </c>
      <c r="J1471">
        <v>1536.7439999999999</v>
      </c>
    </row>
    <row r="1472" spans="1:10" x14ac:dyDescent="0.25">
      <c r="A1472" t="s">
        <v>3437</v>
      </c>
      <c r="B1472" s="2">
        <v>45356</v>
      </c>
      <c r="C1472" t="s">
        <v>719</v>
      </c>
      <c r="D1472" t="s">
        <v>1829</v>
      </c>
      <c r="E1472" t="s">
        <v>1942</v>
      </c>
      <c r="F1472">
        <v>4</v>
      </c>
      <c r="G1472">
        <v>461.52</v>
      </c>
      <c r="H1472">
        <v>0</v>
      </c>
      <c r="I1472" t="s">
        <v>1964</v>
      </c>
      <c r="J1472">
        <v>1846.08</v>
      </c>
    </row>
    <row r="1473" spans="1:10" x14ac:dyDescent="0.25">
      <c r="A1473" t="s">
        <v>3438</v>
      </c>
      <c r="B1473" s="2">
        <v>45552</v>
      </c>
      <c r="C1473" t="s">
        <v>1536</v>
      </c>
      <c r="D1473" t="s">
        <v>1998</v>
      </c>
      <c r="E1473" t="s">
        <v>1927</v>
      </c>
      <c r="F1473">
        <v>1</v>
      </c>
      <c r="G1473">
        <v>558.41999999999996</v>
      </c>
      <c r="H1473">
        <v>0.03</v>
      </c>
      <c r="I1473" t="s">
        <v>1959</v>
      </c>
      <c r="J1473">
        <v>541.66739999999993</v>
      </c>
    </row>
    <row r="1474" spans="1:10" x14ac:dyDescent="0.25">
      <c r="A1474" t="s">
        <v>3439</v>
      </c>
      <c r="B1474" s="2">
        <v>45288</v>
      </c>
      <c r="C1474" t="s">
        <v>850</v>
      </c>
      <c r="D1474" t="s">
        <v>1606</v>
      </c>
      <c r="E1474" t="s">
        <v>1945</v>
      </c>
      <c r="F1474">
        <v>4</v>
      </c>
      <c r="G1474">
        <v>700.98</v>
      </c>
      <c r="H1474">
        <v>0.12</v>
      </c>
      <c r="I1474" t="s">
        <v>1961</v>
      </c>
      <c r="J1474">
        <v>2467.4495999999999</v>
      </c>
    </row>
    <row r="1475" spans="1:10" x14ac:dyDescent="0.25">
      <c r="A1475" t="s">
        <v>3440</v>
      </c>
      <c r="B1475" s="2">
        <v>45605</v>
      </c>
      <c r="C1475" t="s">
        <v>1272</v>
      </c>
      <c r="D1475" t="s">
        <v>1838</v>
      </c>
      <c r="E1475" t="s">
        <v>1945</v>
      </c>
      <c r="F1475">
        <v>2</v>
      </c>
      <c r="G1475">
        <v>227.97</v>
      </c>
      <c r="H1475">
        <v>0.08</v>
      </c>
      <c r="I1475" t="s">
        <v>1964</v>
      </c>
      <c r="J1475">
        <v>419.46480000000003</v>
      </c>
    </row>
    <row r="1476" spans="1:10" x14ac:dyDescent="0.25">
      <c r="A1476" t="s">
        <v>3441</v>
      </c>
      <c r="B1476" s="2">
        <v>45516</v>
      </c>
      <c r="C1476" t="s">
        <v>1473</v>
      </c>
      <c r="D1476" t="s">
        <v>1696</v>
      </c>
      <c r="E1476" t="s">
        <v>1927</v>
      </c>
      <c r="F1476">
        <v>4</v>
      </c>
      <c r="G1476">
        <v>278.70999999999998</v>
      </c>
      <c r="H1476">
        <v>0.2</v>
      </c>
      <c r="I1476" t="s">
        <v>1961</v>
      </c>
      <c r="J1476">
        <v>891.87199999999996</v>
      </c>
    </row>
    <row r="1477" spans="1:10" x14ac:dyDescent="0.25">
      <c r="A1477" t="s">
        <v>3442</v>
      </c>
      <c r="B1477" s="2">
        <v>45379</v>
      </c>
      <c r="C1477" t="s">
        <v>838</v>
      </c>
      <c r="D1477" t="s">
        <v>1880</v>
      </c>
      <c r="E1477" t="s">
        <v>1917</v>
      </c>
      <c r="F1477">
        <v>2</v>
      </c>
      <c r="G1477">
        <v>916.12</v>
      </c>
      <c r="H1477">
        <v>0.05</v>
      </c>
      <c r="I1477" t="s">
        <v>1961</v>
      </c>
      <c r="J1477">
        <v>1740.6279999999999</v>
      </c>
    </row>
    <row r="1478" spans="1:10" x14ac:dyDescent="0.25">
      <c r="A1478" t="s">
        <v>3443</v>
      </c>
      <c r="B1478" s="2">
        <v>45567</v>
      </c>
      <c r="C1478" t="s">
        <v>462</v>
      </c>
      <c r="D1478" t="s">
        <v>1599</v>
      </c>
      <c r="E1478" t="s">
        <v>1929</v>
      </c>
      <c r="F1478">
        <v>4</v>
      </c>
      <c r="G1478">
        <v>228.98</v>
      </c>
      <c r="H1478">
        <v>0.22</v>
      </c>
      <c r="I1478" t="s">
        <v>1961</v>
      </c>
      <c r="J1478">
        <v>714.41759999999999</v>
      </c>
    </row>
    <row r="1479" spans="1:10" x14ac:dyDescent="0.25">
      <c r="A1479" t="s">
        <v>3444</v>
      </c>
      <c r="B1479" s="2">
        <v>45510</v>
      </c>
      <c r="C1479" t="s">
        <v>763</v>
      </c>
      <c r="D1479" t="s">
        <v>1850</v>
      </c>
      <c r="E1479" t="s">
        <v>1936</v>
      </c>
      <c r="F1479">
        <v>4</v>
      </c>
      <c r="G1479">
        <v>904.82</v>
      </c>
      <c r="H1479">
        <v>0.09</v>
      </c>
      <c r="I1479" t="s">
        <v>1961</v>
      </c>
      <c r="J1479">
        <v>3293.5448000000001</v>
      </c>
    </row>
    <row r="1480" spans="1:10" x14ac:dyDescent="0.25">
      <c r="A1480" t="s">
        <v>3445</v>
      </c>
      <c r="B1480" s="2">
        <v>45806</v>
      </c>
      <c r="C1480" t="s">
        <v>299</v>
      </c>
      <c r="D1480" t="s">
        <v>1645</v>
      </c>
      <c r="E1480" t="s">
        <v>1927</v>
      </c>
      <c r="F1480">
        <v>1</v>
      </c>
      <c r="G1480">
        <v>588.61</v>
      </c>
      <c r="H1480">
        <v>0.1</v>
      </c>
      <c r="I1480" t="s">
        <v>1961</v>
      </c>
      <c r="J1480">
        <v>529.74900000000002</v>
      </c>
    </row>
    <row r="1481" spans="1:10" x14ac:dyDescent="0.25">
      <c r="A1481" t="s">
        <v>3446</v>
      </c>
      <c r="B1481" s="2">
        <v>45240</v>
      </c>
      <c r="C1481" t="s">
        <v>400</v>
      </c>
      <c r="D1481" t="s">
        <v>1677</v>
      </c>
      <c r="E1481" t="s">
        <v>1901</v>
      </c>
      <c r="F1481">
        <v>4</v>
      </c>
      <c r="G1481">
        <v>695.97</v>
      </c>
      <c r="H1481">
        <v>0.02</v>
      </c>
      <c r="I1481" t="s">
        <v>1959</v>
      </c>
      <c r="J1481">
        <v>2728.2024000000001</v>
      </c>
    </row>
    <row r="1482" spans="1:10" x14ac:dyDescent="0.25">
      <c r="A1482" t="s">
        <v>3447</v>
      </c>
      <c r="B1482" s="2">
        <v>45309</v>
      </c>
      <c r="C1482" t="s">
        <v>962</v>
      </c>
      <c r="D1482" t="s">
        <v>1874</v>
      </c>
      <c r="E1482" t="s">
        <v>1927</v>
      </c>
      <c r="F1482">
        <v>2</v>
      </c>
      <c r="G1482">
        <v>181.42</v>
      </c>
      <c r="H1482">
        <v>0.08</v>
      </c>
      <c r="I1482" t="s">
        <v>1961</v>
      </c>
      <c r="J1482">
        <v>333.81279999999998</v>
      </c>
    </row>
    <row r="1483" spans="1:10" x14ac:dyDescent="0.25">
      <c r="A1483" t="s">
        <v>3448</v>
      </c>
      <c r="B1483" s="2">
        <v>45375</v>
      </c>
      <c r="C1483" t="s">
        <v>104</v>
      </c>
      <c r="D1483" t="s">
        <v>1874</v>
      </c>
      <c r="E1483" t="s">
        <v>1932</v>
      </c>
      <c r="F1483">
        <v>1</v>
      </c>
      <c r="G1483">
        <v>439.55</v>
      </c>
      <c r="H1483">
        <v>0.28999999999999998</v>
      </c>
      <c r="I1483" t="s">
        <v>1964</v>
      </c>
      <c r="J1483">
        <v>312.08049999999997</v>
      </c>
    </row>
    <row r="1484" spans="1:10" x14ac:dyDescent="0.25">
      <c r="A1484" t="s">
        <v>3449</v>
      </c>
      <c r="B1484" s="2">
        <v>45733</v>
      </c>
      <c r="C1484" t="s">
        <v>403</v>
      </c>
      <c r="D1484" t="s">
        <v>1747</v>
      </c>
      <c r="E1484" t="s">
        <v>1945</v>
      </c>
      <c r="F1484">
        <v>3</v>
      </c>
      <c r="G1484">
        <v>471.27</v>
      </c>
      <c r="H1484">
        <v>0.27</v>
      </c>
      <c r="I1484" t="s">
        <v>1964</v>
      </c>
      <c r="J1484">
        <v>1032.0813000000001</v>
      </c>
    </row>
    <row r="1485" spans="1:10" x14ac:dyDescent="0.25">
      <c r="A1485" t="s">
        <v>3450</v>
      </c>
      <c r="B1485" s="2">
        <v>45435</v>
      </c>
      <c r="C1485" t="s">
        <v>176</v>
      </c>
      <c r="D1485" t="s">
        <v>1759</v>
      </c>
      <c r="E1485" t="s">
        <v>1929</v>
      </c>
      <c r="F1485">
        <v>1</v>
      </c>
      <c r="G1485">
        <v>758.89</v>
      </c>
      <c r="H1485">
        <v>0.1</v>
      </c>
      <c r="I1485" t="s">
        <v>1959</v>
      </c>
      <c r="J1485">
        <v>683.00099999999998</v>
      </c>
    </row>
    <row r="1486" spans="1:10" x14ac:dyDescent="0.25">
      <c r="A1486" t="s">
        <v>3451</v>
      </c>
      <c r="B1486" s="2">
        <v>45864</v>
      </c>
      <c r="C1486" t="s">
        <v>1504</v>
      </c>
      <c r="D1486" t="s">
        <v>1868</v>
      </c>
      <c r="E1486" t="s">
        <v>1936</v>
      </c>
      <c r="F1486">
        <v>4</v>
      </c>
      <c r="G1486">
        <v>918.1</v>
      </c>
      <c r="H1486">
        <v>0.19</v>
      </c>
      <c r="I1486" t="s">
        <v>1964</v>
      </c>
      <c r="J1486">
        <v>2974.6439999999998</v>
      </c>
    </row>
    <row r="1487" spans="1:10" x14ac:dyDescent="0.25">
      <c r="A1487" t="s">
        <v>3452</v>
      </c>
      <c r="B1487" s="2">
        <v>45569</v>
      </c>
      <c r="C1487" t="s">
        <v>838</v>
      </c>
      <c r="D1487" t="s">
        <v>1865</v>
      </c>
      <c r="E1487" t="s">
        <v>1927</v>
      </c>
      <c r="F1487">
        <v>1</v>
      </c>
      <c r="G1487">
        <v>861.5</v>
      </c>
      <c r="H1487">
        <v>0.05</v>
      </c>
      <c r="I1487" t="s">
        <v>1964</v>
      </c>
      <c r="J1487">
        <v>818.42499999999995</v>
      </c>
    </row>
    <row r="1488" spans="1:10" x14ac:dyDescent="0.25">
      <c r="A1488" t="s">
        <v>3453</v>
      </c>
      <c r="B1488" s="2">
        <v>45664</v>
      </c>
      <c r="C1488" t="s">
        <v>1437</v>
      </c>
      <c r="D1488" t="s">
        <v>1642</v>
      </c>
      <c r="E1488" t="s">
        <v>1934</v>
      </c>
      <c r="F1488">
        <v>1</v>
      </c>
      <c r="G1488">
        <v>588.29999999999995</v>
      </c>
      <c r="H1488">
        <v>0.26</v>
      </c>
      <c r="I1488" t="s">
        <v>1964</v>
      </c>
      <c r="J1488">
        <v>435.34199999999998</v>
      </c>
    </row>
    <row r="1489" spans="1:10" x14ac:dyDescent="0.25">
      <c r="A1489" t="s">
        <v>3454</v>
      </c>
      <c r="B1489" s="2">
        <v>45645</v>
      </c>
      <c r="C1489" t="s">
        <v>1437</v>
      </c>
      <c r="D1489" t="s">
        <v>1747</v>
      </c>
      <c r="E1489" t="s">
        <v>1914</v>
      </c>
      <c r="F1489">
        <v>1</v>
      </c>
      <c r="G1489">
        <v>917.26</v>
      </c>
      <c r="H1489">
        <v>0.05</v>
      </c>
      <c r="I1489" t="s">
        <v>1961</v>
      </c>
      <c r="J1489">
        <v>871.39699999999993</v>
      </c>
    </row>
    <row r="1490" spans="1:10" x14ac:dyDescent="0.25">
      <c r="A1490" t="s">
        <v>3455</v>
      </c>
      <c r="B1490" s="2">
        <v>45449</v>
      </c>
      <c r="C1490" t="s">
        <v>760</v>
      </c>
      <c r="D1490" t="s">
        <v>1580</v>
      </c>
      <c r="E1490" t="s">
        <v>1945</v>
      </c>
      <c r="F1490">
        <v>4</v>
      </c>
      <c r="G1490">
        <v>96.78</v>
      </c>
      <c r="H1490">
        <v>0.11</v>
      </c>
      <c r="I1490" t="s">
        <v>1961</v>
      </c>
      <c r="J1490">
        <v>344.53680000000003</v>
      </c>
    </row>
    <row r="1491" spans="1:10" x14ac:dyDescent="0.25">
      <c r="A1491" t="s">
        <v>3456</v>
      </c>
      <c r="B1491" s="2">
        <v>45629</v>
      </c>
      <c r="C1491" t="s">
        <v>1484</v>
      </c>
      <c r="D1491" t="s">
        <v>1661</v>
      </c>
      <c r="E1491" t="s">
        <v>1904</v>
      </c>
      <c r="F1491">
        <v>3</v>
      </c>
      <c r="G1491">
        <v>199.41</v>
      </c>
      <c r="H1491">
        <v>0.16</v>
      </c>
      <c r="I1491" t="s">
        <v>1964</v>
      </c>
      <c r="J1491">
        <v>502.51319999999998</v>
      </c>
    </row>
    <row r="1492" spans="1:10" x14ac:dyDescent="0.25">
      <c r="A1492" t="s">
        <v>3457</v>
      </c>
      <c r="B1492" s="2">
        <v>45739</v>
      </c>
      <c r="C1492" t="s">
        <v>88</v>
      </c>
      <c r="D1492" t="s">
        <v>1744</v>
      </c>
      <c r="E1492" t="s">
        <v>1921</v>
      </c>
      <c r="F1492">
        <v>1</v>
      </c>
      <c r="G1492">
        <v>687.91</v>
      </c>
      <c r="H1492">
        <v>0.25</v>
      </c>
      <c r="I1492" t="s">
        <v>1959</v>
      </c>
      <c r="J1492">
        <v>515.9325</v>
      </c>
    </row>
    <row r="1493" spans="1:10" x14ac:dyDescent="0.25">
      <c r="A1493" t="s">
        <v>3458</v>
      </c>
      <c r="B1493" s="2">
        <v>45849</v>
      </c>
      <c r="C1493" t="s">
        <v>157</v>
      </c>
      <c r="D1493" t="s">
        <v>1796</v>
      </c>
      <c r="E1493" t="s">
        <v>1896</v>
      </c>
      <c r="F1493">
        <v>3</v>
      </c>
      <c r="G1493">
        <v>769.62</v>
      </c>
      <c r="H1493">
        <v>0.09</v>
      </c>
      <c r="I1493" t="s">
        <v>1961</v>
      </c>
      <c r="J1493">
        <v>2101.0626000000002</v>
      </c>
    </row>
    <row r="1494" spans="1:10" x14ac:dyDescent="0.25">
      <c r="A1494" t="s">
        <v>3459</v>
      </c>
      <c r="B1494" s="2">
        <v>45230</v>
      </c>
      <c r="C1494" t="s">
        <v>722</v>
      </c>
      <c r="D1494" t="s">
        <v>1572</v>
      </c>
      <c r="E1494" t="s">
        <v>1901</v>
      </c>
      <c r="F1494">
        <v>1</v>
      </c>
      <c r="G1494">
        <v>492.05</v>
      </c>
      <c r="H1494">
        <v>0.27</v>
      </c>
      <c r="I1494" t="s">
        <v>1959</v>
      </c>
      <c r="J1494">
        <v>359.19650000000001</v>
      </c>
    </row>
    <row r="1495" spans="1:10" x14ac:dyDescent="0.25">
      <c r="A1495" t="s">
        <v>3460</v>
      </c>
      <c r="B1495" s="2">
        <v>45292</v>
      </c>
      <c r="C1495" t="s">
        <v>373</v>
      </c>
      <c r="D1495" t="s">
        <v>1625</v>
      </c>
      <c r="E1495" t="s">
        <v>1929</v>
      </c>
      <c r="F1495">
        <v>2</v>
      </c>
      <c r="G1495">
        <v>428.55</v>
      </c>
      <c r="H1495">
        <v>0</v>
      </c>
      <c r="I1495" t="s">
        <v>1961</v>
      </c>
      <c r="J1495">
        <v>857.1</v>
      </c>
    </row>
    <row r="1496" spans="1:10" x14ac:dyDescent="0.25">
      <c r="A1496" t="s">
        <v>3461</v>
      </c>
      <c r="B1496" s="2">
        <v>45251</v>
      </c>
      <c r="C1496" t="s">
        <v>748</v>
      </c>
      <c r="D1496" t="s">
        <v>1599</v>
      </c>
      <c r="E1496" t="s">
        <v>1936</v>
      </c>
      <c r="F1496">
        <v>4</v>
      </c>
      <c r="G1496">
        <v>316.18</v>
      </c>
      <c r="H1496">
        <v>0.12</v>
      </c>
      <c r="I1496" t="s">
        <v>1959</v>
      </c>
      <c r="J1496">
        <v>1112.9536000000001</v>
      </c>
    </row>
    <row r="1497" spans="1:10" x14ac:dyDescent="0.25">
      <c r="A1497" t="s">
        <v>3462</v>
      </c>
      <c r="B1497" s="2">
        <v>45555</v>
      </c>
      <c r="C1497" t="s">
        <v>42</v>
      </c>
      <c r="D1497" t="s">
        <v>1610</v>
      </c>
      <c r="E1497" t="s">
        <v>1901</v>
      </c>
      <c r="F1497">
        <v>3</v>
      </c>
      <c r="G1497">
        <v>162.16999999999999</v>
      </c>
      <c r="H1497">
        <v>0.15</v>
      </c>
      <c r="I1497" t="s">
        <v>1961</v>
      </c>
      <c r="J1497">
        <v>413.5335</v>
      </c>
    </row>
    <row r="1498" spans="1:10" x14ac:dyDescent="0.25">
      <c r="A1498" t="s">
        <v>3463</v>
      </c>
      <c r="B1498" s="2">
        <v>45385</v>
      </c>
      <c r="C1498" t="s">
        <v>1052</v>
      </c>
      <c r="D1498" t="s">
        <v>1572</v>
      </c>
      <c r="E1498" t="s">
        <v>1901</v>
      </c>
      <c r="F1498">
        <v>3</v>
      </c>
      <c r="G1498">
        <v>698.14</v>
      </c>
      <c r="H1498">
        <v>0.04</v>
      </c>
      <c r="I1498" t="s">
        <v>1961</v>
      </c>
      <c r="J1498">
        <v>2010.6432</v>
      </c>
    </row>
    <row r="1499" spans="1:10" x14ac:dyDescent="0.25">
      <c r="A1499" t="s">
        <v>3464</v>
      </c>
      <c r="B1499" s="2">
        <v>45787</v>
      </c>
      <c r="C1499" t="s">
        <v>989</v>
      </c>
      <c r="D1499" t="s">
        <v>1805</v>
      </c>
      <c r="E1499" t="s">
        <v>1945</v>
      </c>
      <c r="F1499">
        <v>1</v>
      </c>
      <c r="G1499">
        <v>478.08</v>
      </c>
      <c r="H1499">
        <v>7.0000000000000007E-2</v>
      </c>
      <c r="I1499" t="s">
        <v>1964</v>
      </c>
      <c r="J1499">
        <v>444.61439999999988</v>
      </c>
    </row>
    <row r="1500" spans="1:10" x14ac:dyDescent="0.25">
      <c r="A1500" t="s">
        <v>3465</v>
      </c>
      <c r="B1500" s="2">
        <v>45822</v>
      </c>
      <c r="C1500" t="s">
        <v>686</v>
      </c>
      <c r="D1500" t="s">
        <v>1759</v>
      </c>
      <c r="E1500" t="s">
        <v>1914</v>
      </c>
      <c r="F1500">
        <v>2</v>
      </c>
      <c r="G1500">
        <v>958.64</v>
      </c>
      <c r="H1500">
        <v>0.2</v>
      </c>
      <c r="I1500" t="s">
        <v>1961</v>
      </c>
      <c r="J1500">
        <v>1533.8240000000001</v>
      </c>
    </row>
    <row r="1501" spans="1:10" x14ac:dyDescent="0.25">
      <c r="A1501" t="s">
        <v>3466</v>
      </c>
      <c r="B1501" s="2">
        <v>45590</v>
      </c>
      <c r="C1501" t="s">
        <v>1971</v>
      </c>
      <c r="D1501" t="s">
        <v>1703</v>
      </c>
      <c r="E1501" t="s">
        <v>1929</v>
      </c>
      <c r="F1501">
        <v>2</v>
      </c>
      <c r="G1501">
        <v>581.19000000000005</v>
      </c>
      <c r="H1501">
        <v>7.0000000000000007E-2</v>
      </c>
      <c r="I1501" t="s">
        <v>1964</v>
      </c>
      <c r="J1501">
        <v>1081.0134</v>
      </c>
    </row>
    <row r="1502" spans="1:10" x14ac:dyDescent="0.25">
      <c r="A1502" t="s">
        <v>3467</v>
      </c>
      <c r="B1502" s="2">
        <v>45618</v>
      </c>
      <c r="C1502" t="s">
        <v>397</v>
      </c>
      <c r="D1502" t="s">
        <v>1880</v>
      </c>
      <c r="E1502" t="s">
        <v>1927</v>
      </c>
      <c r="F1502">
        <v>1</v>
      </c>
      <c r="G1502">
        <v>736.54</v>
      </c>
      <c r="H1502">
        <v>0.16</v>
      </c>
      <c r="I1502" t="s">
        <v>1961</v>
      </c>
      <c r="J1502">
        <v>618.69359999999995</v>
      </c>
    </row>
    <row r="1503" spans="1:10" x14ac:dyDescent="0.25">
      <c r="A1503" t="s">
        <v>3468</v>
      </c>
      <c r="B1503" s="2">
        <v>45586</v>
      </c>
      <c r="C1503" t="s">
        <v>1261</v>
      </c>
      <c r="D1503" t="s">
        <v>1777</v>
      </c>
      <c r="E1503" t="s">
        <v>1936</v>
      </c>
      <c r="F1503">
        <v>1</v>
      </c>
      <c r="G1503">
        <v>524</v>
      </c>
      <c r="H1503">
        <v>0.28000000000000003</v>
      </c>
      <c r="I1503" t="s">
        <v>1959</v>
      </c>
      <c r="J1503">
        <v>377.28</v>
      </c>
    </row>
    <row r="1504" spans="1:10" x14ac:dyDescent="0.25">
      <c r="A1504" t="s">
        <v>3469</v>
      </c>
      <c r="B1504" s="2">
        <v>45548</v>
      </c>
      <c r="C1504" t="s">
        <v>182</v>
      </c>
      <c r="D1504" t="s">
        <v>1661</v>
      </c>
      <c r="E1504" t="s">
        <v>1901</v>
      </c>
      <c r="F1504">
        <v>4</v>
      </c>
      <c r="G1504">
        <v>566.09</v>
      </c>
      <c r="H1504">
        <v>0.28000000000000003</v>
      </c>
      <c r="I1504" t="s">
        <v>1964</v>
      </c>
      <c r="J1504">
        <v>1630.3391999999999</v>
      </c>
    </row>
    <row r="1505" spans="1:10" x14ac:dyDescent="0.25">
      <c r="A1505" t="s">
        <v>3470</v>
      </c>
      <c r="B1505" s="2">
        <v>45772</v>
      </c>
      <c r="C1505" t="s">
        <v>838</v>
      </c>
      <c r="D1505" t="s">
        <v>1638</v>
      </c>
      <c r="E1505" t="s">
        <v>1924</v>
      </c>
      <c r="F1505">
        <v>1</v>
      </c>
      <c r="G1505">
        <v>251.99</v>
      </c>
      <c r="H1505">
        <v>0.09</v>
      </c>
      <c r="I1505" t="s">
        <v>1959</v>
      </c>
      <c r="J1505">
        <v>229.3109</v>
      </c>
    </row>
    <row r="1506" spans="1:10" x14ac:dyDescent="0.25">
      <c r="A1506" t="s">
        <v>3471</v>
      </c>
      <c r="B1506" s="2">
        <v>45361</v>
      </c>
      <c r="C1506" t="s">
        <v>726</v>
      </c>
      <c r="D1506" t="s">
        <v>1625</v>
      </c>
      <c r="E1506" t="s">
        <v>1948</v>
      </c>
      <c r="F1506">
        <v>1</v>
      </c>
      <c r="G1506">
        <v>259.2</v>
      </c>
      <c r="H1506">
        <v>0.27</v>
      </c>
      <c r="I1506" t="s">
        <v>1964</v>
      </c>
      <c r="J1506">
        <v>189.21600000000001</v>
      </c>
    </row>
    <row r="1507" spans="1:10" x14ac:dyDescent="0.25">
      <c r="A1507" t="s">
        <v>3472</v>
      </c>
      <c r="B1507" s="2">
        <v>45235</v>
      </c>
      <c r="C1507" t="s">
        <v>1392</v>
      </c>
      <c r="D1507" t="s">
        <v>1759</v>
      </c>
      <c r="E1507" t="s">
        <v>1936</v>
      </c>
      <c r="F1507">
        <v>1</v>
      </c>
      <c r="G1507">
        <v>935.66</v>
      </c>
      <c r="H1507">
        <v>0.26</v>
      </c>
      <c r="I1507" t="s">
        <v>1961</v>
      </c>
      <c r="J1507">
        <v>692.38839999999993</v>
      </c>
    </row>
    <row r="1508" spans="1:10" x14ac:dyDescent="0.25">
      <c r="A1508" t="s">
        <v>3473</v>
      </c>
      <c r="B1508" s="2">
        <v>45864</v>
      </c>
      <c r="C1508" t="s">
        <v>1458</v>
      </c>
      <c r="D1508" t="s">
        <v>1683</v>
      </c>
      <c r="E1508" t="s">
        <v>1917</v>
      </c>
      <c r="F1508">
        <v>4</v>
      </c>
      <c r="G1508">
        <v>480.75</v>
      </c>
      <c r="H1508">
        <v>0.02</v>
      </c>
      <c r="I1508" t="s">
        <v>1959</v>
      </c>
      <c r="J1508">
        <v>1884.54</v>
      </c>
    </row>
    <row r="1509" spans="1:10" x14ac:dyDescent="0.25">
      <c r="A1509" t="s">
        <v>3474</v>
      </c>
      <c r="B1509" s="2">
        <v>45681</v>
      </c>
      <c r="C1509" t="s">
        <v>1166</v>
      </c>
      <c r="D1509" t="s">
        <v>1826</v>
      </c>
      <c r="E1509" t="s">
        <v>1936</v>
      </c>
      <c r="F1509">
        <v>2</v>
      </c>
      <c r="G1509">
        <v>457.83</v>
      </c>
      <c r="H1509">
        <v>0.01</v>
      </c>
      <c r="I1509" t="s">
        <v>1964</v>
      </c>
      <c r="J1509">
        <v>906.50339999999994</v>
      </c>
    </row>
    <row r="1510" spans="1:10" x14ac:dyDescent="0.25">
      <c r="A1510" t="s">
        <v>3475</v>
      </c>
      <c r="B1510" s="2">
        <v>45905</v>
      </c>
      <c r="C1510" t="s">
        <v>554</v>
      </c>
      <c r="D1510" t="s">
        <v>1725</v>
      </c>
      <c r="E1510" t="s">
        <v>1934</v>
      </c>
      <c r="F1510">
        <v>1</v>
      </c>
      <c r="G1510">
        <v>994.63</v>
      </c>
      <c r="H1510">
        <v>0.28000000000000003</v>
      </c>
      <c r="I1510" t="s">
        <v>1959</v>
      </c>
      <c r="J1510">
        <v>716.1336</v>
      </c>
    </row>
    <row r="1511" spans="1:10" x14ac:dyDescent="0.25">
      <c r="A1511" t="s">
        <v>3476</v>
      </c>
      <c r="B1511" s="2">
        <v>45765</v>
      </c>
      <c r="C1511" t="s">
        <v>796</v>
      </c>
      <c r="D1511" t="s">
        <v>1853</v>
      </c>
      <c r="E1511" t="s">
        <v>1887</v>
      </c>
      <c r="F1511">
        <v>3</v>
      </c>
      <c r="G1511">
        <v>65.569999999999993</v>
      </c>
      <c r="H1511">
        <v>0.3</v>
      </c>
      <c r="I1511" t="s">
        <v>1964</v>
      </c>
      <c r="J1511">
        <v>137.697</v>
      </c>
    </row>
    <row r="1512" spans="1:10" x14ac:dyDescent="0.25">
      <c r="A1512" t="s">
        <v>3477</v>
      </c>
      <c r="B1512" s="2">
        <v>45821</v>
      </c>
      <c r="C1512" t="s">
        <v>542</v>
      </c>
      <c r="D1512" t="s">
        <v>1756</v>
      </c>
      <c r="E1512" t="s">
        <v>1942</v>
      </c>
      <c r="F1512">
        <v>3</v>
      </c>
      <c r="G1512">
        <v>622.98</v>
      </c>
      <c r="H1512">
        <v>0.28000000000000003</v>
      </c>
      <c r="I1512" t="s">
        <v>1961</v>
      </c>
      <c r="J1512">
        <v>1345.6368</v>
      </c>
    </row>
    <row r="1513" spans="1:10" x14ac:dyDescent="0.25">
      <c r="A1513" t="s">
        <v>3478</v>
      </c>
      <c r="B1513" s="2">
        <v>45691</v>
      </c>
      <c r="C1513" t="s">
        <v>811</v>
      </c>
      <c r="D1513" t="s">
        <v>1747</v>
      </c>
      <c r="E1513" t="s">
        <v>1932</v>
      </c>
      <c r="F1513">
        <v>1</v>
      </c>
      <c r="G1513">
        <v>170.68</v>
      </c>
      <c r="H1513">
        <v>0.13</v>
      </c>
      <c r="I1513" t="s">
        <v>1961</v>
      </c>
      <c r="J1513">
        <v>148.49160000000001</v>
      </c>
    </row>
    <row r="1514" spans="1:10" x14ac:dyDescent="0.25">
      <c r="A1514" t="s">
        <v>3479</v>
      </c>
      <c r="B1514" s="2">
        <v>45860</v>
      </c>
      <c r="C1514" t="s">
        <v>348</v>
      </c>
      <c r="D1514" t="s">
        <v>1585</v>
      </c>
      <c r="E1514" t="s">
        <v>1917</v>
      </c>
      <c r="F1514">
        <v>4</v>
      </c>
      <c r="G1514">
        <v>797.83</v>
      </c>
      <c r="H1514">
        <v>0.08</v>
      </c>
      <c r="I1514" t="s">
        <v>1959</v>
      </c>
      <c r="J1514">
        <v>2936.0144</v>
      </c>
    </row>
    <row r="1515" spans="1:10" x14ac:dyDescent="0.25">
      <c r="A1515" t="s">
        <v>3480</v>
      </c>
      <c r="B1515" s="2">
        <v>45922</v>
      </c>
      <c r="C1515" t="s">
        <v>354</v>
      </c>
      <c r="D1515" t="s">
        <v>1565</v>
      </c>
      <c r="E1515" t="s">
        <v>1939</v>
      </c>
      <c r="F1515">
        <v>1</v>
      </c>
      <c r="G1515">
        <v>372.75</v>
      </c>
      <c r="H1515">
        <v>0.12</v>
      </c>
      <c r="I1515" t="s">
        <v>1959</v>
      </c>
      <c r="J1515">
        <v>328.02</v>
      </c>
    </row>
    <row r="1516" spans="1:10" x14ac:dyDescent="0.25">
      <c r="A1516" t="s">
        <v>3481</v>
      </c>
      <c r="B1516" s="2">
        <v>45477</v>
      </c>
      <c r="C1516" t="s">
        <v>1247</v>
      </c>
      <c r="D1516" t="s">
        <v>1765</v>
      </c>
      <c r="E1516" t="s">
        <v>1904</v>
      </c>
      <c r="F1516">
        <v>1</v>
      </c>
      <c r="G1516">
        <v>994.18</v>
      </c>
      <c r="H1516">
        <v>0.05</v>
      </c>
      <c r="I1516" t="s">
        <v>1961</v>
      </c>
      <c r="J1516">
        <v>944.47099999999989</v>
      </c>
    </row>
    <row r="1517" spans="1:10" x14ac:dyDescent="0.25">
      <c r="A1517" t="s">
        <v>3482</v>
      </c>
      <c r="B1517" s="2">
        <v>45504</v>
      </c>
      <c r="C1517" t="s">
        <v>1322</v>
      </c>
      <c r="D1517" t="s">
        <v>1635</v>
      </c>
      <c r="E1517" t="s">
        <v>1932</v>
      </c>
      <c r="F1517">
        <v>1</v>
      </c>
      <c r="G1517">
        <v>136.12</v>
      </c>
      <c r="H1517">
        <v>7.0000000000000007E-2</v>
      </c>
      <c r="I1517" t="s">
        <v>1959</v>
      </c>
      <c r="J1517">
        <v>126.5916</v>
      </c>
    </row>
    <row r="1518" spans="1:10" x14ac:dyDescent="0.25">
      <c r="A1518" t="s">
        <v>3483</v>
      </c>
      <c r="B1518" s="2">
        <v>45862</v>
      </c>
      <c r="C1518" t="s">
        <v>128</v>
      </c>
      <c r="D1518" t="s">
        <v>1738</v>
      </c>
      <c r="E1518" t="s">
        <v>1945</v>
      </c>
      <c r="F1518">
        <v>3</v>
      </c>
      <c r="G1518">
        <v>634.45000000000005</v>
      </c>
      <c r="H1518">
        <v>0.17</v>
      </c>
      <c r="I1518" t="s">
        <v>1961</v>
      </c>
      <c r="J1518">
        <v>1579.7805000000001</v>
      </c>
    </row>
    <row r="1519" spans="1:10" x14ac:dyDescent="0.25">
      <c r="A1519" t="s">
        <v>3484</v>
      </c>
      <c r="B1519" s="2">
        <v>45579</v>
      </c>
      <c r="C1519" t="s">
        <v>1046</v>
      </c>
      <c r="D1519" t="s">
        <v>1774</v>
      </c>
      <c r="E1519" t="s">
        <v>1887</v>
      </c>
      <c r="F1519">
        <v>4</v>
      </c>
      <c r="G1519">
        <v>179.62</v>
      </c>
      <c r="H1519">
        <v>0.05</v>
      </c>
      <c r="I1519" t="s">
        <v>1959</v>
      </c>
      <c r="J1519">
        <v>682.55600000000004</v>
      </c>
    </row>
    <row r="1520" spans="1:10" x14ac:dyDescent="0.25">
      <c r="A1520" t="s">
        <v>3485</v>
      </c>
      <c r="B1520" s="2">
        <v>45658</v>
      </c>
      <c r="C1520" t="s">
        <v>943</v>
      </c>
      <c r="D1520" t="s">
        <v>1635</v>
      </c>
      <c r="E1520" t="s">
        <v>1945</v>
      </c>
      <c r="F1520">
        <v>4</v>
      </c>
      <c r="G1520">
        <v>558.83000000000004</v>
      </c>
      <c r="H1520">
        <v>0.16</v>
      </c>
      <c r="I1520" t="s">
        <v>1961</v>
      </c>
      <c r="J1520">
        <v>1877.6687999999999</v>
      </c>
    </row>
    <row r="1521" spans="1:10" x14ac:dyDescent="0.25">
      <c r="A1521" t="s">
        <v>3486</v>
      </c>
      <c r="B1521" s="2">
        <v>45664</v>
      </c>
      <c r="C1521" t="s">
        <v>575</v>
      </c>
      <c r="D1521" t="s">
        <v>1865</v>
      </c>
      <c r="E1521" t="s">
        <v>1911</v>
      </c>
      <c r="F1521">
        <v>2</v>
      </c>
      <c r="G1521">
        <v>859.74</v>
      </c>
      <c r="H1521">
        <v>0.25</v>
      </c>
      <c r="I1521" t="s">
        <v>1964</v>
      </c>
      <c r="J1521">
        <v>1289.6099999999999</v>
      </c>
    </row>
    <row r="1522" spans="1:10" x14ac:dyDescent="0.25">
      <c r="A1522" t="s">
        <v>3487</v>
      </c>
      <c r="B1522" s="2">
        <v>45936</v>
      </c>
      <c r="C1522" t="s">
        <v>379</v>
      </c>
      <c r="D1522" t="s">
        <v>1777</v>
      </c>
      <c r="E1522" t="s">
        <v>1939</v>
      </c>
      <c r="F1522">
        <v>3</v>
      </c>
      <c r="G1522">
        <v>578.47</v>
      </c>
      <c r="H1522">
        <v>0.06</v>
      </c>
      <c r="I1522" t="s">
        <v>1964</v>
      </c>
      <c r="J1522">
        <v>1631.2854</v>
      </c>
    </row>
    <row r="1523" spans="1:10" x14ac:dyDescent="0.25">
      <c r="A1523" t="s">
        <v>3488</v>
      </c>
      <c r="B1523" s="2">
        <v>45344</v>
      </c>
      <c r="C1523" t="s">
        <v>212</v>
      </c>
      <c r="D1523" t="s">
        <v>1638</v>
      </c>
      <c r="E1523" t="s">
        <v>1929</v>
      </c>
      <c r="F1523">
        <v>1</v>
      </c>
      <c r="G1523">
        <v>440.48</v>
      </c>
      <c r="H1523">
        <v>0.11</v>
      </c>
      <c r="I1523" t="s">
        <v>1964</v>
      </c>
      <c r="J1523">
        <v>392.02720000000011</v>
      </c>
    </row>
    <row r="1524" spans="1:10" x14ac:dyDescent="0.25">
      <c r="A1524" t="s">
        <v>3489</v>
      </c>
      <c r="B1524" s="2">
        <v>45329</v>
      </c>
      <c r="C1524" t="s">
        <v>78</v>
      </c>
      <c r="D1524" t="s">
        <v>1998</v>
      </c>
      <c r="E1524" t="s">
        <v>1948</v>
      </c>
      <c r="F1524">
        <v>2</v>
      </c>
      <c r="G1524">
        <v>303.67</v>
      </c>
      <c r="H1524">
        <v>0.05</v>
      </c>
      <c r="I1524" t="s">
        <v>1961</v>
      </c>
      <c r="J1524">
        <v>576.97299999999996</v>
      </c>
    </row>
    <row r="1525" spans="1:10" x14ac:dyDescent="0.25">
      <c r="A1525" t="s">
        <v>3490</v>
      </c>
      <c r="B1525" s="2">
        <v>45895</v>
      </c>
      <c r="C1525" t="s">
        <v>1067</v>
      </c>
      <c r="D1525" t="s">
        <v>1805</v>
      </c>
      <c r="E1525" t="s">
        <v>1934</v>
      </c>
      <c r="F1525">
        <v>2</v>
      </c>
      <c r="G1525">
        <v>611.21</v>
      </c>
      <c r="H1525">
        <v>0.22</v>
      </c>
      <c r="I1525" t="s">
        <v>1964</v>
      </c>
      <c r="J1525">
        <v>953.48760000000004</v>
      </c>
    </row>
    <row r="1526" spans="1:10" x14ac:dyDescent="0.25">
      <c r="A1526" t="s">
        <v>3491</v>
      </c>
      <c r="B1526" s="2">
        <v>45239</v>
      </c>
      <c r="C1526" t="s">
        <v>668</v>
      </c>
      <c r="D1526" t="s">
        <v>1696</v>
      </c>
      <c r="E1526" t="s">
        <v>1936</v>
      </c>
      <c r="F1526">
        <v>2</v>
      </c>
      <c r="G1526">
        <v>768.08</v>
      </c>
      <c r="H1526">
        <v>0.26</v>
      </c>
      <c r="I1526" t="s">
        <v>1961</v>
      </c>
      <c r="J1526">
        <v>1136.7583999999999</v>
      </c>
    </row>
    <row r="1527" spans="1:10" x14ac:dyDescent="0.25">
      <c r="A1527" t="s">
        <v>3492</v>
      </c>
      <c r="B1527" s="2">
        <v>45296</v>
      </c>
      <c r="C1527" t="s">
        <v>948</v>
      </c>
      <c r="D1527" t="s">
        <v>1645</v>
      </c>
      <c r="E1527" t="s">
        <v>1945</v>
      </c>
      <c r="F1527">
        <v>1</v>
      </c>
      <c r="G1527">
        <v>616.82000000000005</v>
      </c>
      <c r="H1527">
        <v>0.24</v>
      </c>
      <c r="I1527" t="s">
        <v>1959</v>
      </c>
      <c r="J1527">
        <v>468.78320000000002</v>
      </c>
    </row>
    <row r="1528" spans="1:10" x14ac:dyDescent="0.25">
      <c r="A1528" t="s">
        <v>3493</v>
      </c>
      <c r="B1528" s="2">
        <v>45672</v>
      </c>
      <c r="C1528" t="s">
        <v>612</v>
      </c>
      <c r="D1528" t="s">
        <v>1700</v>
      </c>
      <c r="E1528" t="s">
        <v>1945</v>
      </c>
      <c r="F1528">
        <v>1</v>
      </c>
      <c r="G1528">
        <v>470.34</v>
      </c>
      <c r="H1528">
        <v>0.18</v>
      </c>
      <c r="I1528" t="s">
        <v>1964</v>
      </c>
      <c r="J1528">
        <v>385.67880000000002</v>
      </c>
    </row>
    <row r="1529" spans="1:10" x14ac:dyDescent="0.25">
      <c r="A1529" t="s">
        <v>3494</v>
      </c>
      <c r="B1529" s="2">
        <v>45499</v>
      </c>
      <c r="C1529" t="s">
        <v>719</v>
      </c>
      <c r="D1529" t="s">
        <v>1741</v>
      </c>
      <c r="E1529" t="s">
        <v>1917</v>
      </c>
      <c r="F1529">
        <v>2</v>
      </c>
      <c r="G1529">
        <v>616.36</v>
      </c>
      <c r="H1529">
        <v>0.12</v>
      </c>
      <c r="I1529" t="s">
        <v>1961</v>
      </c>
      <c r="J1529">
        <v>1084.7936</v>
      </c>
    </row>
    <row r="1530" spans="1:10" x14ac:dyDescent="0.25">
      <c r="A1530" t="s">
        <v>3495</v>
      </c>
      <c r="B1530" s="2">
        <v>45434</v>
      </c>
      <c r="C1530" t="s">
        <v>302</v>
      </c>
      <c r="D1530" t="s">
        <v>2061</v>
      </c>
      <c r="E1530" t="s">
        <v>1921</v>
      </c>
      <c r="F1530">
        <v>3</v>
      </c>
      <c r="G1530">
        <v>657.24</v>
      </c>
      <c r="H1530">
        <v>0.18</v>
      </c>
      <c r="I1530" t="s">
        <v>1961</v>
      </c>
      <c r="J1530">
        <v>1616.8104000000001</v>
      </c>
    </row>
    <row r="1531" spans="1:10" x14ac:dyDescent="0.25">
      <c r="A1531" t="s">
        <v>3496</v>
      </c>
      <c r="B1531" s="2">
        <v>45893</v>
      </c>
      <c r="C1531" t="s">
        <v>141</v>
      </c>
      <c r="D1531" t="s">
        <v>1703</v>
      </c>
      <c r="E1531" t="s">
        <v>1948</v>
      </c>
      <c r="F1531">
        <v>2</v>
      </c>
      <c r="G1531">
        <v>392.45</v>
      </c>
      <c r="H1531">
        <v>0.04</v>
      </c>
      <c r="I1531" t="s">
        <v>1961</v>
      </c>
      <c r="J1531">
        <v>753.50399999999991</v>
      </c>
    </row>
    <row r="1532" spans="1:10" x14ac:dyDescent="0.25">
      <c r="A1532" t="s">
        <v>3497</v>
      </c>
      <c r="B1532" s="2">
        <v>45346</v>
      </c>
      <c r="C1532" t="s">
        <v>796</v>
      </c>
      <c r="D1532" t="s">
        <v>1700</v>
      </c>
      <c r="E1532" t="s">
        <v>1934</v>
      </c>
      <c r="F1532">
        <v>3</v>
      </c>
      <c r="G1532">
        <v>62.03</v>
      </c>
      <c r="H1532">
        <v>0.01</v>
      </c>
      <c r="I1532" t="s">
        <v>1964</v>
      </c>
      <c r="J1532">
        <v>184.22909999999999</v>
      </c>
    </row>
    <row r="1533" spans="1:10" x14ac:dyDescent="0.25">
      <c r="A1533" t="s">
        <v>3498</v>
      </c>
      <c r="B1533" s="2">
        <v>45613</v>
      </c>
      <c r="C1533" t="s">
        <v>336</v>
      </c>
      <c r="D1533" t="s">
        <v>1871</v>
      </c>
      <c r="E1533" t="s">
        <v>1901</v>
      </c>
      <c r="F1533">
        <v>4</v>
      </c>
      <c r="G1533">
        <v>933.73</v>
      </c>
      <c r="H1533">
        <v>0.25</v>
      </c>
      <c r="I1533" t="s">
        <v>1961</v>
      </c>
      <c r="J1533">
        <v>2801.19</v>
      </c>
    </row>
    <row r="1534" spans="1:10" x14ac:dyDescent="0.25">
      <c r="A1534" t="s">
        <v>3499</v>
      </c>
      <c r="B1534" s="2">
        <v>45928</v>
      </c>
      <c r="C1534" t="s">
        <v>527</v>
      </c>
      <c r="D1534" t="s">
        <v>1838</v>
      </c>
      <c r="E1534" t="s">
        <v>1939</v>
      </c>
      <c r="F1534">
        <v>3</v>
      </c>
      <c r="G1534">
        <v>615.30999999999995</v>
      </c>
      <c r="H1534">
        <v>0.14000000000000001</v>
      </c>
      <c r="I1534" t="s">
        <v>1961</v>
      </c>
      <c r="J1534">
        <v>1587.4998000000001</v>
      </c>
    </row>
    <row r="1535" spans="1:10" x14ac:dyDescent="0.25">
      <c r="A1535" t="s">
        <v>3500</v>
      </c>
      <c r="B1535" s="2">
        <v>45619</v>
      </c>
      <c r="C1535" t="s">
        <v>1178</v>
      </c>
      <c r="D1535" t="s">
        <v>1759</v>
      </c>
      <c r="E1535" t="s">
        <v>1945</v>
      </c>
      <c r="F1535">
        <v>4</v>
      </c>
      <c r="G1535">
        <v>790.38</v>
      </c>
      <c r="H1535">
        <v>0.22</v>
      </c>
      <c r="I1535" t="s">
        <v>1964</v>
      </c>
      <c r="J1535">
        <v>2465.9856</v>
      </c>
    </row>
    <row r="1536" spans="1:10" x14ac:dyDescent="0.25">
      <c r="A1536" t="s">
        <v>3501</v>
      </c>
      <c r="B1536" s="2">
        <v>45533</v>
      </c>
      <c r="C1536" t="s">
        <v>868</v>
      </c>
      <c r="D1536" t="s">
        <v>1759</v>
      </c>
      <c r="E1536" t="s">
        <v>1942</v>
      </c>
      <c r="F1536">
        <v>2</v>
      </c>
      <c r="G1536">
        <v>102.85</v>
      </c>
      <c r="H1536">
        <v>0.08</v>
      </c>
      <c r="I1536" t="s">
        <v>1961</v>
      </c>
      <c r="J1536">
        <v>189.244</v>
      </c>
    </row>
    <row r="1537" spans="1:10" x14ac:dyDescent="0.25">
      <c r="A1537" t="s">
        <v>3502</v>
      </c>
      <c r="B1537" s="2">
        <v>45781</v>
      </c>
      <c r="C1537" t="s">
        <v>157</v>
      </c>
      <c r="D1537" t="s">
        <v>1603</v>
      </c>
      <c r="E1537" t="s">
        <v>1939</v>
      </c>
      <c r="F1537">
        <v>3</v>
      </c>
      <c r="G1537">
        <v>866.78</v>
      </c>
      <c r="H1537">
        <v>0.27</v>
      </c>
      <c r="I1537" t="s">
        <v>1961</v>
      </c>
      <c r="J1537">
        <v>1898.2482</v>
      </c>
    </row>
    <row r="1538" spans="1:10" x14ac:dyDescent="0.25">
      <c r="A1538" t="s">
        <v>3503</v>
      </c>
      <c r="B1538" s="2">
        <v>45378</v>
      </c>
      <c r="C1538" t="s">
        <v>686</v>
      </c>
      <c r="D1538" t="s">
        <v>1817</v>
      </c>
      <c r="E1538" t="s">
        <v>1939</v>
      </c>
      <c r="F1538">
        <v>3</v>
      </c>
      <c r="G1538">
        <v>392.84</v>
      </c>
      <c r="H1538">
        <v>0.27</v>
      </c>
      <c r="I1538" t="s">
        <v>1961</v>
      </c>
      <c r="J1538">
        <v>860.31959999999992</v>
      </c>
    </row>
    <row r="1539" spans="1:10" x14ac:dyDescent="0.25">
      <c r="A1539" t="s">
        <v>3504</v>
      </c>
      <c r="B1539" s="2">
        <v>45688</v>
      </c>
      <c r="C1539" t="s">
        <v>1028</v>
      </c>
      <c r="D1539" t="s">
        <v>1594</v>
      </c>
      <c r="E1539" t="s">
        <v>1908</v>
      </c>
      <c r="F1539">
        <v>2</v>
      </c>
      <c r="G1539">
        <v>753.1</v>
      </c>
      <c r="H1539">
        <v>0.19</v>
      </c>
      <c r="I1539" t="s">
        <v>1961</v>
      </c>
      <c r="J1539">
        <v>1220.0219999999999</v>
      </c>
    </row>
    <row r="1540" spans="1:10" x14ac:dyDescent="0.25">
      <c r="A1540" t="s">
        <v>3505</v>
      </c>
      <c r="B1540" s="2">
        <v>45927</v>
      </c>
      <c r="C1540" t="s">
        <v>42</v>
      </c>
      <c r="D1540" t="s">
        <v>1744</v>
      </c>
      <c r="E1540" t="s">
        <v>1942</v>
      </c>
      <c r="F1540">
        <v>2</v>
      </c>
      <c r="G1540">
        <v>700.91</v>
      </c>
      <c r="H1540">
        <v>0.1</v>
      </c>
      <c r="I1540" t="s">
        <v>1961</v>
      </c>
      <c r="J1540">
        <v>1261.6379999999999</v>
      </c>
    </row>
    <row r="1541" spans="1:10" x14ac:dyDescent="0.25">
      <c r="A1541" t="s">
        <v>3506</v>
      </c>
      <c r="B1541" s="2">
        <v>45775</v>
      </c>
      <c r="C1541" t="s">
        <v>268</v>
      </c>
      <c r="D1541" t="s">
        <v>1617</v>
      </c>
      <c r="E1541" t="s">
        <v>1929</v>
      </c>
      <c r="F1541">
        <v>4</v>
      </c>
      <c r="G1541">
        <v>935.98</v>
      </c>
      <c r="H1541">
        <v>0.11</v>
      </c>
      <c r="I1541" t="s">
        <v>1961</v>
      </c>
      <c r="J1541">
        <v>3332.0888</v>
      </c>
    </row>
    <row r="1542" spans="1:10" x14ac:dyDescent="0.25">
      <c r="A1542" t="s">
        <v>3507</v>
      </c>
      <c r="B1542" s="2">
        <v>45849</v>
      </c>
      <c r="C1542" t="s">
        <v>1504</v>
      </c>
      <c r="D1542" t="s">
        <v>1811</v>
      </c>
      <c r="E1542" t="s">
        <v>1939</v>
      </c>
      <c r="F1542">
        <v>1</v>
      </c>
      <c r="G1542">
        <v>539.9</v>
      </c>
      <c r="H1542">
        <v>7.0000000000000007E-2</v>
      </c>
      <c r="I1542" t="s">
        <v>1959</v>
      </c>
      <c r="J1542">
        <v>502.10700000000003</v>
      </c>
    </row>
    <row r="1543" spans="1:10" x14ac:dyDescent="0.25">
      <c r="A1543" t="s">
        <v>3508</v>
      </c>
      <c r="B1543" s="2">
        <v>45573</v>
      </c>
      <c r="C1543" t="s">
        <v>575</v>
      </c>
      <c r="D1543" t="s">
        <v>1700</v>
      </c>
      <c r="E1543" t="s">
        <v>1911</v>
      </c>
      <c r="F1543">
        <v>1</v>
      </c>
      <c r="G1543">
        <v>312.81</v>
      </c>
      <c r="H1543">
        <v>0.14000000000000001</v>
      </c>
      <c r="I1543" t="s">
        <v>1961</v>
      </c>
      <c r="J1543">
        <v>269.01659999999998</v>
      </c>
    </row>
    <row r="1544" spans="1:10" x14ac:dyDescent="0.25">
      <c r="A1544" t="s">
        <v>3509</v>
      </c>
      <c r="B1544" s="2">
        <v>45356</v>
      </c>
      <c r="C1544" t="s">
        <v>808</v>
      </c>
      <c r="D1544" t="s">
        <v>1725</v>
      </c>
      <c r="E1544" t="s">
        <v>1914</v>
      </c>
      <c r="F1544">
        <v>3</v>
      </c>
      <c r="G1544">
        <v>855.96</v>
      </c>
      <c r="H1544">
        <v>0.28999999999999998</v>
      </c>
      <c r="I1544" t="s">
        <v>1964</v>
      </c>
      <c r="J1544">
        <v>1823.1948</v>
      </c>
    </row>
    <row r="1545" spans="1:10" x14ac:dyDescent="0.25">
      <c r="A1545" t="s">
        <v>3510</v>
      </c>
      <c r="B1545" s="2">
        <v>45326</v>
      </c>
      <c r="C1545" t="s">
        <v>1124</v>
      </c>
      <c r="D1545" t="s">
        <v>1560</v>
      </c>
      <c r="E1545" t="s">
        <v>1927</v>
      </c>
      <c r="F1545">
        <v>3</v>
      </c>
      <c r="G1545">
        <v>305</v>
      </c>
      <c r="H1545">
        <v>0.01</v>
      </c>
      <c r="I1545" t="s">
        <v>1964</v>
      </c>
      <c r="J1545">
        <v>905.85</v>
      </c>
    </row>
    <row r="1546" spans="1:10" x14ac:dyDescent="0.25">
      <c r="A1546" t="s">
        <v>3511</v>
      </c>
      <c r="B1546" s="2">
        <v>45361</v>
      </c>
      <c r="C1546" t="s">
        <v>1455</v>
      </c>
      <c r="D1546" t="s">
        <v>1880</v>
      </c>
      <c r="E1546" t="s">
        <v>1929</v>
      </c>
      <c r="F1546">
        <v>3</v>
      </c>
      <c r="G1546">
        <v>831.15</v>
      </c>
      <c r="H1546">
        <v>0.19</v>
      </c>
      <c r="I1546" t="s">
        <v>1959</v>
      </c>
      <c r="J1546">
        <v>2019.6945000000001</v>
      </c>
    </row>
    <row r="1547" spans="1:10" x14ac:dyDescent="0.25">
      <c r="A1547" t="s">
        <v>3512</v>
      </c>
      <c r="B1547" s="2">
        <v>45926</v>
      </c>
      <c r="C1547" t="s">
        <v>683</v>
      </c>
      <c r="D1547" t="s">
        <v>1871</v>
      </c>
      <c r="E1547" t="s">
        <v>1901</v>
      </c>
      <c r="F1547">
        <v>2</v>
      </c>
      <c r="G1547">
        <v>644.97</v>
      </c>
      <c r="H1547">
        <v>0.24</v>
      </c>
      <c r="I1547" t="s">
        <v>1964</v>
      </c>
      <c r="J1547">
        <v>980.35440000000006</v>
      </c>
    </row>
    <row r="1548" spans="1:10" x14ac:dyDescent="0.25">
      <c r="A1548" t="s">
        <v>3513</v>
      </c>
      <c r="B1548" s="2">
        <v>45839</v>
      </c>
      <c r="C1548" t="s">
        <v>345</v>
      </c>
      <c r="D1548" t="s">
        <v>1847</v>
      </c>
      <c r="E1548" t="s">
        <v>1892</v>
      </c>
      <c r="F1548">
        <v>1</v>
      </c>
      <c r="G1548">
        <v>149.56</v>
      </c>
      <c r="H1548">
        <v>0.09</v>
      </c>
      <c r="I1548" t="s">
        <v>1959</v>
      </c>
      <c r="J1548">
        <v>136.09960000000001</v>
      </c>
    </row>
    <row r="1549" spans="1:10" x14ac:dyDescent="0.25">
      <c r="A1549" t="s">
        <v>3514</v>
      </c>
      <c r="B1549" s="2">
        <v>45434</v>
      </c>
      <c r="C1549" t="s">
        <v>713</v>
      </c>
      <c r="D1549" t="s">
        <v>1709</v>
      </c>
      <c r="E1549" t="s">
        <v>1948</v>
      </c>
      <c r="F1549">
        <v>1</v>
      </c>
      <c r="G1549">
        <v>661.77</v>
      </c>
      <c r="H1549">
        <v>0.03</v>
      </c>
      <c r="I1549" t="s">
        <v>1961</v>
      </c>
      <c r="J1549">
        <v>641.91689999999994</v>
      </c>
    </row>
    <row r="1550" spans="1:10" x14ac:dyDescent="0.25">
      <c r="A1550" t="s">
        <v>3515</v>
      </c>
      <c r="B1550" s="2">
        <v>45819</v>
      </c>
      <c r="C1550" t="s">
        <v>385</v>
      </c>
      <c r="D1550" t="s">
        <v>1865</v>
      </c>
      <c r="E1550" t="s">
        <v>1914</v>
      </c>
      <c r="F1550">
        <v>3</v>
      </c>
      <c r="G1550">
        <v>99.67</v>
      </c>
      <c r="H1550">
        <v>0.17</v>
      </c>
      <c r="I1550" t="s">
        <v>1959</v>
      </c>
      <c r="J1550">
        <v>248.17830000000001</v>
      </c>
    </row>
    <row r="1551" spans="1:10" x14ac:dyDescent="0.25">
      <c r="A1551" t="s">
        <v>3516</v>
      </c>
      <c r="B1551" s="2">
        <v>45553</v>
      </c>
      <c r="C1551" t="s">
        <v>726</v>
      </c>
      <c r="D1551" t="s">
        <v>1768</v>
      </c>
      <c r="E1551" t="s">
        <v>1892</v>
      </c>
      <c r="F1551">
        <v>3</v>
      </c>
      <c r="G1551">
        <v>103.66</v>
      </c>
      <c r="H1551">
        <v>0.26</v>
      </c>
      <c r="I1551" t="s">
        <v>1964</v>
      </c>
      <c r="J1551">
        <v>230.12520000000001</v>
      </c>
    </row>
    <row r="1552" spans="1:10" x14ac:dyDescent="0.25">
      <c r="A1552" t="s">
        <v>3517</v>
      </c>
      <c r="B1552" s="2">
        <v>45258</v>
      </c>
      <c r="C1552" t="s">
        <v>1364</v>
      </c>
      <c r="D1552" t="s">
        <v>1700</v>
      </c>
      <c r="E1552" t="s">
        <v>1896</v>
      </c>
      <c r="F1552">
        <v>4</v>
      </c>
      <c r="G1552">
        <v>54.4</v>
      </c>
      <c r="H1552">
        <v>0.22</v>
      </c>
      <c r="I1552" t="s">
        <v>1959</v>
      </c>
      <c r="J1552">
        <v>169.72800000000001</v>
      </c>
    </row>
    <row r="1553" spans="1:10" x14ac:dyDescent="0.25">
      <c r="A1553" t="s">
        <v>3518</v>
      </c>
      <c r="B1553" s="2">
        <v>45435</v>
      </c>
      <c r="C1553" t="s">
        <v>1519</v>
      </c>
      <c r="D1553" t="s">
        <v>1835</v>
      </c>
      <c r="E1553" t="s">
        <v>1934</v>
      </c>
      <c r="F1553">
        <v>1</v>
      </c>
      <c r="G1553">
        <v>46.66</v>
      </c>
      <c r="H1553">
        <v>0.2</v>
      </c>
      <c r="I1553" t="s">
        <v>1959</v>
      </c>
      <c r="J1553">
        <v>37.328000000000003</v>
      </c>
    </row>
    <row r="1554" spans="1:10" x14ac:dyDescent="0.25">
      <c r="A1554" t="s">
        <v>3519</v>
      </c>
      <c r="B1554" s="2">
        <v>45447</v>
      </c>
      <c r="C1554" t="s">
        <v>42</v>
      </c>
      <c r="D1554" t="s">
        <v>1802</v>
      </c>
      <c r="E1554" t="s">
        <v>1927</v>
      </c>
      <c r="F1554">
        <v>4</v>
      </c>
      <c r="G1554">
        <v>871.2</v>
      </c>
      <c r="H1554">
        <v>0.28999999999999998</v>
      </c>
      <c r="I1554" t="s">
        <v>1959</v>
      </c>
      <c r="J1554">
        <v>2474.2080000000001</v>
      </c>
    </row>
    <row r="1555" spans="1:10" x14ac:dyDescent="0.25">
      <c r="A1555" t="s">
        <v>3520</v>
      </c>
      <c r="B1555" s="2">
        <v>45724</v>
      </c>
      <c r="C1555" t="s">
        <v>1196</v>
      </c>
      <c r="D1555" t="s">
        <v>1628</v>
      </c>
      <c r="E1555" t="s">
        <v>1934</v>
      </c>
      <c r="F1555">
        <v>4</v>
      </c>
      <c r="G1555">
        <v>317.11</v>
      </c>
      <c r="H1555">
        <v>0.16</v>
      </c>
      <c r="I1555" t="s">
        <v>1961</v>
      </c>
      <c r="J1555">
        <v>1065.4896000000001</v>
      </c>
    </row>
    <row r="1556" spans="1:10" x14ac:dyDescent="0.25">
      <c r="A1556" t="s">
        <v>3521</v>
      </c>
      <c r="B1556" s="2">
        <v>45338</v>
      </c>
      <c r="C1556" t="s">
        <v>835</v>
      </c>
      <c r="D1556" t="s">
        <v>1652</v>
      </c>
      <c r="E1556" t="s">
        <v>1932</v>
      </c>
      <c r="F1556">
        <v>2</v>
      </c>
      <c r="G1556">
        <v>388.34</v>
      </c>
      <c r="H1556">
        <v>0.09</v>
      </c>
      <c r="I1556" t="s">
        <v>1961</v>
      </c>
      <c r="J1556">
        <v>706.77879999999993</v>
      </c>
    </row>
    <row r="1557" spans="1:10" x14ac:dyDescent="0.25">
      <c r="A1557" t="s">
        <v>3522</v>
      </c>
      <c r="B1557" s="2">
        <v>45252</v>
      </c>
      <c r="C1557" t="s">
        <v>1016</v>
      </c>
      <c r="D1557" t="s">
        <v>1667</v>
      </c>
      <c r="E1557" t="s">
        <v>1911</v>
      </c>
      <c r="F1557">
        <v>4</v>
      </c>
      <c r="G1557">
        <v>998.2</v>
      </c>
      <c r="H1557">
        <v>0.15</v>
      </c>
      <c r="I1557" t="s">
        <v>1959</v>
      </c>
      <c r="J1557">
        <v>3393.88</v>
      </c>
    </row>
    <row r="1558" spans="1:10" x14ac:dyDescent="0.25">
      <c r="A1558" t="s">
        <v>3523</v>
      </c>
      <c r="B1558" s="2">
        <v>45606</v>
      </c>
      <c r="C1558" t="s">
        <v>1528</v>
      </c>
      <c r="D1558" t="s">
        <v>1686</v>
      </c>
      <c r="E1558" t="s">
        <v>1887</v>
      </c>
      <c r="F1558">
        <v>1</v>
      </c>
      <c r="G1558">
        <v>887.38</v>
      </c>
      <c r="H1558">
        <v>0.01</v>
      </c>
      <c r="I1558" t="s">
        <v>1964</v>
      </c>
      <c r="J1558">
        <v>878.50620000000004</v>
      </c>
    </row>
    <row r="1559" spans="1:10" x14ac:dyDescent="0.25">
      <c r="A1559" t="s">
        <v>3524</v>
      </c>
      <c r="B1559" s="2">
        <v>45524</v>
      </c>
      <c r="C1559" t="s">
        <v>995</v>
      </c>
      <c r="D1559" t="s">
        <v>1689</v>
      </c>
      <c r="E1559" t="s">
        <v>1929</v>
      </c>
      <c r="F1559">
        <v>4</v>
      </c>
      <c r="G1559">
        <v>332.97</v>
      </c>
      <c r="H1559">
        <v>0.28000000000000003</v>
      </c>
      <c r="I1559" t="s">
        <v>1959</v>
      </c>
      <c r="J1559">
        <v>958.95360000000005</v>
      </c>
    </row>
    <row r="1560" spans="1:10" x14ac:dyDescent="0.25">
      <c r="A1560" t="s">
        <v>3525</v>
      </c>
      <c r="B1560" s="2">
        <v>45934</v>
      </c>
      <c r="C1560" t="s">
        <v>96</v>
      </c>
      <c r="D1560" t="s">
        <v>1718</v>
      </c>
      <c r="E1560" t="s">
        <v>1887</v>
      </c>
      <c r="F1560">
        <v>2</v>
      </c>
      <c r="G1560">
        <v>157.91</v>
      </c>
      <c r="H1560">
        <v>0.09</v>
      </c>
      <c r="I1560" t="s">
        <v>1964</v>
      </c>
      <c r="J1560">
        <v>287.39620000000002</v>
      </c>
    </row>
    <row r="1561" spans="1:10" x14ac:dyDescent="0.25">
      <c r="A1561" t="s">
        <v>3526</v>
      </c>
      <c r="B1561" s="2">
        <v>45539</v>
      </c>
      <c r="C1561" t="s">
        <v>1127</v>
      </c>
      <c r="D1561" t="s">
        <v>1606</v>
      </c>
      <c r="E1561" t="s">
        <v>1945</v>
      </c>
      <c r="F1561">
        <v>1</v>
      </c>
      <c r="G1561">
        <v>548.15</v>
      </c>
      <c r="H1561">
        <v>0.11</v>
      </c>
      <c r="I1561" t="s">
        <v>1959</v>
      </c>
      <c r="J1561">
        <v>487.8535</v>
      </c>
    </row>
    <row r="1562" spans="1:10" x14ac:dyDescent="0.25">
      <c r="A1562" t="s">
        <v>3527</v>
      </c>
      <c r="B1562" s="2">
        <v>45555</v>
      </c>
      <c r="C1562" t="s">
        <v>689</v>
      </c>
      <c r="D1562" t="s">
        <v>1725</v>
      </c>
      <c r="E1562" t="s">
        <v>1936</v>
      </c>
      <c r="F1562">
        <v>1</v>
      </c>
      <c r="G1562">
        <v>135.13</v>
      </c>
      <c r="H1562">
        <v>0.04</v>
      </c>
      <c r="I1562" t="s">
        <v>1959</v>
      </c>
      <c r="J1562">
        <v>129.72479999999999</v>
      </c>
    </row>
    <row r="1563" spans="1:10" x14ac:dyDescent="0.25">
      <c r="A1563" t="s">
        <v>3528</v>
      </c>
      <c r="B1563" s="2">
        <v>45281</v>
      </c>
      <c r="C1563" t="s">
        <v>719</v>
      </c>
      <c r="D1563" t="s">
        <v>1750</v>
      </c>
      <c r="E1563" t="s">
        <v>1901</v>
      </c>
      <c r="F1563">
        <v>3</v>
      </c>
      <c r="G1563">
        <v>579.26</v>
      </c>
      <c r="H1563">
        <v>0.19</v>
      </c>
      <c r="I1563" t="s">
        <v>1959</v>
      </c>
      <c r="J1563">
        <v>1407.6017999999999</v>
      </c>
    </row>
    <row r="1564" spans="1:10" x14ac:dyDescent="0.25">
      <c r="A1564" t="s">
        <v>3529</v>
      </c>
      <c r="B1564" s="2">
        <v>45582</v>
      </c>
      <c r="C1564" t="s">
        <v>1226</v>
      </c>
      <c r="D1564" t="s">
        <v>1625</v>
      </c>
      <c r="E1564" t="s">
        <v>1887</v>
      </c>
      <c r="F1564">
        <v>1</v>
      </c>
      <c r="G1564">
        <v>465.63</v>
      </c>
      <c r="H1564">
        <v>0.25</v>
      </c>
      <c r="I1564" t="s">
        <v>1959</v>
      </c>
      <c r="J1564">
        <v>349.22250000000003</v>
      </c>
    </row>
    <row r="1565" spans="1:10" x14ac:dyDescent="0.25">
      <c r="A1565" t="s">
        <v>3530</v>
      </c>
      <c r="B1565" s="2">
        <v>45372</v>
      </c>
      <c r="C1565" t="s">
        <v>185</v>
      </c>
      <c r="D1565" t="s">
        <v>1811</v>
      </c>
      <c r="E1565" t="s">
        <v>1939</v>
      </c>
      <c r="F1565">
        <v>2</v>
      </c>
      <c r="G1565">
        <v>675.61</v>
      </c>
      <c r="H1565">
        <v>0.08</v>
      </c>
      <c r="I1565" t="s">
        <v>1964</v>
      </c>
      <c r="J1565">
        <v>1243.1224</v>
      </c>
    </row>
    <row r="1566" spans="1:10" x14ac:dyDescent="0.25">
      <c r="A1566" t="s">
        <v>3531</v>
      </c>
      <c r="B1566" s="2">
        <v>45458</v>
      </c>
      <c r="C1566" t="s">
        <v>1304</v>
      </c>
      <c r="D1566" t="s">
        <v>1677</v>
      </c>
      <c r="E1566" t="s">
        <v>1911</v>
      </c>
      <c r="F1566">
        <v>1</v>
      </c>
      <c r="G1566">
        <v>718.99</v>
      </c>
      <c r="H1566">
        <v>0.08</v>
      </c>
      <c r="I1566" t="s">
        <v>1961</v>
      </c>
      <c r="J1566">
        <v>661.47080000000005</v>
      </c>
    </row>
    <row r="1567" spans="1:10" x14ac:dyDescent="0.25">
      <c r="A1567" t="s">
        <v>3532</v>
      </c>
      <c r="B1567" s="2">
        <v>45943</v>
      </c>
      <c r="C1567" t="s">
        <v>1187</v>
      </c>
      <c r="D1567" t="s">
        <v>1613</v>
      </c>
      <c r="E1567" t="s">
        <v>1924</v>
      </c>
      <c r="F1567">
        <v>2</v>
      </c>
      <c r="G1567">
        <v>675.65</v>
      </c>
      <c r="H1567">
        <v>0.2</v>
      </c>
      <c r="I1567" t="s">
        <v>1964</v>
      </c>
      <c r="J1567">
        <v>1081.04</v>
      </c>
    </row>
    <row r="1568" spans="1:10" x14ac:dyDescent="0.25">
      <c r="A1568" t="s">
        <v>3533</v>
      </c>
      <c r="B1568" s="2">
        <v>45374</v>
      </c>
      <c r="C1568" t="s">
        <v>1067</v>
      </c>
      <c r="D1568" t="s">
        <v>1868</v>
      </c>
      <c r="E1568" t="s">
        <v>1936</v>
      </c>
      <c r="F1568">
        <v>4</v>
      </c>
      <c r="G1568">
        <v>284.24</v>
      </c>
      <c r="H1568">
        <v>0.1</v>
      </c>
      <c r="I1568" t="s">
        <v>1959</v>
      </c>
      <c r="J1568">
        <v>1023.264</v>
      </c>
    </row>
    <row r="1569" spans="1:10" x14ac:dyDescent="0.25">
      <c r="A1569" t="s">
        <v>3534</v>
      </c>
      <c r="B1569" s="2">
        <v>45374</v>
      </c>
      <c r="C1569" t="s">
        <v>701</v>
      </c>
      <c r="D1569" t="s">
        <v>1560</v>
      </c>
      <c r="E1569" t="s">
        <v>1901</v>
      </c>
      <c r="F1569">
        <v>1</v>
      </c>
      <c r="G1569">
        <v>94.26</v>
      </c>
      <c r="H1569">
        <v>0.18</v>
      </c>
      <c r="I1569" t="s">
        <v>1961</v>
      </c>
      <c r="J1569">
        <v>77.293200000000013</v>
      </c>
    </row>
    <row r="1570" spans="1:10" x14ac:dyDescent="0.25">
      <c r="A1570" t="s">
        <v>3535</v>
      </c>
      <c r="B1570" s="2">
        <v>45789</v>
      </c>
      <c r="C1570" t="s">
        <v>1304</v>
      </c>
      <c r="D1570" t="s">
        <v>1580</v>
      </c>
      <c r="E1570" t="s">
        <v>1924</v>
      </c>
      <c r="F1570">
        <v>4</v>
      </c>
      <c r="G1570">
        <v>458.58</v>
      </c>
      <c r="H1570">
        <v>0.28999999999999998</v>
      </c>
      <c r="I1570" t="s">
        <v>1964</v>
      </c>
      <c r="J1570">
        <v>1302.3671999999999</v>
      </c>
    </row>
    <row r="1571" spans="1:10" x14ac:dyDescent="0.25">
      <c r="A1571" t="s">
        <v>3536</v>
      </c>
      <c r="B1571" s="2">
        <v>45452</v>
      </c>
      <c r="C1571" t="s">
        <v>400</v>
      </c>
      <c r="D1571" t="s">
        <v>1777</v>
      </c>
      <c r="E1571" t="s">
        <v>1924</v>
      </c>
      <c r="F1571">
        <v>4</v>
      </c>
      <c r="G1571">
        <v>704.49</v>
      </c>
      <c r="H1571">
        <v>0.05</v>
      </c>
      <c r="I1571" t="s">
        <v>1964</v>
      </c>
      <c r="J1571">
        <v>2677.0619999999999</v>
      </c>
    </row>
    <row r="1572" spans="1:10" x14ac:dyDescent="0.25">
      <c r="A1572" t="s">
        <v>3537</v>
      </c>
      <c r="B1572" s="2">
        <v>45284</v>
      </c>
      <c r="C1572" t="s">
        <v>134</v>
      </c>
      <c r="D1572" t="s">
        <v>1658</v>
      </c>
      <c r="E1572" t="s">
        <v>1948</v>
      </c>
      <c r="F1572">
        <v>4</v>
      </c>
      <c r="G1572">
        <v>822.32</v>
      </c>
      <c r="H1572">
        <v>0.26</v>
      </c>
      <c r="I1572" t="s">
        <v>1961</v>
      </c>
      <c r="J1572">
        <v>2434.0672</v>
      </c>
    </row>
    <row r="1573" spans="1:10" x14ac:dyDescent="0.25">
      <c r="A1573" t="s">
        <v>3538</v>
      </c>
      <c r="B1573" s="2">
        <v>45325</v>
      </c>
      <c r="C1573" t="s">
        <v>796</v>
      </c>
      <c r="D1573" t="s">
        <v>2061</v>
      </c>
      <c r="E1573" t="s">
        <v>1932</v>
      </c>
      <c r="F1573">
        <v>4</v>
      </c>
      <c r="G1573">
        <v>785.41</v>
      </c>
      <c r="H1573">
        <v>0.13</v>
      </c>
      <c r="I1573" t="s">
        <v>1964</v>
      </c>
      <c r="J1573">
        <v>2733.2267999999999</v>
      </c>
    </row>
    <row r="1574" spans="1:10" x14ac:dyDescent="0.25">
      <c r="A1574" t="s">
        <v>3539</v>
      </c>
      <c r="B1574" s="2">
        <v>45465</v>
      </c>
      <c r="C1574" t="s">
        <v>131</v>
      </c>
      <c r="D1574" t="s">
        <v>1696</v>
      </c>
      <c r="E1574" t="s">
        <v>1934</v>
      </c>
      <c r="F1574">
        <v>1</v>
      </c>
      <c r="G1574">
        <v>405.8</v>
      </c>
      <c r="H1574">
        <v>0.11</v>
      </c>
      <c r="I1574" t="s">
        <v>1961</v>
      </c>
      <c r="J1574">
        <v>361.16199999999998</v>
      </c>
    </row>
    <row r="1575" spans="1:10" x14ac:dyDescent="0.25">
      <c r="A1575" t="s">
        <v>3540</v>
      </c>
      <c r="B1575" s="2">
        <v>45612</v>
      </c>
      <c r="C1575" t="s">
        <v>1355</v>
      </c>
      <c r="D1575" t="s">
        <v>1856</v>
      </c>
      <c r="E1575" t="s">
        <v>1921</v>
      </c>
      <c r="F1575">
        <v>2</v>
      </c>
      <c r="G1575">
        <v>976.83</v>
      </c>
      <c r="H1575">
        <v>0.1</v>
      </c>
      <c r="I1575" t="s">
        <v>1961</v>
      </c>
      <c r="J1575">
        <v>1758.2940000000001</v>
      </c>
    </row>
    <row r="1576" spans="1:10" x14ac:dyDescent="0.25">
      <c r="A1576" t="s">
        <v>3541</v>
      </c>
      <c r="B1576" s="2">
        <v>45472</v>
      </c>
      <c r="C1576" t="s">
        <v>880</v>
      </c>
      <c r="D1576" t="s">
        <v>1774</v>
      </c>
      <c r="E1576" t="s">
        <v>1896</v>
      </c>
      <c r="F1576">
        <v>1</v>
      </c>
      <c r="G1576">
        <v>644.15</v>
      </c>
      <c r="H1576">
        <v>0.06</v>
      </c>
      <c r="I1576" t="s">
        <v>1959</v>
      </c>
      <c r="J1576">
        <v>605.50099999999998</v>
      </c>
    </row>
    <row r="1577" spans="1:10" x14ac:dyDescent="0.25">
      <c r="A1577" t="s">
        <v>3542</v>
      </c>
      <c r="B1577" s="2">
        <v>45897</v>
      </c>
      <c r="C1577" t="s">
        <v>1070</v>
      </c>
      <c r="D1577" t="s">
        <v>1783</v>
      </c>
      <c r="E1577" t="s">
        <v>1932</v>
      </c>
      <c r="F1577">
        <v>1</v>
      </c>
      <c r="G1577">
        <v>470.55</v>
      </c>
      <c r="H1577">
        <v>0.23</v>
      </c>
      <c r="I1577" t="s">
        <v>1961</v>
      </c>
      <c r="J1577">
        <v>362.32350000000002</v>
      </c>
    </row>
    <row r="1578" spans="1:10" x14ac:dyDescent="0.25">
      <c r="A1578" t="s">
        <v>3543</v>
      </c>
      <c r="B1578" s="2">
        <v>45241</v>
      </c>
      <c r="C1578" t="s">
        <v>1484</v>
      </c>
      <c r="D1578" t="s">
        <v>1585</v>
      </c>
      <c r="E1578" t="s">
        <v>1911</v>
      </c>
      <c r="F1578">
        <v>3</v>
      </c>
      <c r="G1578">
        <v>598.82000000000005</v>
      </c>
      <c r="H1578">
        <v>0.19</v>
      </c>
      <c r="I1578" t="s">
        <v>1964</v>
      </c>
      <c r="J1578">
        <v>1455.1325999999999</v>
      </c>
    </row>
    <row r="1579" spans="1:10" x14ac:dyDescent="0.25">
      <c r="A1579" t="s">
        <v>3544</v>
      </c>
      <c r="B1579" s="2">
        <v>45851</v>
      </c>
      <c r="C1579" t="s">
        <v>364</v>
      </c>
      <c r="D1579" t="s">
        <v>1635</v>
      </c>
      <c r="E1579" t="s">
        <v>1929</v>
      </c>
      <c r="F1579">
        <v>4</v>
      </c>
      <c r="G1579">
        <v>659.17</v>
      </c>
      <c r="H1579">
        <v>0.12</v>
      </c>
      <c r="I1579" t="s">
        <v>1959</v>
      </c>
      <c r="J1579">
        <v>2320.2784000000001</v>
      </c>
    </row>
    <row r="1580" spans="1:10" x14ac:dyDescent="0.25">
      <c r="A1580" t="s">
        <v>3545</v>
      </c>
      <c r="B1580" s="2">
        <v>45572</v>
      </c>
      <c r="C1580" t="s">
        <v>373</v>
      </c>
      <c r="D1580" t="s">
        <v>1718</v>
      </c>
      <c r="E1580" t="s">
        <v>1892</v>
      </c>
      <c r="F1580">
        <v>2</v>
      </c>
      <c r="G1580">
        <v>216.02</v>
      </c>
      <c r="H1580">
        <v>0.25</v>
      </c>
      <c r="I1580" t="s">
        <v>1959</v>
      </c>
      <c r="J1580">
        <v>324.02999999999997</v>
      </c>
    </row>
    <row r="1581" spans="1:10" x14ac:dyDescent="0.25">
      <c r="A1581" t="s">
        <v>3546</v>
      </c>
      <c r="B1581" s="2">
        <v>45774</v>
      </c>
      <c r="C1581" t="s">
        <v>128</v>
      </c>
      <c r="D1581" t="s">
        <v>1670</v>
      </c>
      <c r="E1581" t="s">
        <v>1924</v>
      </c>
      <c r="F1581">
        <v>2</v>
      </c>
      <c r="G1581">
        <v>613.47</v>
      </c>
      <c r="H1581">
        <v>0.02</v>
      </c>
      <c r="I1581" t="s">
        <v>1961</v>
      </c>
      <c r="J1581">
        <v>1202.4012</v>
      </c>
    </row>
    <row r="1582" spans="1:10" x14ac:dyDescent="0.25">
      <c r="A1582" t="s">
        <v>3547</v>
      </c>
      <c r="B1582" s="2">
        <v>45921</v>
      </c>
      <c r="C1582" t="s">
        <v>354</v>
      </c>
      <c r="D1582" t="s">
        <v>1756</v>
      </c>
      <c r="E1582" t="s">
        <v>1929</v>
      </c>
      <c r="F1582">
        <v>2</v>
      </c>
      <c r="G1582">
        <v>485.17</v>
      </c>
      <c r="H1582">
        <v>0.11</v>
      </c>
      <c r="I1582" t="s">
        <v>1961</v>
      </c>
      <c r="J1582">
        <v>863.60260000000005</v>
      </c>
    </row>
    <row r="1583" spans="1:10" x14ac:dyDescent="0.25">
      <c r="A1583" t="s">
        <v>3548</v>
      </c>
      <c r="B1583" s="2">
        <v>45268</v>
      </c>
      <c r="C1583" t="s">
        <v>980</v>
      </c>
      <c r="D1583" t="s">
        <v>1718</v>
      </c>
      <c r="E1583" t="s">
        <v>1924</v>
      </c>
      <c r="F1583">
        <v>1</v>
      </c>
      <c r="G1583">
        <v>209.7</v>
      </c>
      <c r="H1583">
        <v>0.2</v>
      </c>
      <c r="I1583" t="s">
        <v>1961</v>
      </c>
      <c r="J1583">
        <v>167.76</v>
      </c>
    </row>
    <row r="1584" spans="1:10" x14ac:dyDescent="0.25">
      <c r="A1584" t="s">
        <v>3549</v>
      </c>
      <c r="B1584" s="2">
        <v>45402</v>
      </c>
      <c r="C1584" t="s">
        <v>1037</v>
      </c>
      <c r="D1584" t="s">
        <v>1859</v>
      </c>
      <c r="E1584" t="s">
        <v>1887</v>
      </c>
      <c r="F1584">
        <v>1</v>
      </c>
      <c r="G1584">
        <v>681.47</v>
      </c>
      <c r="H1584">
        <v>0.15</v>
      </c>
      <c r="I1584" t="s">
        <v>1959</v>
      </c>
      <c r="J1584">
        <v>579.24950000000001</v>
      </c>
    </row>
    <row r="1585" spans="1:10" x14ac:dyDescent="0.25">
      <c r="A1585" t="s">
        <v>3550</v>
      </c>
      <c r="B1585" s="2">
        <v>45667</v>
      </c>
      <c r="C1585" t="s">
        <v>1374</v>
      </c>
      <c r="D1585" t="s">
        <v>1811</v>
      </c>
      <c r="E1585" t="s">
        <v>1942</v>
      </c>
      <c r="F1585">
        <v>2</v>
      </c>
      <c r="G1585">
        <v>877.21</v>
      </c>
      <c r="H1585">
        <v>0.1</v>
      </c>
      <c r="I1585" t="s">
        <v>1959</v>
      </c>
      <c r="J1585">
        <v>1578.9780000000001</v>
      </c>
    </row>
    <row r="1586" spans="1:10" x14ac:dyDescent="0.25">
      <c r="A1586" t="s">
        <v>3551</v>
      </c>
      <c r="B1586" s="2">
        <v>45902</v>
      </c>
      <c r="C1586" t="s">
        <v>1013</v>
      </c>
      <c r="D1586" t="s">
        <v>1817</v>
      </c>
      <c r="E1586" t="s">
        <v>1908</v>
      </c>
      <c r="F1586">
        <v>2</v>
      </c>
      <c r="G1586">
        <v>479.77</v>
      </c>
      <c r="H1586">
        <v>0.21</v>
      </c>
      <c r="I1586" t="s">
        <v>1961</v>
      </c>
      <c r="J1586">
        <v>758.03660000000002</v>
      </c>
    </row>
    <row r="1587" spans="1:10" x14ac:dyDescent="0.25">
      <c r="A1587" t="s">
        <v>3552</v>
      </c>
      <c r="B1587" s="2">
        <v>45589</v>
      </c>
      <c r="C1587" t="s">
        <v>1025</v>
      </c>
      <c r="D1587" t="s">
        <v>1832</v>
      </c>
      <c r="E1587" t="s">
        <v>1936</v>
      </c>
      <c r="F1587">
        <v>1</v>
      </c>
      <c r="G1587">
        <v>140.72</v>
      </c>
      <c r="H1587">
        <v>0</v>
      </c>
      <c r="I1587" t="s">
        <v>1964</v>
      </c>
      <c r="J1587">
        <v>140.72</v>
      </c>
    </row>
    <row r="1588" spans="1:10" x14ac:dyDescent="0.25">
      <c r="A1588" t="s">
        <v>3553</v>
      </c>
      <c r="B1588" s="2">
        <v>45668</v>
      </c>
      <c r="C1588" t="s">
        <v>118</v>
      </c>
      <c r="D1588" t="s">
        <v>1631</v>
      </c>
      <c r="E1588" t="s">
        <v>1911</v>
      </c>
      <c r="F1588">
        <v>2</v>
      </c>
      <c r="G1588">
        <v>764.25</v>
      </c>
      <c r="H1588">
        <v>0.23</v>
      </c>
      <c r="I1588" t="s">
        <v>1961</v>
      </c>
      <c r="J1588">
        <v>1176.9449999999999</v>
      </c>
    </row>
    <row r="1589" spans="1:10" x14ac:dyDescent="0.25">
      <c r="A1589" t="s">
        <v>3554</v>
      </c>
      <c r="B1589" s="2">
        <v>45300</v>
      </c>
      <c r="C1589" t="s">
        <v>729</v>
      </c>
      <c r="D1589" t="s">
        <v>1832</v>
      </c>
      <c r="E1589" t="s">
        <v>1908</v>
      </c>
      <c r="F1589">
        <v>3</v>
      </c>
      <c r="G1589">
        <v>107.8</v>
      </c>
      <c r="H1589">
        <v>0.28999999999999998</v>
      </c>
      <c r="I1589" t="s">
        <v>1961</v>
      </c>
      <c r="J1589">
        <v>229.614</v>
      </c>
    </row>
    <row r="1590" spans="1:10" x14ac:dyDescent="0.25">
      <c r="A1590" t="s">
        <v>3555</v>
      </c>
      <c r="B1590" s="2">
        <v>45757</v>
      </c>
      <c r="C1590" t="s">
        <v>503</v>
      </c>
      <c r="D1590" t="s">
        <v>1642</v>
      </c>
      <c r="E1590" t="s">
        <v>1917</v>
      </c>
      <c r="F1590">
        <v>4</v>
      </c>
      <c r="G1590">
        <v>565.37</v>
      </c>
      <c r="H1590">
        <v>7.0000000000000007E-2</v>
      </c>
      <c r="I1590" t="s">
        <v>1961</v>
      </c>
      <c r="J1590">
        <v>2103.1763999999998</v>
      </c>
    </row>
    <row r="1591" spans="1:10" x14ac:dyDescent="0.25">
      <c r="A1591" t="s">
        <v>3556</v>
      </c>
      <c r="B1591" s="2">
        <v>45235</v>
      </c>
      <c r="C1591" t="s">
        <v>141</v>
      </c>
      <c r="D1591" t="s">
        <v>1686</v>
      </c>
      <c r="E1591" t="s">
        <v>1904</v>
      </c>
      <c r="F1591">
        <v>3</v>
      </c>
      <c r="G1591">
        <v>811.45</v>
      </c>
      <c r="H1591">
        <v>0.26</v>
      </c>
      <c r="I1591" t="s">
        <v>1959</v>
      </c>
      <c r="J1591">
        <v>1801.4190000000001</v>
      </c>
    </row>
    <row r="1592" spans="1:10" x14ac:dyDescent="0.25">
      <c r="A1592" t="s">
        <v>3557</v>
      </c>
      <c r="B1592" s="2">
        <v>45749</v>
      </c>
      <c r="C1592" t="s">
        <v>1287</v>
      </c>
      <c r="D1592" t="s">
        <v>1677</v>
      </c>
      <c r="E1592" t="s">
        <v>1948</v>
      </c>
      <c r="F1592">
        <v>4</v>
      </c>
      <c r="G1592">
        <v>62.25</v>
      </c>
      <c r="H1592">
        <v>0.11</v>
      </c>
      <c r="I1592" t="s">
        <v>1961</v>
      </c>
      <c r="J1592">
        <v>221.61</v>
      </c>
    </row>
    <row r="1593" spans="1:10" x14ac:dyDescent="0.25">
      <c r="A1593" t="s">
        <v>3558</v>
      </c>
      <c r="B1593" s="2">
        <v>45807</v>
      </c>
      <c r="C1593" t="s">
        <v>111</v>
      </c>
      <c r="D1593" t="s">
        <v>1868</v>
      </c>
      <c r="E1593" t="s">
        <v>1924</v>
      </c>
      <c r="F1593">
        <v>1</v>
      </c>
      <c r="G1593">
        <v>749.78</v>
      </c>
      <c r="H1593">
        <v>0.03</v>
      </c>
      <c r="I1593" t="s">
        <v>1959</v>
      </c>
      <c r="J1593">
        <v>727.28659999999991</v>
      </c>
    </row>
    <row r="1594" spans="1:10" x14ac:dyDescent="0.25">
      <c r="A1594" t="s">
        <v>3559</v>
      </c>
      <c r="B1594" s="2">
        <v>45496</v>
      </c>
      <c r="C1594" t="s">
        <v>1109</v>
      </c>
      <c r="D1594" t="s">
        <v>1759</v>
      </c>
      <c r="E1594" t="s">
        <v>1908</v>
      </c>
      <c r="F1594">
        <v>3</v>
      </c>
      <c r="G1594">
        <v>630.28</v>
      </c>
      <c r="H1594">
        <v>7.0000000000000007E-2</v>
      </c>
      <c r="I1594" t="s">
        <v>1964</v>
      </c>
      <c r="J1594">
        <v>1758.4811999999999</v>
      </c>
    </row>
    <row r="1595" spans="1:10" x14ac:dyDescent="0.25">
      <c r="A1595" t="s">
        <v>3560</v>
      </c>
      <c r="B1595" s="2">
        <v>45355</v>
      </c>
      <c r="C1595" t="s">
        <v>491</v>
      </c>
      <c r="D1595" t="s">
        <v>1667</v>
      </c>
      <c r="E1595" t="s">
        <v>1939</v>
      </c>
      <c r="F1595">
        <v>1</v>
      </c>
      <c r="G1595">
        <v>101.84</v>
      </c>
      <c r="H1595">
        <v>0.17</v>
      </c>
      <c r="I1595" t="s">
        <v>1959</v>
      </c>
      <c r="J1595">
        <v>84.527199999999993</v>
      </c>
    </row>
    <row r="1596" spans="1:10" x14ac:dyDescent="0.25">
      <c r="A1596" t="s">
        <v>3561</v>
      </c>
      <c r="B1596" s="2">
        <v>45256</v>
      </c>
      <c r="C1596" t="s">
        <v>212</v>
      </c>
      <c r="D1596" t="s">
        <v>1648</v>
      </c>
      <c r="E1596" t="s">
        <v>1945</v>
      </c>
      <c r="F1596">
        <v>4</v>
      </c>
      <c r="G1596">
        <v>641.45000000000005</v>
      </c>
      <c r="H1596">
        <v>0.16</v>
      </c>
      <c r="I1596" t="s">
        <v>1964</v>
      </c>
      <c r="J1596">
        <v>2155.2719999999999</v>
      </c>
    </row>
    <row r="1597" spans="1:10" x14ac:dyDescent="0.25">
      <c r="A1597" t="s">
        <v>3562</v>
      </c>
      <c r="B1597" s="2">
        <v>45849</v>
      </c>
      <c r="C1597" t="s">
        <v>1464</v>
      </c>
      <c r="D1597" t="s">
        <v>1709</v>
      </c>
      <c r="E1597" t="s">
        <v>1892</v>
      </c>
      <c r="F1597">
        <v>1</v>
      </c>
      <c r="G1597">
        <v>135.87</v>
      </c>
      <c r="H1597">
        <v>0.23</v>
      </c>
      <c r="I1597" t="s">
        <v>1961</v>
      </c>
      <c r="J1597">
        <v>104.6199</v>
      </c>
    </row>
    <row r="1598" spans="1:10" x14ac:dyDescent="0.25">
      <c r="A1598" t="s">
        <v>3563</v>
      </c>
      <c r="B1598" s="2">
        <v>45344</v>
      </c>
      <c r="C1598" t="s">
        <v>345</v>
      </c>
      <c r="D1598" t="s">
        <v>1638</v>
      </c>
      <c r="E1598" t="s">
        <v>1911</v>
      </c>
      <c r="F1598">
        <v>1</v>
      </c>
      <c r="G1598">
        <v>388.35</v>
      </c>
      <c r="H1598">
        <v>0.01</v>
      </c>
      <c r="I1598" t="s">
        <v>1961</v>
      </c>
      <c r="J1598">
        <v>384.4665</v>
      </c>
    </row>
    <row r="1599" spans="1:10" x14ac:dyDescent="0.25">
      <c r="A1599" t="s">
        <v>3564</v>
      </c>
      <c r="B1599" s="2">
        <v>45367</v>
      </c>
      <c r="C1599" t="s">
        <v>2639</v>
      </c>
      <c r="D1599" t="s">
        <v>1693</v>
      </c>
      <c r="E1599" t="s">
        <v>1921</v>
      </c>
      <c r="F1599">
        <v>2</v>
      </c>
      <c r="G1599">
        <v>999.08</v>
      </c>
      <c r="H1599">
        <v>0.3</v>
      </c>
      <c r="I1599" t="s">
        <v>1961</v>
      </c>
      <c r="J1599">
        <v>1398.712</v>
      </c>
    </row>
    <row r="1600" spans="1:10" x14ac:dyDescent="0.25">
      <c r="A1600" t="s">
        <v>3565</v>
      </c>
      <c r="B1600" s="2">
        <v>45887</v>
      </c>
      <c r="C1600" t="s">
        <v>572</v>
      </c>
      <c r="D1600" t="s">
        <v>1693</v>
      </c>
      <c r="E1600" t="s">
        <v>1942</v>
      </c>
      <c r="F1600">
        <v>3</v>
      </c>
      <c r="G1600">
        <v>453.19</v>
      </c>
      <c r="H1600">
        <v>0.08</v>
      </c>
      <c r="I1600" t="s">
        <v>1964</v>
      </c>
      <c r="J1600">
        <v>1250.8044</v>
      </c>
    </row>
    <row r="1601" spans="1:10" x14ac:dyDescent="0.25">
      <c r="A1601" t="s">
        <v>3566</v>
      </c>
      <c r="B1601" s="2">
        <v>45567</v>
      </c>
      <c r="C1601" t="s">
        <v>766</v>
      </c>
      <c r="D1601" t="s">
        <v>1823</v>
      </c>
      <c r="E1601" t="s">
        <v>1924</v>
      </c>
      <c r="F1601">
        <v>2</v>
      </c>
      <c r="G1601">
        <v>61.31</v>
      </c>
      <c r="H1601">
        <v>0.15</v>
      </c>
      <c r="I1601" t="s">
        <v>1964</v>
      </c>
      <c r="J1601">
        <v>104.227</v>
      </c>
    </row>
    <row r="1602" spans="1:10" x14ac:dyDescent="0.25">
      <c r="A1602" t="s">
        <v>3567</v>
      </c>
      <c r="B1602" s="2">
        <v>45223</v>
      </c>
      <c r="C1602" t="s">
        <v>1085</v>
      </c>
      <c r="D1602" t="s">
        <v>1826</v>
      </c>
      <c r="E1602" t="s">
        <v>1924</v>
      </c>
      <c r="F1602">
        <v>2</v>
      </c>
      <c r="G1602">
        <v>870.13</v>
      </c>
      <c r="H1602">
        <v>0.23</v>
      </c>
      <c r="I1602" t="s">
        <v>1959</v>
      </c>
      <c r="J1602">
        <v>1340.0001999999999</v>
      </c>
    </row>
    <row r="1603" spans="1:10" x14ac:dyDescent="0.25">
      <c r="A1603" t="s">
        <v>3568</v>
      </c>
      <c r="B1603" s="2">
        <v>45664</v>
      </c>
      <c r="C1603" t="s">
        <v>251</v>
      </c>
      <c r="D1603" t="s">
        <v>1617</v>
      </c>
      <c r="E1603" t="s">
        <v>1948</v>
      </c>
      <c r="F1603">
        <v>1</v>
      </c>
      <c r="G1603">
        <v>336.51</v>
      </c>
      <c r="H1603">
        <v>0.11</v>
      </c>
      <c r="I1603" t="s">
        <v>1961</v>
      </c>
      <c r="J1603">
        <v>299.4939</v>
      </c>
    </row>
    <row r="1604" spans="1:10" x14ac:dyDescent="0.25">
      <c r="A1604" t="s">
        <v>3569</v>
      </c>
      <c r="B1604" s="2">
        <v>45313</v>
      </c>
      <c r="C1604" t="s">
        <v>606</v>
      </c>
      <c r="D1604" t="s">
        <v>1783</v>
      </c>
      <c r="E1604" t="s">
        <v>1887</v>
      </c>
      <c r="F1604">
        <v>1</v>
      </c>
      <c r="G1604">
        <v>305.70999999999998</v>
      </c>
      <c r="H1604">
        <v>0.26</v>
      </c>
      <c r="I1604" t="s">
        <v>1964</v>
      </c>
      <c r="J1604">
        <v>226.22540000000001</v>
      </c>
    </row>
    <row r="1605" spans="1:10" x14ac:dyDescent="0.25">
      <c r="A1605" t="s">
        <v>3570</v>
      </c>
      <c r="B1605" s="2">
        <v>45224</v>
      </c>
      <c r="C1605" t="s">
        <v>424</v>
      </c>
      <c r="D1605" t="s">
        <v>1599</v>
      </c>
      <c r="E1605" t="s">
        <v>1945</v>
      </c>
      <c r="F1605">
        <v>2</v>
      </c>
      <c r="G1605">
        <v>635.39</v>
      </c>
      <c r="H1605">
        <v>0.28999999999999998</v>
      </c>
      <c r="I1605" t="s">
        <v>1964</v>
      </c>
      <c r="J1605">
        <v>902.25379999999996</v>
      </c>
    </row>
    <row r="1606" spans="1:10" x14ac:dyDescent="0.25">
      <c r="A1606" t="s">
        <v>3571</v>
      </c>
      <c r="B1606" s="2">
        <v>45491</v>
      </c>
      <c r="C1606" t="s">
        <v>409</v>
      </c>
      <c r="D1606" t="s">
        <v>1859</v>
      </c>
      <c r="E1606" t="s">
        <v>1948</v>
      </c>
      <c r="F1606">
        <v>2</v>
      </c>
      <c r="G1606">
        <v>253.87</v>
      </c>
      <c r="H1606">
        <v>0.23</v>
      </c>
      <c r="I1606" t="s">
        <v>1964</v>
      </c>
      <c r="J1606">
        <v>390.95979999999997</v>
      </c>
    </row>
    <row r="1607" spans="1:10" x14ac:dyDescent="0.25">
      <c r="A1607" t="s">
        <v>3572</v>
      </c>
      <c r="B1607" s="2">
        <v>45472</v>
      </c>
      <c r="C1607" t="s">
        <v>1501</v>
      </c>
      <c r="D1607" t="s">
        <v>1811</v>
      </c>
      <c r="E1607" t="s">
        <v>1942</v>
      </c>
      <c r="F1607">
        <v>3</v>
      </c>
      <c r="G1607">
        <v>915.81</v>
      </c>
      <c r="H1607">
        <v>0.17</v>
      </c>
      <c r="I1607" t="s">
        <v>1964</v>
      </c>
      <c r="J1607">
        <v>2280.3669</v>
      </c>
    </row>
    <row r="1608" spans="1:10" x14ac:dyDescent="0.25">
      <c r="A1608" t="s">
        <v>3573</v>
      </c>
      <c r="B1608" s="2">
        <v>45795</v>
      </c>
      <c r="C1608" t="s">
        <v>689</v>
      </c>
      <c r="D1608" t="s">
        <v>1706</v>
      </c>
      <c r="E1608" t="s">
        <v>1917</v>
      </c>
      <c r="F1608">
        <v>3</v>
      </c>
      <c r="G1608">
        <v>779.5</v>
      </c>
      <c r="H1608">
        <v>0.02</v>
      </c>
      <c r="I1608" t="s">
        <v>1959</v>
      </c>
      <c r="J1608">
        <v>2291.73</v>
      </c>
    </row>
    <row r="1609" spans="1:10" x14ac:dyDescent="0.25">
      <c r="A1609" t="s">
        <v>3574</v>
      </c>
      <c r="B1609" s="2">
        <v>45470</v>
      </c>
      <c r="C1609" t="s">
        <v>1458</v>
      </c>
      <c r="D1609" t="s">
        <v>1765</v>
      </c>
      <c r="E1609" t="s">
        <v>1939</v>
      </c>
      <c r="F1609">
        <v>2</v>
      </c>
      <c r="G1609">
        <v>780.57</v>
      </c>
      <c r="H1609">
        <v>0.26</v>
      </c>
      <c r="I1609" t="s">
        <v>1959</v>
      </c>
      <c r="J1609">
        <v>1155.2436</v>
      </c>
    </row>
    <row r="1610" spans="1:10" x14ac:dyDescent="0.25">
      <c r="A1610" t="s">
        <v>3575</v>
      </c>
      <c r="B1610" s="2">
        <v>45390</v>
      </c>
      <c r="C1610" t="s">
        <v>1208</v>
      </c>
      <c r="D1610" t="s">
        <v>1868</v>
      </c>
      <c r="E1610" t="s">
        <v>1948</v>
      </c>
      <c r="F1610">
        <v>1</v>
      </c>
      <c r="G1610">
        <v>511.35</v>
      </c>
      <c r="H1610">
        <v>0</v>
      </c>
      <c r="I1610" t="s">
        <v>1959</v>
      </c>
      <c r="J1610">
        <v>511.35</v>
      </c>
    </row>
    <row r="1611" spans="1:10" x14ac:dyDescent="0.25">
      <c r="A1611" t="s">
        <v>3576</v>
      </c>
      <c r="B1611" s="2">
        <v>45803</v>
      </c>
      <c r="C1611" t="s">
        <v>78</v>
      </c>
      <c r="D1611" t="s">
        <v>1874</v>
      </c>
      <c r="E1611" t="s">
        <v>1901</v>
      </c>
      <c r="F1611">
        <v>4</v>
      </c>
      <c r="G1611">
        <v>44.07</v>
      </c>
      <c r="H1611">
        <v>0.28999999999999998</v>
      </c>
      <c r="I1611" t="s">
        <v>1964</v>
      </c>
      <c r="J1611">
        <v>125.1588</v>
      </c>
    </row>
    <row r="1612" spans="1:10" x14ac:dyDescent="0.25">
      <c r="A1612" t="s">
        <v>3577</v>
      </c>
      <c r="B1612" s="2">
        <v>45320</v>
      </c>
      <c r="C1612" t="s">
        <v>654</v>
      </c>
      <c r="D1612" t="s">
        <v>1790</v>
      </c>
      <c r="E1612" t="s">
        <v>1927</v>
      </c>
      <c r="F1612">
        <v>2</v>
      </c>
      <c r="G1612">
        <v>895.92</v>
      </c>
      <c r="H1612">
        <v>0.15</v>
      </c>
      <c r="I1612" t="s">
        <v>1959</v>
      </c>
      <c r="J1612">
        <v>1523.0640000000001</v>
      </c>
    </row>
    <row r="1613" spans="1:10" x14ac:dyDescent="0.25">
      <c r="A1613" t="s">
        <v>3578</v>
      </c>
      <c r="B1613" s="2">
        <v>45619</v>
      </c>
      <c r="C1613" t="s">
        <v>974</v>
      </c>
      <c r="D1613" t="s">
        <v>1741</v>
      </c>
      <c r="E1613" t="s">
        <v>1896</v>
      </c>
      <c r="F1613">
        <v>4</v>
      </c>
      <c r="G1613">
        <v>456.32</v>
      </c>
      <c r="H1613">
        <v>0.22</v>
      </c>
      <c r="I1613" t="s">
        <v>1964</v>
      </c>
      <c r="J1613">
        <v>1423.7184</v>
      </c>
    </row>
    <row r="1614" spans="1:10" x14ac:dyDescent="0.25">
      <c r="A1614" t="s">
        <v>3579</v>
      </c>
      <c r="B1614" s="2">
        <v>45777</v>
      </c>
      <c r="C1614" t="s">
        <v>1316</v>
      </c>
      <c r="D1614" t="s">
        <v>1680</v>
      </c>
      <c r="E1614" t="s">
        <v>1887</v>
      </c>
      <c r="F1614">
        <v>1</v>
      </c>
      <c r="G1614">
        <v>905.5</v>
      </c>
      <c r="H1614">
        <v>0.28999999999999998</v>
      </c>
      <c r="I1614" t="s">
        <v>1964</v>
      </c>
      <c r="J1614">
        <v>642.90499999999997</v>
      </c>
    </row>
    <row r="1615" spans="1:10" x14ac:dyDescent="0.25">
      <c r="A1615" t="s">
        <v>3580</v>
      </c>
      <c r="B1615" s="2">
        <v>45523</v>
      </c>
      <c r="C1615" t="s">
        <v>674</v>
      </c>
      <c r="D1615" t="s">
        <v>1998</v>
      </c>
      <c r="E1615" t="s">
        <v>1932</v>
      </c>
      <c r="F1615">
        <v>3</v>
      </c>
      <c r="G1615">
        <v>63.19</v>
      </c>
      <c r="H1615">
        <v>0.08</v>
      </c>
      <c r="I1615" t="s">
        <v>1959</v>
      </c>
      <c r="J1615">
        <v>174.40440000000001</v>
      </c>
    </row>
    <row r="1616" spans="1:10" x14ac:dyDescent="0.25">
      <c r="A1616" t="s">
        <v>3581</v>
      </c>
      <c r="B1616" s="2">
        <v>45628</v>
      </c>
      <c r="C1616" t="s">
        <v>195</v>
      </c>
      <c r="D1616" t="s">
        <v>1793</v>
      </c>
      <c r="E1616" t="s">
        <v>1914</v>
      </c>
      <c r="F1616">
        <v>3</v>
      </c>
      <c r="G1616">
        <v>687.66</v>
      </c>
      <c r="H1616">
        <v>0.06</v>
      </c>
      <c r="I1616" t="s">
        <v>1961</v>
      </c>
      <c r="J1616">
        <v>1939.2012</v>
      </c>
    </row>
    <row r="1617" spans="1:10" x14ac:dyDescent="0.25">
      <c r="A1617" t="s">
        <v>3582</v>
      </c>
      <c r="B1617" s="2">
        <v>45742</v>
      </c>
      <c r="C1617" t="s">
        <v>719</v>
      </c>
      <c r="D1617" t="s">
        <v>1709</v>
      </c>
      <c r="E1617" t="s">
        <v>1921</v>
      </c>
      <c r="F1617">
        <v>4</v>
      </c>
      <c r="G1617">
        <v>639.05999999999995</v>
      </c>
      <c r="H1617">
        <v>0.12</v>
      </c>
      <c r="I1617" t="s">
        <v>1961</v>
      </c>
      <c r="J1617">
        <v>2249.4911999999999</v>
      </c>
    </row>
    <row r="1618" spans="1:10" x14ac:dyDescent="0.25">
      <c r="A1618" t="s">
        <v>3583</v>
      </c>
      <c r="B1618" s="2">
        <v>45456</v>
      </c>
      <c r="C1618" t="s">
        <v>251</v>
      </c>
      <c r="D1618" t="s">
        <v>1796</v>
      </c>
      <c r="E1618" t="s">
        <v>1914</v>
      </c>
      <c r="F1618">
        <v>1</v>
      </c>
      <c r="G1618">
        <v>475.15</v>
      </c>
      <c r="H1618">
        <v>0.04</v>
      </c>
      <c r="I1618" t="s">
        <v>1964</v>
      </c>
      <c r="J1618">
        <v>456.14399999999989</v>
      </c>
    </row>
    <row r="1619" spans="1:10" x14ac:dyDescent="0.25">
      <c r="A1619" t="s">
        <v>3584</v>
      </c>
      <c r="B1619" s="2">
        <v>45534</v>
      </c>
      <c r="C1619" t="s">
        <v>633</v>
      </c>
      <c r="D1619" t="s">
        <v>1712</v>
      </c>
      <c r="E1619" t="s">
        <v>1911</v>
      </c>
      <c r="F1619">
        <v>1</v>
      </c>
      <c r="G1619">
        <v>62.38</v>
      </c>
      <c r="H1619">
        <v>0.08</v>
      </c>
      <c r="I1619" t="s">
        <v>1964</v>
      </c>
      <c r="J1619">
        <v>57.389600000000002</v>
      </c>
    </row>
    <row r="1620" spans="1:10" x14ac:dyDescent="0.25">
      <c r="A1620" t="s">
        <v>3585</v>
      </c>
      <c r="B1620" s="2">
        <v>45375</v>
      </c>
      <c r="C1620" t="s">
        <v>1121</v>
      </c>
      <c r="D1620" t="s">
        <v>1617</v>
      </c>
      <c r="E1620" t="s">
        <v>1914</v>
      </c>
      <c r="F1620">
        <v>1</v>
      </c>
      <c r="G1620">
        <v>977.02</v>
      </c>
      <c r="H1620">
        <v>0.2</v>
      </c>
      <c r="I1620" t="s">
        <v>1964</v>
      </c>
      <c r="J1620">
        <v>781.61599999999999</v>
      </c>
    </row>
    <row r="1621" spans="1:10" x14ac:dyDescent="0.25">
      <c r="A1621" t="s">
        <v>3586</v>
      </c>
      <c r="B1621" s="2">
        <v>45546</v>
      </c>
      <c r="C1621" t="s">
        <v>275</v>
      </c>
      <c r="D1621" t="s">
        <v>1832</v>
      </c>
      <c r="E1621" t="s">
        <v>1904</v>
      </c>
      <c r="F1621">
        <v>2</v>
      </c>
      <c r="G1621">
        <v>898.81</v>
      </c>
      <c r="H1621">
        <v>0.25</v>
      </c>
      <c r="I1621" t="s">
        <v>1959</v>
      </c>
      <c r="J1621">
        <v>1348.2149999999999</v>
      </c>
    </row>
    <row r="1622" spans="1:10" x14ac:dyDescent="0.25">
      <c r="A1622" t="s">
        <v>3587</v>
      </c>
      <c r="B1622" s="2">
        <v>45769</v>
      </c>
      <c r="C1622" t="s">
        <v>1112</v>
      </c>
      <c r="D1622" t="s">
        <v>1753</v>
      </c>
      <c r="E1622" t="s">
        <v>1901</v>
      </c>
      <c r="F1622">
        <v>2</v>
      </c>
      <c r="G1622">
        <v>422.13</v>
      </c>
      <c r="H1622">
        <v>0.28000000000000003</v>
      </c>
      <c r="I1622" t="s">
        <v>1959</v>
      </c>
      <c r="J1622">
        <v>607.86720000000003</v>
      </c>
    </row>
    <row r="1623" spans="1:10" x14ac:dyDescent="0.25">
      <c r="A1623" t="s">
        <v>3588</v>
      </c>
      <c r="B1623" s="2">
        <v>45524</v>
      </c>
      <c r="C1623" t="s">
        <v>195</v>
      </c>
      <c r="D1623" t="s">
        <v>1680</v>
      </c>
      <c r="E1623" t="s">
        <v>1927</v>
      </c>
      <c r="F1623">
        <v>1</v>
      </c>
      <c r="G1623">
        <v>324.56</v>
      </c>
      <c r="H1623">
        <v>0.03</v>
      </c>
      <c r="I1623" t="s">
        <v>1964</v>
      </c>
      <c r="J1623">
        <v>314.82319999999999</v>
      </c>
    </row>
    <row r="1624" spans="1:10" x14ac:dyDescent="0.25">
      <c r="A1624" t="s">
        <v>3589</v>
      </c>
      <c r="B1624" s="2">
        <v>45531</v>
      </c>
      <c r="C1624" t="s">
        <v>1455</v>
      </c>
      <c r="D1624" t="s">
        <v>1747</v>
      </c>
      <c r="E1624" t="s">
        <v>1939</v>
      </c>
      <c r="F1624">
        <v>4</v>
      </c>
      <c r="G1624">
        <v>570.38</v>
      </c>
      <c r="H1624">
        <v>0.26</v>
      </c>
      <c r="I1624" t="s">
        <v>1961</v>
      </c>
      <c r="J1624">
        <v>1688.3248000000001</v>
      </c>
    </row>
    <row r="1625" spans="1:10" x14ac:dyDescent="0.25">
      <c r="A1625" t="s">
        <v>3590</v>
      </c>
      <c r="B1625" s="2">
        <v>45479</v>
      </c>
      <c r="C1625" t="s">
        <v>1241</v>
      </c>
      <c r="D1625" t="s">
        <v>1680</v>
      </c>
      <c r="E1625" t="s">
        <v>1936</v>
      </c>
      <c r="F1625">
        <v>2</v>
      </c>
      <c r="G1625">
        <v>223.73</v>
      </c>
      <c r="H1625">
        <v>0.11</v>
      </c>
      <c r="I1625" t="s">
        <v>1961</v>
      </c>
      <c r="J1625">
        <v>398.23939999999999</v>
      </c>
    </row>
    <row r="1626" spans="1:10" x14ac:dyDescent="0.25">
      <c r="A1626" t="s">
        <v>3591</v>
      </c>
      <c r="B1626" s="2">
        <v>45868</v>
      </c>
      <c r="C1626" t="s">
        <v>1112</v>
      </c>
      <c r="D1626" t="s">
        <v>1841</v>
      </c>
      <c r="E1626" t="s">
        <v>1939</v>
      </c>
      <c r="F1626">
        <v>4</v>
      </c>
      <c r="G1626">
        <v>164.93</v>
      </c>
      <c r="H1626">
        <v>0.11</v>
      </c>
      <c r="I1626" t="s">
        <v>1959</v>
      </c>
      <c r="J1626">
        <v>587.1508</v>
      </c>
    </row>
    <row r="1627" spans="1:10" x14ac:dyDescent="0.25">
      <c r="A1627" t="s">
        <v>3592</v>
      </c>
      <c r="B1627" s="2">
        <v>45569</v>
      </c>
      <c r="C1627" t="s">
        <v>808</v>
      </c>
      <c r="D1627" t="s">
        <v>1617</v>
      </c>
      <c r="E1627" t="s">
        <v>1914</v>
      </c>
      <c r="F1627">
        <v>3</v>
      </c>
      <c r="G1627">
        <v>326.66000000000003</v>
      </c>
      <c r="H1627">
        <v>0.28000000000000003</v>
      </c>
      <c r="I1627" t="s">
        <v>1964</v>
      </c>
      <c r="J1627">
        <v>705.5856</v>
      </c>
    </row>
    <row r="1628" spans="1:10" x14ac:dyDescent="0.25">
      <c r="A1628" t="s">
        <v>3593</v>
      </c>
      <c r="B1628" s="2">
        <v>45382</v>
      </c>
      <c r="C1628" t="s">
        <v>609</v>
      </c>
      <c r="D1628" t="s">
        <v>1560</v>
      </c>
      <c r="E1628" t="s">
        <v>1936</v>
      </c>
      <c r="F1628">
        <v>2</v>
      </c>
      <c r="G1628">
        <v>462.93</v>
      </c>
      <c r="H1628">
        <v>0.17</v>
      </c>
      <c r="I1628" t="s">
        <v>1961</v>
      </c>
      <c r="J1628">
        <v>768.46379999999999</v>
      </c>
    </row>
    <row r="1629" spans="1:10" x14ac:dyDescent="0.25">
      <c r="A1629" t="s">
        <v>3594</v>
      </c>
      <c r="B1629" s="2">
        <v>45885</v>
      </c>
      <c r="C1629" t="s">
        <v>503</v>
      </c>
      <c r="D1629" t="s">
        <v>1555</v>
      </c>
      <c r="E1629" t="s">
        <v>1939</v>
      </c>
      <c r="F1629">
        <v>3</v>
      </c>
      <c r="G1629">
        <v>60.26</v>
      </c>
      <c r="H1629">
        <v>0.04</v>
      </c>
      <c r="I1629" t="s">
        <v>1959</v>
      </c>
      <c r="J1629">
        <v>173.5488</v>
      </c>
    </row>
    <row r="1630" spans="1:10" x14ac:dyDescent="0.25">
      <c r="A1630" t="s">
        <v>3595</v>
      </c>
      <c r="B1630" s="2">
        <v>45829</v>
      </c>
      <c r="C1630" t="s">
        <v>265</v>
      </c>
      <c r="D1630" t="s">
        <v>1680</v>
      </c>
      <c r="E1630" t="s">
        <v>1921</v>
      </c>
      <c r="F1630">
        <v>3</v>
      </c>
      <c r="G1630">
        <v>109.5</v>
      </c>
      <c r="H1630">
        <v>0.06</v>
      </c>
      <c r="I1630" t="s">
        <v>1964</v>
      </c>
      <c r="J1630">
        <v>308.79000000000002</v>
      </c>
    </row>
    <row r="1631" spans="1:10" x14ac:dyDescent="0.25">
      <c r="A1631" t="s">
        <v>3596</v>
      </c>
      <c r="B1631" s="2">
        <v>45721</v>
      </c>
      <c r="C1631" t="s">
        <v>1205</v>
      </c>
      <c r="D1631" t="s">
        <v>1793</v>
      </c>
      <c r="E1631" t="s">
        <v>1939</v>
      </c>
      <c r="F1631">
        <v>1</v>
      </c>
      <c r="G1631">
        <v>505.83</v>
      </c>
      <c r="H1631">
        <v>0.14000000000000001</v>
      </c>
      <c r="I1631" t="s">
        <v>1964</v>
      </c>
      <c r="J1631">
        <v>435.0138</v>
      </c>
    </row>
    <row r="1632" spans="1:10" x14ac:dyDescent="0.25">
      <c r="A1632" t="s">
        <v>3597</v>
      </c>
      <c r="B1632" s="2">
        <v>45511</v>
      </c>
      <c r="C1632" t="s">
        <v>551</v>
      </c>
      <c r="D1632" t="s">
        <v>1877</v>
      </c>
      <c r="E1632" t="s">
        <v>1924</v>
      </c>
      <c r="F1632">
        <v>2</v>
      </c>
      <c r="G1632">
        <v>443.15</v>
      </c>
      <c r="H1632">
        <v>0.27</v>
      </c>
      <c r="I1632" t="s">
        <v>1961</v>
      </c>
      <c r="J1632">
        <v>646.99899999999991</v>
      </c>
    </row>
    <row r="1633" spans="1:10" x14ac:dyDescent="0.25">
      <c r="A1633" t="s">
        <v>3598</v>
      </c>
      <c r="B1633" s="2">
        <v>45739</v>
      </c>
      <c r="C1633" t="s">
        <v>1539</v>
      </c>
      <c r="D1633" t="s">
        <v>1585</v>
      </c>
      <c r="E1633" t="s">
        <v>1914</v>
      </c>
      <c r="F1633">
        <v>2</v>
      </c>
      <c r="G1633">
        <v>784.26</v>
      </c>
      <c r="H1633">
        <v>0.23</v>
      </c>
      <c r="I1633" t="s">
        <v>1961</v>
      </c>
      <c r="J1633">
        <v>1207.7603999999999</v>
      </c>
    </row>
    <row r="1634" spans="1:10" x14ac:dyDescent="0.25">
      <c r="A1634" t="s">
        <v>3599</v>
      </c>
      <c r="B1634" s="2">
        <v>45533</v>
      </c>
      <c r="C1634" t="s">
        <v>1417</v>
      </c>
      <c r="D1634" t="s">
        <v>1696</v>
      </c>
      <c r="E1634" t="s">
        <v>1927</v>
      </c>
      <c r="F1634">
        <v>3</v>
      </c>
      <c r="G1634">
        <v>590.30999999999995</v>
      </c>
      <c r="H1634">
        <v>0.17</v>
      </c>
      <c r="I1634" t="s">
        <v>1961</v>
      </c>
      <c r="J1634">
        <v>1469.8719000000001</v>
      </c>
    </row>
    <row r="1635" spans="1:10" x14ac:dyDescent="0.25">
      <c r="A1635" t="s">
        <v>3600</v>
      </c>
      <c r="B1635" s="2">
        <v>45553</v>
      </c>
      <c r="C1635" t="s">
        <v>421</v>
      </c>
      <c r="D1635" t="s">
        <v>1790</v>
      </c>
      <c r="E1635" t="s">
        <v>1939</v>
      </c>
      <c r="F1635">
        <v>1</v>
      </c>
      <c r="G1635">
        <v>696.13</v>
      </c>
      <c r="H1635">
        <v>0.06</v>
      </c>
      <c r="I1635" t="s">
        <v>1964</v>
      </c>
      <c r="J1635">
        <v>654.36219999999992</v>
      </c>
    </row>
    <row r="1636" spans="1:10" x14ac:dyDescent="0.25">
      <c r="A1636" t="s">
        <v>3601</v>
      </c>
      <c r="B1636" s="2">
        <v>45341</v>
      </c>
      <c r="C1636" t="s">
        <v>373</v>
      </c>
      <c r="D1636" t="s">
        <v>1735</v>
      </c>
      <c r="E1636" t="s">
        <v>1911</v>
      </c>
      <c r="F1636">
        <v>4</v>
      </c>
      <c r="G1636">
        <v>194.39</v>
      </c>
      <c r="H1636">
        <v>0.25</v>
      </c>
      <c r="I1636" t="s">
        <v>1959</v>
      </c>
      <c r="J1636">
        <v>583.16999999999996</v>
      </c>
    </row>
    <row r="1637" spans="1:10" x14ac:dyDescent="0.25">
      <c r="A1637" t="s">
        <v>3602</v>
      </c>
      <c r="B1637" s="2">
        <v>45430</v>
      </c>
      <c r="C1637" t="s">
        <v>1049</v>
      </c>
      <c r="D1637" t="s">
        <v>1677</v>
      </c>
      <c r="E1637" t="s">
        <v>1892</v>
      </c>
      <c r="F1637">
        <v>1</v>
      </c>
      <c r="G1637">
        <v>339.7</v>
      </c>
      <c r="H1637">
        <v>0.1</v>
      </c>
      <c r="I1637" t="s">
        <v>1959</v>
      </c>
      <c r="J1637">
        <v>305.73</v>
      </c>
    </row>
    <row r="1638" spans="1:10" x14ac:dyDescent="0.25">
      <c r="A1638" t="s">
        <v>3603</v>
      </c>
      <c r="B1638" s="2">
        <v>45912</v>
      </c>
      <c r="C1638" t="s">
        <v>189</v>
      </c>
      <c r="D1638" t="s">
        <v>1786</v>
      </c>
      <c r="E1638" t="s">
        <v>1932</v>
      </c>
      <c r="F1638">
        <v>4</v>
      </c>
      <c r="G1638">
        <v>463.16</v>
      </c>
      <c r="H1638">
        <v>0.27</v>
      </c>
      <c r="I1638" t="s">
        <v>1961</v>
      </c>
      <c r="J1638">
        <v>1352.4272000000001</v>
      </c>
    </row>
    <row r="1639" spans="1:10" x14ac:dyDescent="0.25">
      <c r="A1639" t="s">
        <v>3604</v>
      </c>
      <c r="B1639" s="2">
        <v>45709</v>
      </c>
      <c r="C1639" t="s">
        <v>382</v>
      </c>
      <c r="D1639" t="s">
        <v>1576</v>
      </c>
      <c r="E1639" t="s">
        <v>1924</v>
      </c>
      <c r="F1639">
        <v>2</v>
      </c>
      <c r="G1639">
        <v>824.91</v>
      </c>
      <c r="H1639">
        <v>0.09</v>
      </c>
      <c r="I1639" t="s">
        <v>1959</v>
      </c>
      <c r="J1639">
        <v>1501.3362</v>
      </c>
    </row>
    <row r="1640" spans="1:10" x14ac:dyDescent="0.25">
      <c r="A1640" t="s">
        <v>3605</v>
      </c>
      <c r="B1640" s="2">
        <v>45520</v>
      </c>
      <c r="C1640" t="s">
        <v>262</v>
      </c>
      <c r="D1640" t="s">
        <v>1576</v>
      </c>
      <c r="E1640" t="s">
        <v>1896</v>
      </c>
      <c r="F1640">
        <v>4</v>
      </c>
      <c r="G1640">
        <v>796.89</v>
      </c>
      <c r="H1640">
        <v>0.17</v>
      </c>
      <c r="I1640" t="s">
        <v>1959</v>
      </c>
      <c r="J1640">
        <v>2645.6747999999998</v>
      </c>
    </row>
    <row r="1641" spans="1:10" x14ac:dyDescent="0.25">
      <c r="A1641" t="s">
        <v>3606</v>
      </c>
      <c r="B1641" s="2">
        <v>45478</v>
      </c>
      <c r="C1641" t="s">
        <v>781</v>
      </c>
      <c r="D1641" t="s">
        <v>1655</v>
      </c>
      <c r="E1641" t="s">
        <v>1942</v>
      </c>
      <c r="F1641">
        <v>3</v>
      </c>
      <c r="G1641">
        <v>543.92999999999995</v>
      </c>
      <c r="H1641">
        <v>0.3</v>
      </c>
      <c r="I1641" t="s">
        <v>1964</v>
      </c>
      <c r="J1641">
        <v>1142.2529999999999</v>
      </c>
    </row>
    <row r="1642" spans="1:10" x14ac:dyDescent="0.25">
      <c r="A1642" t="s">
        <v>3607</v>
      </c>
      <c r="B1642" s="2">
        <v>45496</v>
      </c>
      <c r="C1642" t="s">
        <v>581</v>
      </c>
      <c r="D1642" t="s">
        <v>1613</v>
      </c>
      <c r="E1642" t="s">
        <v>1914</v>
      </c>
      <c r="F1642">
        <v>2</v>
      </c>
      <c r="G1642">
        <v>44.65</v>
      </c>
      <c r="H1642">
        <v>0.03</v>
      </c>
      <c r="I1642" t="s">
        <v>1961</v>
      </c>
      <c r="J1642">
        <v>86.620999999999995</v>
      </c>
    </row>
    <row r="1643" spans="1:10" x14ac:dyDescent="0.25">
      <c r="A1643" t="s">
        <v>3608</v>
      </c>
      <c r="B1643" s="2">
        <v>45742</v>
      </c>
      <c r="C1643" t="s">
        <v>811</v>
      </c>
      <c r="D1643" t="s">
        <v>1750</v>
      </c>
      <c r="E1643" t="s">
        <v>1887</v>
      </c>
      <c r="F1643">
        <v>4</v>
      </c>
      <c r="G1643">
        <v>827.39</v>
      </c>
      <c r="H1643">
        <v>0.06</v>
      </c>
      <c r="I1643" t="s">
        <v>1964</v>
      </c>
      <c r="J1643">
        <v>3110.9863999999998</v>
      </c>
    </row>
    <row r="1644" spans="1:10" x14ac:dyDescent="0.25">
      <c r="A1644" t="s">
        <v>3609</v>
      </c>
      <c r="B1644" s="2">
        <v>45301</v>
      </c>
      <c r="C1644" t="s">
        <v>983</v>
      </c>
      <c r="D1644" t="s">
        <v>1613</v>
      </c>
      <c r="E1644" t="s">
        <v>1929</v>
      </c>
      <c r="F1644">
        <v>2</v>
      </c>
      <c r="G1644">
        <v>403.2</v>
      </c>
      <c r="H1644">
        <v>0.21</v>
      </c>
      <c r="I1644" t="s">
        <v>1961</v>
      </c>
      <c r="J1644">
        <v>637.05600000000004</v>
      </c>
    </row>
    <row r="1645" spans="1:10" x14ac:dyDescent="0.25">
      <c r="A1645" t="s">
        <v>3610</v>
      </c>
      <c r="B1645" s="2">
        <v>45547</v>
      </c>
      <c r="C1645" t="s">
        <v>81</v>
      </c>
      <c r="D1645" t="s">
        <v>1841</v>
      </c>
      <c r="E1645" t="s">
        <v>1932</v>
      </c>
      <c r="F1645">
        <v>4</v>
      </c>
      <c r="G1645">
        <v>292.31</v>
      </c>
      <c r="H1645">
        <v>0.27</v>
      </c>
      <c r="I1645" t="s">
        <v>1961</v>
      </c>
      <c r="J1645">
        <v>853.54520000000002</v>
      </c>
    </row>
    <row r="1646" spans="1:10" x14ac:dyDescent="0.25">
      <c r="A1646" t="s">
        <v>3611</v>
      </c>
      <c r="B1646" s="2">
        <v>45806</v>
      </c>
      <c r="C1646" t="s">
        <v>1525</v>
      </c>
      <c r="D1646" t="s">
        <v>1565</v>
      </c>
      <c r="E1646" t="s">
        <v>1924</v>
      </c>
      <c r="F1646">
        <v>1</v>
      </c>
      <c r="G1646">
        <v>948.33</v>
      </c>
      <c r="H1646">
        <v>0.11</v>
      </c>
      <c r="I1646" t="s">
        <v>1959</v>
      </c>
      <c r="J1646">
        <v>844.01370000000009</v>
      </c>
    </row>
    <row r="1647" spans="1:10" x14ac:dyDescent="0.25">
      <c r="A1647" t="s">
        <v>3612</v>
      </c>
      <c r="B1647" s="2">
        <v>45294</v>
      </c>
      <c r="C1647" t="s">
        <v>1088</v>
      </c>
      <c r="D1647" t="s">
        <v>1696</v>
      </c>
      <c r="E1647" t="s">
        <v>1908</v>
      </c>
      <c r="F1647">
        <v>1</v>
      </c>
      <c r="G1647">
        <v>702.27</v>
      </c>
      <c r="H1647">
        <v>0.17</v>
      </c>
      <c r="I1647" t="s">
        <v>1964</v>
      </c>
      <c r="J1647">
        <v>582.88409999999999</v>
      </c>
    </row>
    <row r="1648" spans="1:10" x14ac:dyDescent="0.25">
      <c r="A1648" t="s">
        <v>3613</v>
      </c>
      <c r="B1648" s="2">
        <v>45875</v>
      </c>
      <c r="C1648" t="s">
        <v>164</v>
      </c>
      <c r="D1648" t="s">
        <v>1667</v>
      </c>
      <c r="E1648" t="s">
        <v>1901</v>
      </c>
      <c r="F1648">
        <v>2</v>
      </c>
      <c r="G1648">
        <v>379.28</v>
      </c>
      <c r="H1648">
        <v>0.26</v>
      </c>
      <c r="I1648" t="s">
        <v>1959</v>
      </c>
      <c r="J1648">
        <v>561.33439999999996</v>
      </c>
    </row>
    <row r="1649" spans="1:10" x14ac:dyDescent="0.25">
      <c r="A1649" t="s">
        <v>3614</v>
      </c>
      <c r="B1649" s="2">
        <v>45669</v>
      </c>
      <c r="C1649" t="s">
        <v>459</v>
      </c>
      <c r="D1649" t="s">
        <v>1721</v>
      </c>
      <c r="E1649" t="s">
        <v>1887</v>
      </c>
      <c r="F1649">
        <v>4</v>
      </c>
      <c r="G1649">
        <v>92.35</v>
      </c>
      <c r="H1649">
        <v>0.15</v>
      </c>
      <c r="I1649" t="s">
        <v>1959</v>
      </c>
      <c r="J1649">
        <v>313.99</v>
      </c>
    </row>
    <row r="1650" spans="1:10" x14ac:dyDescent="0.25">
      <c r="A1650" t="s">
        <v>3615</v>
      </c>
      <c r="B1650" s="2">
        <v>45606</v>
      </c>
      <c r="C1650" t="s">
        <v>719</v>
      </c>
      <c r="D1650" t="s">
        <v>1696</v>
      </c>
      <c r="E1650" t="s">
        <v>1929</v>
      </c>
      <c r="F1650">
        <v>4</v>
      </c>
      <c r="G1650">
        <v>721.54</v>
      </c>
      <c r="H1650">
        <v>0.21</v>
      </c>
      <c r="I1650" t="s">
        <v>1959</v>
      </c>
      <c r="J1650">
        <v>2280.0664000000002</v>
      </c>
    </row>
    <row r="1651" spans="1:10" x14ac:dyDescent="0.25">
      <c r="A1651" t="s">
        <v>3616</v>
      </c>
      <c r="B1651" s="2">
        <v>45787</v>
      </c>
      <c r="C1651" t="s">
        <v>206</v>
      </c>
      <c r="D1651" t="s">
        <v>1693</v>
      </c>
      <c r="E1651" t="s">
        <v>1921</v>
      </c>
      <c r="F1651">
        <v>1</v>
      </c>
      <c r="G1651">
        <v>228.69</v>
      </c>
      <c r="H1651">
        <v>0.14000000000000001</v>
      </c>
      <c r="I1651" t="s">
        <v>1959</v>
      </c>
      <c r="J1651">
        <v>196.67339999999999</v>
      </c>
    </row>
    <row r="1652" spans="1:10" x14ac:dyDescent="0.25">
      <c r="A1652" t="s">
        <v>3617</v>
      </c>
      <c r="B1652" s="2">
        <v>45929</v>
      </c>
      <c r="C1652" t="s">
        <v>1124</v>
      </c>
      <c r="D1652" t="s">
        <v>1741</v>
      </c>
      <c r="E1652" t="s">
        <v>1924</v>
      </c>
      <c r="F1652">
        <v>1</v>
      </c>
      <c r="G1652">
        <v>899.09</v>
      </c>
      <c r="H1652">
        <v>0.2</v>
      </c>
      <c r="I1652" t="s">
        <v>1961</v>
      </c>
      <c r="J1652">
        <v>719.27200000000005</v>
      </c>
    </row>
    <row r="1653" spans="1:10" x14ac:dyDescent="0.25">
      <c r="A1653" t="s">
        <v>3618</v>
      </c>
      <c r="B1653" s="2">
        <v>45379</v>
      </c>
      <c r="C1653" t="s">
        <v>1211</v>
      </c>
      <c r="D1653" t="s">
        <v>1590</v>
      </c>
      <c r="E1653" t="s">
        <v>1917</v>
      </c>
      <c r="F1653">
        <v>4</v>
      </c>
      <c r="G1653">
        <v>195.75</v>
      </c>
      <c r="H1653">
        <v>0.17</v>
      </c>
      <c r="I1653" t="s">
        <v>1959</v>
      </c>
      <c r="J1653">
        <v>649.89</v>
      </c>
    </row>
    <row r="1654" spans="1:10" x14ac:dyDescent="0.25">
      <c r="A1654" t="s">
        <v>3619</v>
      </c>
      <c r="B1654" s="2">
        <v>45532</v>
      </c>
      <c r="C1654" t="s">
        <v>1334</v>
      </c>
      <c r="D1654" t="s">
        <v>1862</v>
      </c>
      <c r="E1654" t="s">
        <v>1936</v>
      </c>
      <c r="F1654">
        <v>3</v>
      </c>
      <c r="G1654">
        <v>199.13</v>
      </c>
      <c r="H1654">
        <v>0.24</v>
      </c>
      <c r="I1654" t="s">
        <v>1959</v>
      </c>
      <c r="J1654">
        <v>454.01639999999998</v>
      </c>
    </row>
    <row r="1655" spans="1:10" x14ac:dyDescent="0.25">
      <c r="A1655" t="s">
        <v>3620</v>
      </c>
      <c r="B1655" s="2">
        <v>45466</v>
      </c>
      <c r="C1655" t="s">
        <v>542</v>
      </c>
      <c r="D1655" t="s">
        <v>1642</v>
      </c>
      <c r="E1655" t="s">
        <v>1934</v>
      </c>
      <c r="F1655">
        <v>2</v>
      </c>
      <c r="G1655">
        <v>833.62</v>
      </c>
      <c r="H1655">
        <v>0.18</v>
      </c>
      <c r="I1655" t="s">
        <v>1959</v>
      </c>
      <c r="J1655">
        <v>1367.1368</v>
      </c>
    </row>
    <row r="1656" spans="1:10" x14ac:dyDescent="0.25">
      <c r="A1656" t="s">
        <v>3621</v>
      </c>
      <c r="B1656" s="2">
        <v>45395</v>
      </c>
      <c r="C1656" t="s">
        <v>1501</v>
      </c>
      <c r="D1656" t="s">
        <v>1808</v>
      </c>
      <c r="E1656" t="s">
        <v>1887</v>
      </c>
      <c r="F1656">
        <v>1</v>
      </c>
      <c r="G1656">
        <v>676.26</v>
      </c>
      <c r="H1656">
        <v>0.14000000000000001</v>
      </c>
      <c r="I1656" t="s">
        <v>1959</v>
      </c>
      <c r="J1656">
        <v>581.58359999999993</v>
      </c>
    </row>
    <row r="1657" spans="1:10" x14ac:dyDescent="0.25">
      <c r="A1657" t="s">
        <v>3622</v>
      </c>
      <c r="B1657" s="2">
        <v>45708</v>
      </c>
      <c r="C1657" t="s">
        <v>134</v>
      </c>
      <c r="D1657" t="s">
        <v>1762</v>
      </c>
      <c r="E1657" t="s">
        <v>1921</v>
      </c>
      <c r="F1657">
        <v>2</v>
      </c>
      <c r="G1657">
        <v>666.49</v>
      </c>
      <c r="H1657">
        <v>0.06</v>
      </c>
      <c r="I1657" t="s">
        <v>1959</v>
      </c>
      <c r="J1657">
        <v>1253.0011999999999</v>
      </c>
    </row>
    <row r="1658" spans="1:10" x14ac:dyDescent="0.25">
      <c r="A1658" t="s">
        <v>3623</v>
      </c>
      <c r="B1658" s="2">
        <v>45735</v>
      </c>
      <c r="C1658" t="s">
        <v>1431</v>
      </c>
      <c r="D1658" t="s">
        <v>1617</v>
      </c>
      <c r="E1658" t="s">
        <v>1904</v>
      </c>
      <c r="F1658">
        <v>3</v>
      </c>
      <c r="G1658">
        <v>471.19</v>
      </c>
      <c r="H1658">
        <v>0.28000000000000003</v>
      </c>
      <c r="I1658" t="s">
        <v>1964</v>
      </c>
      <c r="J1658">
        <v>1017.7704</v>
      </c>
    </row>
    <row r="1659" spans="1:10" x14ac:dyDescent="0.25">
      <c r="A1659" t="s">
        <v>3624</v>
      </c>
      <c r="B1659" s="2">
        <v>45237</v>
      </c>
      <c r="C1659" t="s">
        <v>418</v>
      </c>
      <c r="D1659" t="s">
        <v>1590</v>
      </c>
      <c r="E1659" t="s">
        <v>1901</v>
      </c>
      <c r="F1659">
        <v>4</v>
      </c>
      <c r="G1659">
        <v>555.65</v>
      </c>
      <c r="H1659">
        <v>0.25</v>
      </c>
      <c r="I1659" t="s">
        <v>1964</v>
      </c>
      <c r="J1659">
        <v>1666.95</v>
      </c>
    </row>
    <row r="1660" spans="1:10" x14ac:dyDescent="0.25">
      <c r="A1660" t="s">
        <v>3625</v>
      </c>
      <c r="B1660" s="2">
        <v>45282</v>
      </c>
      <c r="C1660" t="s">
        <v>145</v>
      </c>
      <c r="D1660" t="s">
        <v>1868</v>
      </c>
      <c r="E1660" t="s">
        <v>1934</v>
      </c>
      <c r="F1660">
        <v>2</v>
      </c>
      <c r="G1660">
        <v>100.42</v>
      </c>
      <c r="H1660">
        <v>0.06</v>
      </c>
      <c r="I1660" t="s">
        <v>1959</v>
      </c>
      <c r="J1660">
        <v>188.78960000000001</v>
      </c>
    </row>
    <row r="1661" spans="1:10" x14ac:dyDescent="0.25">
      <c r="A1661" t="s">
        <v>3626</v>
      </c>
      <c r="B1661" s="2">
        <v>45337</v>
      </c>
      <c r="C1661" t="s">
        <v>195</v>
      </c>
      <c r="D1661" t="s">
        <v>1877</v>
      </c>
      <c r="E1661" t="s">
        <v>1945</v>
      </c>
      <c r="F1661">
        <v>3</v>
      </c>
      <c r="G1661">
        <v>981.69</v>
      </c>
      <c r="H1661">
        <v>0.05</v>
      </c>
      <c r="I1661" t="s">
        <v>1964</v>
      </c>
      <c r="J1661">
        <v>2797.8164999999999</v>
      </c>
    </row>
    <row r="1662" spans="1:10" x14ac:dyDescent="0.25">
      <c r="A1662" t="s">
        <v>3627</v>
      </c>
      <c r="B1662" s="2">
        <v>45310</v>
      </c>
      <c r="C1662" t="s">
        <v>1040</v>
      </c>
      <c r="D1662" t="s">
        <v>1599</v>
      </c>
      <c r="E1662" t="s">
        <v>1939</v>
      </c>
      <c r="F1662">
        <v>2</v>
      </c>
      <c r="G1662">
        <v>848.87</v>
      </c>
      <c r="H1662">
        <v>0.09</v>
      </c>
      <c r="I1662" t="s">
        <v>1964</v>
      </c>
      <c r="J1662">
        <v>1544.9434000000001</v>
      </c>
    </row>
    <row r="1663" spans="1:10" x14ac:dyDescent="0.25">
      <c r="A1663" t="s">
        <v>3628</v>
      </c>
      <c r="B1663" s="2">
        <v>45230</v>
      </c>
      <c r="C1663" t="s">
        <v>1184</v>
      </c>
      <c r="D1663" t="s">
        <v>1871</v>
      </c>
      <c r="E1663" t="s">
        <v>1924</v>
      </c>
      <c r="F1663">
        <v>3</v>
      </c>
      <c r="G1663">
        <v>582.32000000000005</v>
      </c>
      <c r="H1663">
        <v>0</v>
      </c>
      <c r="I1663" t="s">
        <v>1961</v>
      </c>
      <c r="J1663">
        <v>1746.96</v>
      </c>
    </row>
    <row r="1664" spans="1:10" x14ac:dyDescent="0.25">
      <c r="A1664" t="s">
        <v>3629</v>
      </c>
      <c r="B1664" s="2">
        <v>45341</v>
      </c>
      <c r="C1664" t="s">
        <v>575</v>
      </c>
      <c r="D1664" t="s">
        <v>1728</v>
      </c>
      <c r="E1664" t="s">
        <v>1942</v>
      </c>
      <c r="F1664">
        <v>2</v>
      </c>
      <c r="G1664">
        <v>869.43</v>
      </c>
      <c r="H1664">
        <v>0.24</v>
      </c>
      <c r="I1664" t="s">
        <v>1964</v>
      </c>
      <c r="J1664">
        <v>1321.5336</v>
      </c>
    </row>
    <row r="1665" spans="1:10" x14ac:dyDescent="0.25">
      <c r="A1665" t="s">
        <v>3630</v>
      </c>
      <c r="B1665" s="2">
        <v>45440</v>
      </c>
      <c r="C1665" t="s">
        <v>96</v>
      </c>
      <c r="D1665" t="s">
        <v>1744</v>
      </c>
      <c r="E1665" t="s">
        <v>1904</v>
      </c>
      <c r="F1665">
        <v>1</v>
      </c>
      <c r="G1665">
        <v>62.26</v>
      </c>
      <c r="H1665">
        <v>0.03</v>
      </c>
      <c r="I1665" t="s">
        <v>1964</v>
      </c>
      <c r="J1665">
        <v>60.392200000000003</v>
      </c>
    </row>
    <row r="1666" spans="1:10" x14ac:dyDescent="0.25">
      <c r="A1666" t="s">
        <v>3631</v>
      </c>
      <c r="B1666" s="2">
        <v>45798</v>
      </c>
      <c r="C1666" t="s">
        <v>518</v>
      </c>
      <c r="D1666" t="s">
        <v>1696</v>
      </c>
      <c r="E1666" t="s">
        <v>1934</v>
      </c>
      <c r="F1666">
        <v>3</v>
      </c>
      <c r="G1666">
        <v>343.97</v>
      </c>
      <c r="H1666">
        <v>0.04</v>
      </c>
      <c r="I1666" t="s">
        <v>1964</v>
      </c>
      <c r="J1666">
        <v>990.6336</v>
      </c>
    </row>
    <row r="1667" spans="1:10" x14ac:dyDescent="0.25">
      <c r="A1667" t="s">
        <v>3632</v>
      </c>
      <c r="B1667" s="2">
        <v>45293</v>
      </c>
      <c r="C1667" t="s">
        <v>968</v>
      </c>
      <c r="D1667" t="s">
        <v>1648</v>
      </c>
      <c r="E1667" t="s">
        <v>1929</v>
      </c>
      <c r="F1667">
        <v>3</v>
      </c>
      <c r="G1667">
        <v>304.67</v>
      </c>
      <c r="H1667">
        <v>0.11</v>
      </c>
      <c r="I1667" t="s">
        <v>1959</v>
      </c>
      <c r="J1667">
        <v>813.46889999999996</v>
      </c>
    </row>
    <row r="1668" spans="1:10" x14ac:dyDescent="0.25">
      <c r="A1668" t="s">
        <v>3633</v>
      </c>
      <c r="B1668" s="2">
        <v>45296</v>
      </c>
      <c r="C1668" t="s">
        <v>1154</v>
      </c>
      <c r="D1668" t="s">
        <v>1658</v>
      </c>
      <c r="E1668" t="s">
        <v>1921</v>
      </c>
      <c r="F1668">
        <v>4</v>
      </c>
      <c r="G1668">
        <v>208.34</v>
      </c>
      <c r="H1668">
        <v>0.01</v>
      </c>
      <c r="I1668" t="s">
        <v>1961</v>
      </c>
      <c r="J1668">
        <v>825.02639999999997</v>
      </c>
    </row>
    <row r="1669" spans="1:10" x14ac:dyDescent="0.25">
      <c r="A1669" t="s">
        <v>3634</v>
      </c>
      <c r="B1669" s="2">
        <v>45860</v>
      </c>
      <c r="C1669" t="s">
        <v>995</v>
      </c>
      <c r="D1669" t="s">
        <v>1841</v>
      </c>
      <c r="E1669" t="s">
        <v>1892</v>
      </c>
      <c r="F1669">
        <v>1</v>
      </c>
      <c r="G1669">
        <v>119.04</v>
      </c>
      <c r="H1669">
        <v>0.13</v>
      </c>
      <c r="I1669" t="s">
        <v>1964</v>
      </c>
      <c r="J1669">
        <v>103.56480000000001</v>
      </c>
    </row>
    <row r="1670" spans="1:10" x14ac:dyDescent="0.25">
      <c r="A1670" t="s">
        <v>3635</v>
      </c>
      <c r="B1670" s="2">
        <v>45843</v>
      </c>
      <c r="C1670" t="s">
        <v>1022</v>
      </c>
      <c r="D1670" t="s">
        <v>1712</v>
      </c>
      <c r="E1670" t="s">
        <v>1921</v>
      </c>
      <c r="F1670">
        <v>4</v>
      </c>
      <c r="G1670">
        <v>791.65</v>
      </c>
      <c r="H1670">
        <v>0.06</v>
      </c>
      <c r="I1670" t="s">
        <v>1964</v>
      </c>
      <c r="J1670">
        <v>2976.6039999999998</v>
      </c>
    </row>
    <row r="1671" spans="1:10" x14ac:dyDescent="0.25">
      <c r="A1671" t="s">
        <v>3636</v>
      </c>
      <c r="B1671" s="2">
        <v>45862</v>
      </c>
      <c r="C1671" t="s">
        <v>202</v>
      </c>
      <c r="D1671" t="s">
        <v>1613</v>
      </c>
      <c r="E1671" t="s">
        <v>1896</v>
      </c>
      <c r="F1671">
        <v>2</v>
      </c>
      <c r="G1671">
        <v>414.86</v>
      </c>
      <c r="H1671">
        <v>0.23</v>
      </c>
      <c r="I1671" t="s">
        <v>1959</v>
      </c>
      <c r="J1671">
        <v>638.88440000000003</v>
      </c>
    </row>
    <row r="1672" spans="1:10" x14ac:dyDescent="0.25">
      <c r="A1672" t="s">
        <v>3637</v>
      </c>
      <c r="B1672" s="2">
        <v>45385</v>
      </c>
      <c r="C1672" t="s">
        <v>1484</v>
      </c>
      <c r="D1672" t="s">
        <v>1693</v>
      </c>
      <c r="E1672" t="s">
        <v>1929</v>
      </c>
      <c r="F1672">
        <v>2</v>
      </c>
      <c r="G1672">
        <v>960.81</v>
      </c>
      <c r="H1672">
        <v>0.28000000000000003</v>
      </c>
      <c r="I1672" t="s">
        <v>1961</v>
      </c>
      <c r="J1672">
        <v>1383.5663999999999</v>
      </c>
    </row>
    <row r="1673" spans="1:10" x14ac:dyDescent="0.25">
      <c r="A1673" t="s">
        <v>3638</v>
      </c>
      <c r="B1673" s="2">
        <v>45668</v>
      </c>
      <c r="C1673" t="s">
        <v>698</v>
      </c>
      <c r="D1673" t="s">
        <v>1732</v>
      </c>
      <c r="E1673" t="s">
        <v>1904</v>
      </c>
      <c r="F1673">
        <v>4</v>
      </c>
      <c r="G1673">
        <v>943.36</v>
      </c>
      <c r="H1673">
        <v>0.18</v>
      </c>
      <c r="I1673" t="s">
        <v>1961</v>
      </c>
      <c r="J1673">
        <v>3094.2208000000001</v>
      </c>
    </row>
    <row r="1674" spans="1:10" x14ac:dyDescent="0.25">
      <c r="A1674" t="s">
        <v>3639</v>
      </c>
      <c r="B1674" s="2">
        <v>45561</v>
      </c>
      <c r="C1674" t="s">
        <v>701</v>
      </c>
      <c r="D1674" t="s">
        <v>2061</v>
      </c>
      <c r="E1674" t="s">
        <v>1932</v>
      </c>
      <c r="F1674">
        <v>1</v>
      </c>
      <c r="G1674">
        <v>830.42</v>
      </c>
      <c r="H1674">
        <v>0.26</v>
      </c>
      <c r="I1674" t="s">
        <v>1964</v>
      </c>
      <c r="J1674">
        <v>614.51080000000002</v>
      </c>
    </row>
    <row r="1675" spans="1:10" x14ac:dyDescent="0.25">
      <c r="A1675" t="s">
        <v>3640</v>
      </c>
      <c r="B1675" s="2">
        <v>45637</v>
      </c>
      <c r="C1675" t="s">
        <v>1118</v>
      </c>
      <c r="D1675" t="s">
        <v>1783</v>
      </c>
      <c r="E1675" t="s">
        <v>1942</v>
      </c>
      <c r="F1675">
        <v>1</v>
      </c>
      <c r="G1675">
        <v>762.55</v>
      </c>
      <c r="H1675">
        <v>0.19</v>
      </c>
      <c r="I1675" t="s">
        <v>1959</v>
      </c>
      <c r="J1675">
        <v>617.66549999999995</v>
      </c>
    </row>
    <row r="1676" spans="1:10" x14ac:dyDescent="0.25">
      <c r="A1676" t="s">
        <v>3641</v>
      </c>
      <c r="B1676" s="2">
        <v>45839</v>
      </c>
      <c r="C1676" t="s">
        <v>1088</v>
      </c>
      <c r="D1676" t="s">
        <v>1805</v>
      </c>
      <c r="E1676" t="s">
        <v>1945</v>
      </c>
      <c r="F1676">
        <v>2</v>
      </c>
      <c r="G1676">
        <v>464.43</v>
      </c>
      <c r="H1676">
        <v>0.24</v>
      </c>
      <c r="I1676" t="s">
        <v>1964</v>
      </c>
      <c r="J1676">
        <v>705.93360000000007</v>
      </c>
    </row>
    <row r="1677" spans="1:10" x14ac:dyDescent="0.25">
      <c r="A1677" t="s">
        <v>3642</v>
      </c>
      <c r="B1677" s="2">
        <v>45851</v>
      </c>
      <c r="C1677" t="s">
        <v>78</v>
      </c>
      <c r="D1677" t="s">
        <v>1774</v>
      </c>
      <c r="E1677" t="s">
        <v>1945</v>
      </c>
      <c r="F1677">
        <v>1</v>
      </c>
      <c r="G1677">
        <v>711.08</v>
      </c>
      <c r="H1677">
        <v>0.24</v>
      </c>
      <c r="I1677" t="s">
        <v>1961</v>
      </c>
      <c r="J1677">
        <v>540.42079999999999</v>
      </c>
    </row>
    <row r="1678" spans="1:10" x14ac:dyDescent="0.25">
      <c r="A1678" t="s">
        <v>3643</v>
      </c>
      <c r="B1678" s="2">
        <v>45656</v>
      </c>
      <c r="C1678" t="s">
        <v>814</v>
      </c>
      <c r="D1678" t="s">
        <v>1715</v>
      </c>
      <c r="E1678" t="s">
        <v>1934</v>
      </c>
      <c r="F1678">
        <v>2</v>
      </c>
      <c r="G1678">
        <v>984.96</v>
      </c>
      <c r="H1678">
        <v>0.16</v>
      </c>
      <c r="I1678" t="s">
        <v>1961</v>
      </c>
      <c r="J1678">
        <v>1654.7328</v>
      </c>
    </row>
    <row r="1679" spans="1:10" x14ac:dyDescent="0.25">
      <c r="A1679" t="s">
        <v>3644</v>
      </c>
      <c r="B1679" s="2">
        <v>45759</v>
      </c>
      <c r="C1679" t="s">
        <v>1088</v>
      </c>
      <c r="D1679" t="s">
        <v>1693</v>
      </c>
      <c r="E1679" t="s">
        <v>1929</v>
      </c>
      <c r="F1679">
        <v>1</v>
      </c>
      <c r="G1679">
        <v>21.14</v>
      </c>
      <c r="H1679">
        <v>0.06</v>
      </c>
      <c r="I1679" t="s">
        <v>1964</v>
      </c>
      <c r="J1679">
        <v>19.871600000000001</v>
      </c>
    </row>
    <row r="1680" spans="1:10" x14ac:dyDescent="0.25">
      <c r="A1680" t="s">
        <v>3645</v>
      </c>
      <c r="B1680" s="2">
        <v>45679</v>
      </c>
      <c r="C1680" t="s">
        <v>379</v>
      </c>
      <c r="D1680" t="s">
        <v>1877</v>
      </c>
      <c r="E1680" t="s">
        <v>1917</v>
      </c>
      <c r="F1680">
        <v>1</v>
      </c>
      <c r="G1680">
        <v>343.03</v>
      </c>
      <c r="H1680">
        <v>0.16</v>
      </c>
      <c r="I1680" t="s">
        <v>1959</v>
      </c>
      <c r="J1680">
        <v>288.14519999999999</v>
      </c>
    </row>
    <row r="1681" spans="1:10" x14ac:dyDescent="0.25">
      <c r="A1681" t="s">
        <v>3646</v>
      </c>
      <c r="B1681" s="2">
        <v>45237</v>
      </c>
      <c r="C1681" t="s">
        <v>802</v>
      </c>
      <c r="D1681" t="s">
        <v>1635</v>
      </c>
      <c r="E1681" t="s">
        <v>1945</v>
      </c>
      <c r="F1681">
        <v>3</v>
      </c>
      <c r="G1681">
        <v>94.83</v>
      </c>
      <c r="H1681">
        <v>0.16</v>
      </c>
      <c r="I1681" t="s">
        <v>1964</v>
      </c>
      <c r="J1681">
        <v>238.9716</v>
      </c>
    </row>
    <row r="1682" spans="1:10" x14ac:dyDescent="0.25">
      <c r="A1682" t="s">
        <v>3647</v>
      </c>
      <c r="B1682" s="2">
        <v>45790</v>
      </c>
      <c r="C1682" t="s">
        <v>85</v>
      </c>
      <c r="D1682" t="s">
        <v>1790</v>
      </c>
      <c r="E1682" t="s">
        <v>1948</v>
      </c>
      <c r="F1682">
        <v>3</v>
      </c>
      <c r="G1682">
        <v>74.66</v>
      </c>
      <c r="H1682">
        <v>0.03</v>
      </c>
      <c r="I1682" t="s">
        <v>1961</v>
      </c>
      <c r="J1682">
        <v>217.26060000000001</v>
      </c>
    </row>
    <row r="1683" spans="1:10" x14ac:dyDescent="0.25">
      <c r="A1683" t="s">
        <v>3648</v>
      </c>
      <c r="B1683" s="2">
        <v>45268</v>
      </c>
      <c r="C1683" t="s">
        <v>471</v>
      </c>
      <c r="D1683" t="s">
        <v>1689</v>
      </c>
      <c r="E1683" t="s">
        <v>1936</v>
      </c>
      <c r="F1683">
        <v>3</v>
      </c>
      <c r="G1683">
        <v>281.95999999999998</v>
      </c>
      <c r="H1683">
        <v>0.01</v>
      </c>
      <c r="I1683" t="s">
        <v>1964</v>
      </c>
      <c r="J1683">
        <v>837.42119999999989</v>
      </c>
    </row>
    <row r="1684" spans="1:10" x14ac:dyDescent="0.25">
      <c r="A1684" t="s">
        <v>3649</v>
      </c>
      <c r="B1684" s="2">
        <v>45664</v>
      </c>
      <c r="C1684" t="s">
        <v>769</v>
      </c>
      <c r="D1684" t="s">
        <v>1796</v>
      </c>
      <c r="E1684" t="s">
        <v>1945</v>
      </c>
      <c r="F1684">
        <v>4</v>
      </c>
      <c r="G1684">
        <v>622.27</v>
      </c>
      <c r="H1684">
        <v>0.02</v>
      </c>
      <c r="I1684" t="s">
        <v>1961</v>
      </c>
      <c r="J1684">
        <v>2439.2984000000001</v>
      </c>
    </row>
    <row r="1685" spans="1:10" x14ac:dyDescent="0.25">
      <c r="A1685" t="s">
        <v>3650</v>
      </c>
      <c r="B1685" s="2">
        <v>45475</v>
      </c>
      <c r="C1685" t="s">
        <v>367</v>
      </c>
      <c r="D1685" t="s">
        <v>1689</v>
      </c>
      <c r="E1685" t="s">
        <v>1914</v>
      </c>
      <c r="F1685">
        <v>2</v>
      </c>
      <c r="G1685">
        <v>78.27</v>
      </c>
      <c r="H1685">
        <v>0.28999999999999998</v>
      </c>
      <c r="I1685" t="s">
        <v>1964</v>
      </c>
      <c r="J1685">
        <v>111.1434</v>
      </c>
    </row>
    <row r="1686" spans="1:10" x14ac:dyDescent="0.25">
      <c r="A1686" t="s">
        <v>3651</v>
      </c>
      <c r="B1686" s="2">
        <v>45845</v>
      </c>
      <c r="C1686" t="s">
        <v>62</v>
      </c>
      <c r="D1686" t="s">
        <v>1768</v>
      </c>
      <c r="E1686" t="s">
        <v>1932</v>
      </c>
      <c r="F1686">
        <v>4</v>
      </c>
      <c r="G1686">
        <v>676.58</v>
      </c>
      <c r="H1686">
        <v>0.23</v>
      </c>
      <c r="I1686" t="s">
        <v>1964</v>
      </c>
      <c r="J1686">
        <v>2083.8663999999999</v>
      </c>
    </row>
    <row r="1687" spans="1:10" x14ac:dyDescent="0.25">
      <c r="A1687" t="s">
        <v>3652</v>
      </c>
      <c r="B1687" s="2">
        <v>45446</v>
      </c>
      <c r="C1687" t="s">
        <v>2639</v>
      </c>
      <c r="D1687" t="s">
        <v>1670</v>
      </c>
      <c r="E1687" t="s">
        <v>1892</v>
      </c>
      <c r="F1687">
        <v>2</v>
      </c>
      <c r="G1687">
        <v>938.6</v>
      </c>
      <c r="H1687">
        <v>0.04</v>
      </c>
      <c r="I1687" t="s">
        <v>1961</v>
      </c>
      <c r="J1687">
        <v>1802.1120000000001</v>
      </c>
    </row>
    <row r="1688" spans="1:10" x14ac:dyDescent="0.25">
      <c r="A1688" t="s">
        <v>3653</v>
      </c>
      <c r="B1688" s="2">
        <v>45761</v>
      </c>
      <c r="C1688" t="s">
        <v>1124</v>
      </c>
      <c r="D1688" t="s">
        <v>1610</v>
      </c>
      <c r="E1688" t="s">
        <v>1934</v>
      </c>
      <c r="F1688">
        <v>2</v>
      </c>
      <c r="G1688">
        <v>859.47</v>
      </c>
      <c r="H1688">
        <v>0.01</v>
      </c>
      <c r="I1688" t="s">
        <v>1959</v>
      </c>
      <c r="J1688">
        <v>1701.7506000000001</v>
      </c>
    </row>
    <row r="1689" spans="1:10" x14ac:dyDescent="0.25">
      <c r="A1689" t="s">
        <v>3654</v>
      </c>
      <c r="B1689" s="2">
        <v>45363</v>
      </c>
      <c r="C1689" t="s">
        <v>218</v>
      </c>
      <c r="D1689" t="s">
        <v>1658</v>
      </c>
      <c r="E1689" t="s">
        <v>1934</v>
      </c>
      <c r="F1689">
        <v>3</v>
      </c>
      <c r="G1689">
        <v>672.98</v>
      </c>
      <c r="H1689">
        <v>0.23</v>
      </c>
      <c r="I1689" t="s">
        <v>1961</v>
      </c>
      <c r="J1689">
        <v>1554.5838000000001</v>
      </c>
    </row>
    <row r="1690" spans="1:10" x14ac:dyDescent="0.25">
      <c r="A1690" t="s">
        <v>3655</v>
      </c>
      <c r="B1690" s="2">
        <v>45420</v>
      </c>
      <c r="C1690" t="s">
        <v>680</v>
      </c>
      <c r="D1690" t="s">
        <v>1750</v>
      </c>
      <c r="E1690" t="s">
        <v>1945</v>
      </c>
      <c r="F1690">
        <v>1</v>
      </c>
      <c r="G1690">
        <v>75.8</v>
      </c>
      <c r="H1690">
        <v>0.28999999999999998</v>
      </c>
      <c r="I1690" t="s">
        <v>1961</v>
      </c>
      <c r="J1690">
        <v>53.817999999999998</v>
      </c>
    </row>
    <row r="1691" spans="1:10" x14ac:dyDescent="0.25">
      <c r="A1691" t="s">
        <v>3656</v>
      </c>
      <c r="B1691" s="2">
        <v>45536</v>
      </c>
      <c r="C1691" t="s">
        <v>141</v>
      </c>
      <c r="D1691" t="s">
        <v>1625</v>
      </c>
      <c r="E1691" t="s">
        <v>1936</v>
      </c>
      <c r="F1691">
        <v>4</v>
      </c>
      <c r="G1691">
        <v>742.15</v>
      </c>
      <c r="H1691">
        <v>0.1</v>
      </c>
      <c r="I1691" t="s">
        <v>1964</v>
      </c>
      <c r="J1691">
        <v>2671.74</v>
      </c>
    </row>
    <row r="1692" spans="1:10" x14ac:dyDescent="0.25">
      <c r="A1692" t="s">
        <v>3657</v>
      </c>
      <c r="B1692" s="2">
        <v>45445</v>
      </c>
      <c r="C1692" t="s">
        <v>268</v>
      </c>
      <c r="D1692" t="s">
        <v>1667</v>
      </c>
      <c r="E1692" t="s">
        <v>1914</v>
      </c>
      <c r="F1692">
        <v>1</v>
      </c>
      <c r="G1692">
        <v>637.39</v>
      </c>
      <c r="H1692">
        <v>0.22</v>
      </c>
      <c r="I1692" t="s">
        <v>1961</v>
      </c>
      <c r="J1692">
        <v>497.16419999999999</v>
      </c>
    </row>
    <row r="1693" spans="1:10" x14ac:dyDescent="0.25">
      <c r="A1693" t="s">
        <v>3658</v>
      </c>
      <c r="B1693" s="2">
        <v>45230</v>
      </c>
      <c r="C1693" t="s">
        <v>1232</v>
      </c>
      <c r="D1693" t="s">
        <v>1580</v>
      </c>
      <c r="E1693" t="s">
        <v>1942</v>
      </c>
      <c r="F1693">
        <v>1</v>
      </c>
      <c r="G1693">
        <v>631</v>
      </c>
      <c r="H1693">
        <v>0.04</v>
      </c>
      <c r="I1693" t="s">
        <v>1959</v>
      </c>
      <c r="J1693">
        <v>605.76</v>
      </c>
    </row>
    <row r="1694" spans="1:10" x14ac:dyDescent="0.25">
      <c r="A1694" t="s">
        <v>3659</v>
      </c>
      <c r="B1694" s="2">
        <v>45916</v>
      </c>
      <c r="C1694" t="s">
        <v>1238</v>
      </c>
      <c r="D1694" t="s">
        <v>1823</v>
      </c>
      <c r="E1694" t="s">
        <v>1901</v>
      </c>
      <c r="F1694">
        <v>4</v>
      </c>
      <c r="G1694">
        <v>983.98</v>
      </c>
      <c r="H1694">
        <v>0.11</v>
      </c>
      <c r="I1694" t="s">
        <v>1964</v>
      </c>
      <c r="J1694">
        <v>3502.9688000000001</v>
      </c>
    </row>
    <row r="1695" spans="1:10" x14ac:dyDescent="0.25">
      <c r="A1695" t="s">
        <v>3660</v>
      </c>
      <c r="B1695" s="2">
        <v>45353</v>
      </c>
      <c r="C1695" t="s">
        <v>209</v>
      </c>
      <c r="D1695" t="s">
        <v>1747</v>
      </c>
      <c r="E1695" t="s">
        <v>1927</v>
      </c>
      <c r="F1695">
        <v>4</v>
      </c>
      <c r="G1695">
        <v>73.69</v>
      </c>
      <c r="H1695">
        <v>0.08</v>
      </c>
      <c r="I1695" t="s">
        <v>1959</v>
      </c>
      <c r="J1695">
        <v>271.17919999999998</v>
      </c>
    </row>
    <row r="1696" spans="1:10" x14ac:dyDescent="0.25">
      <c r="A1696" t="s">
        <v>3661</v>
      </c>
      <c r="B1696" s="2">
        <v>45490</v>
      </c>
      <c r="C1696" t="s">
        <v>1355</v>
      </c>
      <c r="D1696" t="s">
        <v>1603</v>
      </c>
      <c r="E1696" t="s">
        <v>1914</v>
      </c>
      <c r="F1696">
        <v>3</v>
      </c>
      <c r="G1696">
        <v>110.99</v>
      </c>
      <c r="H1696">
        <v>0.21</v>
      </c>
      <c r="I1696" t="s">
        <v>1959</v>
      </c>
      <c r="J1696">
        <v>263.04629999999997</v>
      </c>
    </row>
    <row r="1697" spans="1:10" x14ac:dyDescent="0.25">
      <c r="A1697" t="s">
        <v>3662</v>
      </c>
      <c r="B1697" s="2">
        <v>45850</v>
      </c>
      <c r="C1697" t="s">
        <v>305</v>
      </c>
      <c r="D1697" t="s">
        <v>1599</v>
      </c>
      <c r="E1697" t="s">
        <v>1914</v>
      </c>
      <c r="F1697">
        <v>1</v>
      </c>
      <c r="G1697">
        <v>66.86</v>
      </c>
      <c r="H1697">
        <v>0.22</v>
      </c>
      <c r="I1697" t="s">
        <v>1964</v>
      </c>
      <c r="J1697">
        <v>52.150799999999997</v>
      </c>
    </row>
    <row r="1698" spans="1:10" x14ac:dyDescent="0.25">
      <c r="A1698" t="s">
        <v>3663</v>
      </c>
      <c r="B1698" s="2">
        <v>45515</v>
      </c>
      <c r="C1698" t="s">
        <v>1307</v>
      </c>
      <c r="D1698" t="s">
        <v>1783</v>
      </c>
      <c r="E1698" t="s">
        <v>1945</v>
      </c>
      <c r="F1698">
        <v>1</v>
      </c>
      <c r="G1698">
        <v>980.26</v>
      </c>
      <c r="H1698">
        <v>0.14000000000000001</v>
      </c>
      <c r="I1698" t="s">
        <v>1961</v>
      </c>
      <c r="J1698">
        <v>843.02359999999999</v>
      </c>
    </row>
    <row r="1699" spans="1:10" x14ac:dyDescent="0.25">
      <c r="A1699" t="s">
        <v>3664</v>
      </c>
      <c r="B1699" s="2">
        <v>45322</v>
      </c>
      <c r="C1699" t="s">
        <v>151</v>
      </c>
      <c r="D1699" t="s">
        <v>1628</v>
      </c>
      <c r="E1699" t="s">
        <v>1945</v>
      </c>
      <c r="F1699">
        <v>1</v>
      </c>
      <c r="G1699">
        <v>235.28</v>
      </c>
      <c r="H1699">
        <v>0.05</v>
      </c>
      <c r="I1699" t="s">
        <v>1961</v>
      </c>
      <c r="J1699">
        <v>223.51599999999999</v>
      </c>
    </row>
    <row r="1700" spans="1:10" x14ac:dyDescent="0.25">
      <c r="A1700" t="s">
        <v>3665</v>
      </c>
      <c r="B1700" s="2">
        <v>45542</v>
      </c>
      <c r="C1700" t="s">
        <v>1304</v>
      </c>
      <c r="D1700" t="s">
        <v>1555</v>
      </c>
      <c r="E1700" t="s">
        <v>1936</v>
      </c>
      <c r="F1700">
        <v>3</v>
      </c>
      <c r="G1700">
        <v>407.39</v>
      </c>
      <c r="H1700">
        <v>0.08</v>
      </c>
      <c r="I1700" t="s">
        <v>1961</v>
      </c>
      <c r="J1700">
        <v>1124.3964000000001</v>
      </c>
    </row>
    <row r="1701" spans="1:10" x14ac:dyDescent="0.25">
      <c r="A1701" t="s">
        <v>3666</v>
      </c>
      <c r="B1701" s="2">
        <v>45675</v>
      </c>
      <c r="C1701" t="s">
        <v>255</v>
      </c>
      <c r="D1701" t="s">
        <v>1658</v>
      </c>
      <c r="E1701" t="s">
        <v>1934</v>
      </c>
      <c r="F1701">
        <v>4</v>
      </c>
      <c r="G1701">
        <v>459.83</v>
      </c>
      <c r="H1701">
        <v>0.12</v>
      </c>
      <c r="I1701" t="s">
        <v>1964</v>
      </c>
      <c r="J1701">
        <v>1618.6016</v>
      </c>
    </row>
    <row r="1702" spans="1:10" x14ac:dyDescent="0.25">
      <c r="A1702" t="s">
        <v>3667</v>
      </c>
      <c r="B1702" s="2">
        <v>45333</v>
      </c>
      <c r="C1702" t="s">
        <v>503</v>
      </c>
      <c r="D1702" t="s">
        <v>1862</v>
      </c>
      <c r="E1702" t="s">
        <v>1904</v>
      </c>
      <c r="F1702">
        <v>3</v>
      </c>
      <c r="G1702">
        <v>706.6</v>
      </c>
      <c r="H1702">
        <v>0.17</v>
      </c>
      <c r="I1702" t="s">
        <v>1961</v>
      </c>
      <c r="J1702">
        <v>1759.434</v>
      </c>
    </row>
    <row r="1703" spans="1:10" x14ac:dyDescent="0.25">
      <c r="A1703" t="s">
        <v>3668</v>
      </c>
      <c r="B1703" s="2">
        <v>45819</v>
      </c>
      <c r="C1703" t="s">
        <v>1437</v>
      </c>
      <c r="D1703" t="s">
        <v>1856</v>
      </c>
      <c r="E1703" t="s">
        <v>1948</v>
      </c>
      <c r="F1703">
        <v>3</v>
      </c>
      <c r="G1703">
        <v>811.16</v>
      </c>
      <c r="H1703">
        <v>0.1</v>
      </c>
      <c r="I1703" t="s">
        <v>1964</v>
      </c>
      <c r="J1703">
        <v>2190.1320000000001</v>
      </c>
    </row>
    <row r="1704" spans="1:10" x14ac:dyDescent="0.25">
      <c r="A1704" t="s">
        <v>3669</v>
      </c>
      <c r="B1704" s="2">
        <v>45268</v>
      </c>
      <c r="C1704" t="s">
        <v>713</v>
      </c>
      <c r="D1704" t="s">
        <v>1689</v>
      </c>
      <c r="E1704" t="s">
        <v>1914</v>
      </c>
      <c r="F1704">
        <v>2</v>
      </c>
      <c r="G1704">
        <v>985.79</v>
      </c>
      <c r="H1704">
        <v>0.04</v>
      </c>
      <c r="I1704" t="s">
        <v>1961</v>
      </c>
      <c r="J1704">
        <v>1892.7167999999999</v>
      </c>
    </row>
    <row r="1705" spans="1:10" x14ac:dyDescent="0.25">
      <c r="A1705" t="s">
        <v>3670</v>
      </c>
      <c r="B1705" s="2">
        <v>45521</v>
      </c>
      <c r="C1705" t="s">
        <v>624</v>
      </c>
      <c r="D1705" t="s">
        <v>1677</v>
      </c>
      <c r="E1705" t="s">
        <v>1934</v>
      </c>
      <c r="F1705">
        <v>1</v>
      </c>
      <c r="G1705">
        <v>255.02</v>
      </c>
      <c r="H1705">
        <v>0.3</v>
      </c>
      <c r="I1705" t="s">
        <v>1959</v>
      </c>
      <c r="J1705">
        <v>178.51400000000001</v>
      </c>
    </row>
    <row r="1706" spans="1:10" x14ac:dyDescent="0.25">
      <c r="A1706" t="s">
        <v>3671</v>
      </c>
      <c r="B1706" s="2">
        <v>45693</v>
      </c>
      <c r="C1706" t="s">
        <v>345</v>
      </c>
      <c r="D1706" t="s">
        <v>1631</v>
      </c>
      <c r="E1706" t="s">
        <v>1917</v>
      </c>
      <c r="F1706">
        <v>1</v>
      </c>
      <c r="G1706">
        <v>153.57</v>
      </c>
      <c r="H1706">
        <v>0.01</v>
      </c>
      <c r="I1706" t="s">
        <v>1961</v>
      </c>
      <c r="J1706">
        <v>152.0343</v>
      </c>
    </row>
    <row r="1707" spans="1:10" x14ac:dyDescent="0.25">
      <c r="A1707" t="s">
        <v>3672</v>
      </c>
      <c r="B1707" s="2">
        <v>45734</v>
      </c>
      <c r="C1707" t="s">
        <v>820</v>
      </c>
      <c r="D1707" t="s">
        <v>1709</v>
      </c>
      <c r="E1707" t="s">
        <v>1945</v>
      </c>
      <c r="F1707">
        <v>3</v>
      </c>
      <c r="G1707">
        <v>962.98</v>
      </c>
      <c r="H1707">
        <v>0.21</v>
      </c>
      <c r="I1707" t="s">
        <v>1959</v>
      </c>
      <c r="J1707">
        <v>2282.2626</v>
      </c>
    </row>
    <row r="1708" spans="1:10" x14ac:dyDescent="0.25">
      <c r="A1708" t="s">
        <v>3673</v>
      </c>
      <c r="B1708" s="2">
        <v>45377</v>
      </c>
      <c r="C1708" t="s">
        <v>218</v>
      </c>
      <c r="D1708" t="s">
        <v>1712</v>
      </c>
      <c r="E1708" t="s">
        <v>1917</v>
      </c>
      <c r="F1708">
        <v>3</v>
      </c>
      <c r="G1708">
        <v>884.46</v>
      </c>
      <c r="H1708">
        <v>0.25</v>
      </c>
      <c r="I1708" t="s">
        <v>1959</v>
      </c>
      <c r="J1708">
        <v>1990.0350000000001</v>
      </c>
    </row>
    <row r="1709" spans="1:10" x14ac:dyDescent="0.25">
      <c r="A1709" t="s">
        <v>3674</v>
      </c>
      <c r="B1709" s="2">
        <v>45778</v>
      </c>
      <c r="C1709" t="s">
        <v>1367</v>
      </c>
      <c r="D1709" t="s">
        <v>1783</v>
      </c>
      <c r="E1709" t="s">
        <v>1924</v>
      </c>
      <c r="F1709">
        <v>4</v>
      </c>
      <c r="G1709">
        <v>359.71</v>
      </c>
      <c r="H1709">
        <v>0.05</v>
      </c>
      <c r="I1709" t="s">
        <v>1961</v>
      </c>
      <c r="J1709">
        <v>1366.8979999999999</v>
      </c>
    </row>
    <row r="1710" spans="1:10" x14ac:dyDescent="0.25">
      <c r="A1710" t="s">
        <v>3675</v>
      </c>
      <c r="B1710" s="2">
        <v>45715</v>
      </c>
      <c r="C1710" t="s">
        <v>199</v>
      </c>
      <c r="D1710" t="s">
        <v>1732</v>
      </c>
      <c r="E1710" t="s">
        <v>1904</v>
      </c>
      <c r="F1710">
        <v>3</v>
      </c>
      <c r="G1710">
        <v>766.47</v>
      </c>
      <c r="H1710">
        <v>0.18</v>
      </c>
      <c r="I1710" t="s">
        <v>1959</v>
      </c>
      <c r="J1710">
        <v>1885.5162</v>
      </c>
    </row>
    <row r="1711" spans="1:10" x14ac:dyDescent="0.25">
      <c r="A1711" t="s">
        <v>3676</v>
      </c>
      <c r="B1711" s="2">
        <v>45492</v>
      </c>
      <c r="C1711" t="s">
        <v>732</v>
      </c>
      <c r="D1711" t="s">
        <v>1750</v>
      </c>
      <c r="E1711" t="s">
        <v>1945</v>
      </c>
      <c r="F1711">
        <v>1</v>
      </c>
      <c r="G1711">
        <v>772.07</v>
      </c>
      <c r="H1711">
        <v>0.26</v>
      </c>
      <c r="I1711" t="s">
        <v>1961</v>
      </c>
      <c r="J1711">
        <v>571.33180000000004</v>
      </c>
    </row>
    <row r="1712" spans="1:10" x14ac:dyDescent="0.25">
      <c r="A1712" t="s">
        <v>3677</v>
      </c>
      <c r="B1712" s="2">
        <v>45292</v>
      </c>
      <c r="C1712" t="s">
        <v>892</v>
      </c>
      <c r="D1712" t="s">
        <v>1631</v>
      </c>
      <c r="E1712" t="s">
        <v>1908</v>
      </c>
      <c r="F1712">
        <v>3</v>
      </c>
      <c r="G1712">
        <v>108.31</v>
      </c>
      <c r="H1712">
        <v>0.26</v>
      </c>
      <c r="I1712" t="s">
        <v>1964</v>
      </c>
      <c r="J1712">
        <v>240.44820000000001</v>
      </c>
    </row>
    <row r="1713" spans="1:10" x14ac:dyDescent="0.25">
      <c r="A1713" t="s">
        <v>3678</v>
      </c>
      <c r="B1713" s="2">
        <v>45316</v>
      </c>
      <c r="C1713" t="s">
        <v>716</v>
      </c>
      <c r="D1713" t="s">
        <v>1820</v>
      </c>
      <c r="E1713" t="s">
        <v>1911</v>
      </c>
      <c r="F1713">
        <v>1</v>
      </c>
      <c r="G1713">
        <v>502.53</v>
      </c>
      <c r="H1713">
        <v>0</v>
      </c>
      <c r="I1713" t="s">
        <v>1961</v>
      </c>
      <c r="J1713">
        <v>502.53</v>
      </c>
    </row>
    <row r="1714" spans="1:10" x14ac:dyDescent="0.25">
      <c r="A1714" t="s">
        <v>3679</v>
      </c>
      <c r="B1714" s="2">
        <v>45548</v>
      </c>
      <c r="C1714" t="s">
        <v>282</v>
      </c>
      <c r="D1714" t="s">
        <v>1560</v>
      </c>
      <c r="E1714" t="s">
        <v>1939</v>
      </c>
      <c r="F1714">
        <v>2</v>
      </c>
      <c r="G1714">
        <v>508.52</v>
      </c>
      <c r="H1714">
        <v>0.11</v>
      </c>
      <c r="I1714" t="s">
        <v>1964</v>
      </c>
      <c r="J1714">
        <v>905.16559999999993</v>
      </c>
    </row>
    <row r="1715" spans="1:10" x14ac:dyDescent="0.25">
      <c r="A1715" t="s">
        <v>3680</v>
      </c>
      <c r="B1715" s="2">
        <v>45572</v>
      </c>
      <c r="C1715" t="s">
        <v>1455</v>
      </c>
      <c r="D1715" t="s">
        <v>1805</v>
      </c>
      <c r="E1715" t="s">
        <v>1901</v>
      </c>
      <c r="F1715">
        <v>1</v>
      </c>
      <c r="G1715">
        <v>492</v>
      </c>
      <c r="H1715">
        <v>0.26</v>
      </c>
      <c r="I1715" t="s">
        <v>1961</v>
      </c>
      <c r="J1715">
        <v>364.08</v>
      </c>
    </row>
    <row r="1716" spans="1:10" x14ac:dyDescent="0.25">
      <c r="A1716" t="s">
        <v>3681</v>
      </c>
      <c r="B1716" s="2">
        <v>45347</v>
      </c>
      <c r="C1716" t="s">
        <v>1504</v>
      </c>
      <c r="D1716" t="s">
        <v>1689</v>
      </c>
      <c r="E1716" t="s">
        <v>1934</v>
      </c>
      <c r="F1716">
        <v>4</v>
      </c>
      <c r="G1716">
        <v>746.36</v>
      </c>
      <c r="H1716">
        <v>0.02</v>
      </c>
      <c r="I1716" t="s">
        <v>1959</v>
      </c>
      <c r="J1716">
        <v>2925.7312000000002</v>
      </c>
    </row>
    <row r="1717" spans="1:10" x14ac:dyDescent="0.25">
      <c r="A1717" t="s">
        <v>3682</v>
      </c>
      <c r="B1717" s="2">
        <v>45823</v>
      </c>
      <c r="C1717" t="s">
        <v>1355</v>
      </c>
      <c r="D1717" t="s">
        <v>1606</v>
      </c>
      <c r="E1717" t="s">
        <v>1892</v>
      </c>
      <c r="F1717">
        <v>1</v>
      </c>
      <c r="G1717">
        <v>120.83</v>
      </c>
      <c r="H1717">
        <v>0.08</v>
      </c>
      <c r="I1717" t="s">
        <v>1959</v>
      </c>
      <c r="J1717">
        <v>111.1636</v>
      </c>
    </row>
    <row r="1718" spans="1:10" x14ac:dyDescent="0.25">
      <c r="A1718" t="s">
        <v>3683</v>
      </c>
      <c r="B1718" s="2">
        <v>45394</v>
      </c>
      <c r="C1718" t="s">
        <v>1255</v>
      </c>
      <c r="D1718" t="s">
        <v>1814</v>
      </c>
      <c r="E1718" t="s">
        <v>1945</v>
      </c>
      <c r="F1718">
        <v>2</v>
      </c>
      <c r="G1718">
        <v>68.31</v>
      </c>
      <c r="H1718">
        <v>0.28999999999999998</v>
      </c>
      <c r="I1718" t="s">
        <v>1964</v>
      </c>
      <c r="J1718">
        <v>97.000199999999992</v>
      </c>
    </row>
    <row r="1719" spans="1:10" x14ac:dyDescent="0.25">
      <c r="A1719" t="s">
        <v>3684</v>
      </c>
      <c r="B1719" s="2">
        <v>45265</v>
      </c>
      <c r="C1719" t="s">
        <v>234</v>
      </c>
      <c r="D1719" t="s">
        <v>1642</v>
      </c>
      <c r="E1719" t="s">
        <v>1945</v>
      </c>
      <c r="F1719">
        <v>2</v>
      </c>
      <c r="G1719">
        <v>761.71</v>
      </c>
      <c r="H1719">
        <v>0.02</v>
      </c>
      <c r="I1719" t="s">
        <v>1961</v>
      </c>
      <c r="J1719">
        <v>1492.9516000000001</v>
      </c>
    </row>
    <row r="1720" spans="1:10" x14ac:dyDescent="0.25">
      <c r="A1720" t="s">
        <v>3685</v>
      </c>
      <c r="B1720" s="2">
        <v>45261</v>
      </c>
      <c r="C1720" t="s">
        <v>248</v>
      </c>
      <c r="D1720" t="s">
        <v>1817</v>
      </c>
      <c r="E1720" t="s">
        <v>1901</v>
      </c>
      <c r="F1720">
        <v>4</v>
      </c>
      <c r="G1720">
        <v>346.37</v>
      </c>
      <c r="H1720">
        <v>0.18</v>
      </c>
      <c r="I1720" t="s">
        <v>1964</v>
      </c>
      <c r="J1720">
        <v>1136.0935999999999</v>
      </c>
    </row>
    <row r="1721" spans="1:10" x14ac:dyDescent="0.25">
      <c r="A1721" t="s">
        <v>3686</v>
      </c>
      <c r="B1721" s="2">
        <v>45702</v>
      </c>
      <c r="C1721" t="s">
        <v>42</v>
      </c>
      <c r="D1721" t="s">
        <v>1747</v>
      </c>
      <c r="E1721" t="s">
        <v>1929</v>
      </c>
      <c r="F1721">
        <v>1</v>
      </c>
      <c r="G1721">
        <v>846.3</v>
      </c>
      <c r="H1721">
        <v>0.14000000000000001</v>
      </c>
      <c r="I1721" t="s">
        <v>1961</v>
      </c>
      <c r="J1721">
        <v>727.81799999999998</v>
      </c>
    </row>
    <row r="1722" spans="1:10" x14ac:dyDescent="0.25">
      <c r="A1722" t="s">
        <v>3687</v>
      </c>
      <c r="B1722" s="2">
        <v>45624</v>
      </c>
      <c r="C1722" t="s">
        <v>1352</v>
      </c>
      <c r="D1722" t="s">
        <v>1555</v>
      </c>
      <c r="E1722" t="s">
        <v>1948</v>
      </c>
      <c r="F1722">
        <v>1</v>
      </c>
      <c r="G1722">
        <v>458.97</v>
      </c>
      <c r="H1722">
        <v>0.1</v>
      </c>
      <c r="I1722" t="s">
        <v>1961</v>
      </c>
      <c r="J1722">
        <v>413.07299999999998</v>
      </c>
    </row>
    <row r="1723" spans="1:10" x14ac:dyDescent="0.25">
      <c r="A1723" t="s">
        <v>3688</v>
      </c>
      <c r="B1723" s="2">
        <v>45736</v>
      </c>
      <c r="C1723" t="s">
        <v>928</v>
      </c>
      <c r="D1723" t="s">
        <v>1709</v>
      </c>
      <c r="E1723" t="s">
        <v>1914</v>
      </c>
      <c r="F1723">
        <v>2</v>
      </c>
      <c r="G1723">
        <v>536.61</v>
      </c>
      <c r="H1723">
        <v>0.14000000000000001</v>
      </c>
      <c r="I1723" t="s">
        <v>1959</v>
      </c>
      <c r="J1723">
        <v>922.9692</v>
      </c>
    </row>
    <row r="1724" spans="1:10" x14ac:dyDescent="0.25">
      <c r="A1724" t="s">
        <v>3689</v>
      </c>
      <c r="B1724" s="2">
        <v>45709</v>
      </c>
      <c r="C1724" t="s">
        <v>1316</v>
      </c>
      <c r="D1724" t="s">
        <v>1756</v>
      </c>
      <c r="E1724" t="s">
        <v>1887</v>
      </c>
      <c r="F1724">
        <v>3</v>
      </c>
      <c r="G1724">
        <v>130.41</v>
      </c>
      <c r="H1724">
        <v>0.14000000000000001</v>
      </c>
      <c r="I1724" t="s">
        <v>1961</v>
      </c>
      <c r="J1724">
        <v>336.45780000000002</v>
      </c>
    </row>
    <row r="1725" spans="1:10" x14ac:dyDescent="0.25">
      <c r="A1725" t="s">
        <v>3690</v>
      </c>
      <c r="B1725" s="2">
        <v>45738</v>
      </c>
      <c r="C1725" t="s">
        <v>1536</v>
      </c>
      <c r="D1725" t="s">
        <v>1850</v>
      </c>
      <c r="E1725" t="s">
        <v>1929</v>
      </c>
      <c r="F1725">
        <v>4</v>
      </c>
      <c r="G1725">
        <v>706.67</v>
      </c>
      <c r="H1725">
        <v>0.01</v>
      </c>
      <c r="I1725" t="s">
        <v>1959</v>
      </c>
      <c r="J1725">
        <v>2798.4132</v>
      </c>
    </row>
    <row r="1726" spans="1:10" x14ac:dyDescent="0.25">
      <c r="A1726" t="s">
        <v>3691</v>
      </c>
      <c r="B1726" s="2">
        <v>45685</v>
      </c>
      <c r="C1726" t="s">
        <v>1235</v>
      </c>
      <c r="D1726" t="s">
        <v>1658</v>
      </c>
      <c r="E1726" t="s">
        <v>1901</v>
      </c>
      <c r="F1726">
        <v>3</v>
      </c>
      <c r="G1726">
        <v>523.45000000000005</v>
      </c>
      <c r="H1726">
        <v>0.17</v>
      </c>
      <c r="I1726" t="s">
        <v>1959</v>
      </c>
      <c r="J1726">
        <v>1303.3905</v>
      </c>
    </row>
    <row r="1727" spans="1:10" x14ac:dyDescent="0.25">
      <c r="A1727" t="s">
        <v>3692</v>
      </c>
      <c r="B1727" s="2">
        <v>45701</v>
      </c>
      <c r="C1727" t="s">
        <v>51</v>
      </c>
      <c r="D1727" t="s">
        <v>1856</v>
      </c>
      <c r="E1727" t="s">
        <v>1945</v>
      </c>
      <c r="F1727">
        <v>3</v>
      </c>
      <c r="G1727">
        <v>482.2</v>
      </c>
      <c r="H1727">
        <v>0.23</v>
      </c>
      <c r="I1727" t="s">
        <v>1964</v>
      </c>
      <c r="J1727">
        <v>1113.8820000000001</v>
      </c>
    </row>
    <row r="1728" spans="1:10" x14ac:dyDescent="0.25">
      <c r="A1728" t="s">
        <v>3693</v>
      </c>
      <c r="B1728" s="2">
        <v>45745</v>
      </c>
      <c r="C1728" t="s">
        <v>433</v>
      </c>
      <c r="D1728" t="s">
        <v>1771</v>
      </c>
      <c r="E1728" t="s">
        <v>1908</v>
      </c>
      <c r="F1728">
        <v>4</v>
      </c>
      <c r="G1728">
        <v>688.86</v>
      </c>
      <c r="H1728">
        <v>0.02</v>
      </c>
      <c r="I1728" t="s">
        <v>1964</v>
      </c>
      <c r="J1728">
        <v>2700.3312000000001</v>
      </c>
    </row>
    <row r="1729" spans="1:10" x14ac:dyDescent="0.25">
      <c r="A1729" t="s">
        <v>3694</v>
      </c>
      <c r="B1729" s="2">
        <v>45214</v>
      </c>
      <c r="C1729" t="s">
        <v>104</v>
      </c>
      <c r="D1729" t="s">
        <v>1606</v>
      </c>
      <c r="E1729" t="s">
        <v>1887</v>
      </c>
      <c r="F1729">
        <v>1</v>
      </c>
      <c r="G1729">
        <v>145.47999999999999</v>
      </c>
      <c r="H1729">
        <v>0.1</v>
      </c>
      <c r="I1729" t="s">
        <v>1964</v>
      </c>
      <c r="J1729">
        <v>130.93199999999999</v>
      </c>
    </row>
    <row r="1730" spans="1:10" x14ac:dyDescent="0.25">
      <c r="A1730" t="s">
        <v>3695</v>
      </c>
      <c r="B1730" s="2">
        <v>45547</v>
      </c>
      <c r="C1730" t="s">
        <v>202</v>
      </c>
      <c r="D1730" t="s">
        <v>1670</v>
      </c>
      <c r="E1730" t="s">
        <v>1927</v>
      </c>
      <c r="F1730">
        <v>4</v>
      </c>
      <c r="G1730">
        <v>862.25</v>
      </c>
      <c r="H1730">
        <v>0.28000000000000003</v>
      </c>
      <c r="I1730" t="s">
        <v>1961</v>
      </c>
      <c r="J1730">
        <v>2483.2800000000002</v>
      </c>
    </row>
    <row r="1731" spans="1:10" x14ac:dyDescent="0.25">
      <c r="A1731" t="s">
        <v>3696</v>
      </c>
      <c r="B1731" s="2">
        <v>45296</v>
      </c>
      <c r="C1731" t="s">
        <v>937</v>
      </c>
      <c r="D1731" t="s">
        <v>1560</v>
      </c>
      <c r="E1731" t="s">
        <v>1934</v>
      </c>
      <c r="F1731">
        <v>4</v>
      </c>
      <c r="G1731">
        <v>146.12</v>
      </c>
      <c r="H1731">
        <v>0.12</v>
      </c>
      <c r="I1731" t="s">
        <v>1964</v>
      </c>
      <c r="J1731">
        <v>514.3424</v>
      </c>
    </row>
    <row r="1732" spans="1:10" x14ac:dyDescent="0.25">
      <c r="A1732" t="s">
        <v>3697</v>
      </c>
      <c r="B1732" s="2">
        <v>45549</v>
      </c>
      <c r="C1732" t="s">
        <v>1484</v>
      </c>
      <c r="D1732" t="s">
        <v>1670</v>
      </c>
      <c r="E1732" t="s">
        <v>1945</v>
      </c>
      <c r="F1732">
        <v>2</v>
      </c>
      <c r="G1732">
        <v>695.02</v>
      </c>
      <c r="H1732">
        <v>0.3</v>
      </c>
      <c r="I1732" t="s">
        <v>1964</v>
      </c>
      <c r="J1732">
        <v>973.02799999999991</v>
      </c>
    </row>
    <row r="1733" spans="1:10" x14ac:dyDescent="0.25">
      <c r="A1733" t="s">
        <v>3698</v>
      </c>
      <c r="B1733" s="2">
        <v>45231</v>
      </c>
      <c r="C1733" t="s">
        <v>719</v>
      </c>
      <c r="D1733" t="s">
        <v>1865</v>
      </c>
      <c r="E1733" t="s">
        <v>1924</v>
      </c>
      <c r="F1733">
        <v>2</v>
      </c>
      <c r="G1733">
        <v>886.67</v>
      </c>
      <c r="H1733">
        <v>0.24</v>
      </c>
      <c r="I1733" t="s">
        <v>1961</v>
      </c>
      <c r="J1733">
        <v>1347.7384</v>
      </c>
    </row>
    <row r="1734" spans="1:10" x14ac:dyDescent="0.25">
      <c r="A1734" t="s">
        <v>3699</v>
      </c>
      <c r="B1734" s="2">
        <v>45628</v>
      </c>
      <c r="C1734" t="s">
        <v>209</v>
      </c>
      <c r="D1734" t="s">
        <v>1780</v>
      </c>
      <c r="E1734" t="s">
        <v>1945</v>
      </c>
      <c r="F1734">
        <v>2</v>
      </c>
      <c r="G1734">
        <v>864.09</v>
      </c>
      <c r="H1734">
        <v>0.06</v>
      </c>
      <c r="I1734" t="s">
        <v>1964</v>
      </c>
      <c r="J1734">
        <v>1624.4892</v>
      </c>
    </row>
    <row r="1735" spans="1:10" x14ac:dyDescent="0.25">
      <c r="A1735" t="s">
        <v>3700</v>
      </c>
      <c r="B1735" s="2">
        <v>45862</v>
      </c>
      <c r="C1735" t="s">
        <v>24</v>
      </c>
      <c r="D1735" t="s">
        <v>1606</v>
      </c>
      <c r="E1735" t="s">
        <v>1921</v>
      </c>
      <c r="F1735">
        <v>1</v>
      </c>
      <c r="G1735">
        <v>437.65</v>
      </c>
      <c r="H1735">
        <v>0.02</v>
      </c>
      <c r="I1735" t="s">
        <v>1961</v>
      </c>
      <c r="J1735">
        <v>428.89699999999999</v>
      </c>
    </row>
    <row r="1736" spans="1:10" x14ac:dyDescent="0.25">
      <c r="A1736" t="s">
        <v>3701</v>
      </c>
      <c r="B1736" s="2">
        <v>45843</v>
      </c>
      <c r="C1736" t="s">
        <v>668</v>
      </c>
      <c r="D1736" t="s">
        <v>1686</v>
      </c>
      <c r="E1736" t="s">
        <v>1932</v>
      </c>
      <c r="F1736">
        <v>2</v>
      </c>
      <c r="G1736">
        <v>208.09</v>
      </c>
      <c r="H1736">
        <v>0.27</v>
      </c>
      <c r="I1736" t="s">
        <v>1959</v>
      </c>
      <c r="J1736">
        <v>303.81139999999999</v>
      </c>
    </row>
    <row r="1737" spans="1:10" x14ac:dyDescent="0.25">
      <c r="A1737" t="s">
        <v>3702</v>
      </c>
      <c r="B1737" s="2">
        <v>45482</v>
      </c>
      <c r="C1737" t="s">
        <v>209</v>
      </c>
      <c r="D1737" t="s">
        <v>1862</v>
      </c>
      <c r="E1737" t="s">
        <v>1942</v>
      </c>
      <c r="F1737">
        <v>4</v>
      </c>
      <c r="G1737">
        <v>825.78</v>
      </c>
      <c r="H1737">
        <v>0.02</v>
      </c>
      <c r="I1737" t="s">
        <v>1959</v>
      </c>
      <c r="J1737">
        <v>3237.0576000000001</v>
      </c>
    </row>
    <row r="1738" spans="1:10" x14ac:dyDescent="0.25">
      <c r="A1738" t="s">
        <v>3703</v>
      </c>
      <c r="B1738" s="2">
        <v>45313</v>
      </c>
      <c r="C1738" t="s">
        <v>409</v>
      </c>
      <c r="D1738" t="s">
        <v>1652</v>
      </c>
      <c r="E1738" t="s">
        <v>1942</v>
      </c>
      <c r="F1738">
        <v>3</v>
      </c>
      <c r="G1738">
        <v>849.77</v>
      </c>
      <c r="H1738">
        <v>0.12</v>
      </c>
      <c r="I1738" t="s">
        <v>1961</v>
      </c>
      <c r="J1738">
        <v>2243.3928000000001</v>
      </c>
    </row>
    <row r="1739" spans="1:10" x14ac:dyDescent="0.25">
      <c r="A1739" t="s">
        <v>3704</v>
      </c>
      <c r="B1739" s="2">
        <v>45314</v>
      </c>
      <c r="C1739" t="s">
        <v>1091</v>
      </c>
      <c r="D1739" t="s">
        <v>1762</v>
      </c>
      <c r="E1739" t="s">
        <v>1904</v>
      </c>
      <c r="F1739">
        <v>1</v>
      </c>
      <c r="G1739">
        <v>88.78</v>
      </c>
      <c r="H1739">
        <v>0.18</v>
      </c>
      <c r="I1739" t="s">
        <v>1959</v>
      </c>
      <c r="J1739">
        <v>72.799600000000012</v>
      </c>
    </row>
    <row r="1740" spans="1:10" x14ac:dyDescent="0.25">
      <c r="A1740" t="s">
        <v>3705</v>
      </c>
      <c r="B1740" s="2">
        <v>45526</v>
      </c>
      <c r="C1740" t="s">
        <v>636</v>
      </c>
      <c r="D1740" t="s">
        <v>1817</v>
      </c>
      <c r="E1740" t="s">
        <v>1904</v>
      </c>
      <c r="F1740">
        <v>4</v>
      </c>
      <c r="G1740">
        <v>507.22</v>
      </c>
      <c r="H1740">
        <v>0.14000000000000001</v>
      </c>
      <c r="I1740" t="s">
        <v>1961</v>
      </c>
      <c r="J1740">
        <v>1744.8368</v>
      </c>
    </row>
    <row r="1741" spans="1:10" x14ac:dyDescent="0.25">
      <c r="A1741" t="s">
        <v>3706</v>
      </c>
      <c r="B1741" s="2">
        <v>45887</v>
      </c>
      <c r="C1741" t="s">
        <v>1007</v>
      </c>
      <c r="D1741" t="s">
        <v>1871</v>
      </c>
      <c r="E1741" t="s">
        <v>1887</v>
      </c>
      <c r="F1741">
        <v>3</v>
      </c>
      <c r="G1741">
        <v>330.98</v>
      </c>
      <c r="H1741">
        <v>0.11</v>
      </c>
      <c r="I1741" t="s">
        <v>1959</v>
      </c>
      <c r="J1741">
        <v>883.71660000000008</v>
      </c>
    </row>
    <row r="1742" spans="1:10" x14ac:dyDescent="0.25">
      <c r="A1742" t="s">
        <v>3707</v>
      </c>
      <c r="B1742" s="2">
        <v>45562</v>
      </c>
      <c r="C1742" t="s">
        <v>199</v>
      </c>
      <c r="D1742" t="s">
        <v>1689</v>
      </c>
      <c r="E1742" t="s">
        <v>1948</v>
      </c>
      <c r="F1742">
        <v>4</v>
      </c>
      <c r="G1742">
        <v>442.87</v>
      </c>
      <c r="H1742">
        <v>0.08</v>
      </c>
      <c r="I1742" t="s">
        <v>1959</v>
      </c>
      <c r="J1742">
        <v>1629.7616</v>
      </c>
    </row>
    <row r="1743" spans="1:10" x14ac:dyDescent="0.25">
      <c r="A1743" t="s">
        <v>3708</v>
      </c>
      <c r="B1743" s="2">
        <v>45880</v>
      </c>
      <c r="C1743" t="s">
        <v>51</v>
      </c>
      <c r="D1743" t="s">
        <v>1871</v>
      </c>
      <c r="E1743" t="s">
        <v>1896</v>
      </c>
      <c r="F1743">
        <v>2</v>
      </c>
      <c r="G1743">
        <v>939.66</v>
      </c>
      <c r="H1743">
        <v>0.14000000000000001</v>
      </c>
      <c r="I1743" t="s">
        <v>1961</v>
      </c>
      <c r="J1743">
        <v>1616.2152000000001</v>
      </c>
    </row>
    <row r="1744" spans="1:10" x14ac:dyDescent="0.25">
      <c r="A1744" t="s">
        <v>3709</v>
      </c>
      <c r="B1744" s="2">
        <v>45556</v>
      </c>
      <c r="C1744" t="s">
        <v>940</v>
      </c>
      <c r="D1744" t="s">
        <v>1802</v>
      </c>
      <c r="E1744" t="s">
        <v>1901</v>
      </c>
      <c r="F1744">
        <v>1</v>
      </c>
      <c r="G1744">
        <v>24.13</v>
      </c>
      <c r="H1744">
        <v>0</v>
      </c>
      <c r="I1744" t="s">
        <v>1959</v>
      </c>
      <c r="J1744">
        <v>24.13</v>
      </c>
    </row>
    <row r="1745" spans="1:10" x14ac:dyDescent="0.25">
      <c r="A1745" t="s">
        <v>3710</v>
      </c>
      <c r="B1745" s="2">
        <v>45355</v>
      </c>
      <c r="C1745" t="s">
        <v>1151</v>
      </c>
      <c r="D1745" t="s">
        <v>1703</v>
      </c>
      <c r="E1745" t="s">
        <v>1901</v>
      </c>
      <c r="F1745">
        <v>3</v>
      </c>
      <c r="G1745">
        <v>239.54</v>
      </c>
      <c r="H1745">
        <v>0.28999999999999998</v>
      </c>
      <c r="I1745" t="s">
        <v>1964</v>
      </c>
      <c r="J1745">
        <v>510.22019999999998</v>
      </c>
    </row>
    <row r="1746" spans="1:10" x14ac:dyDescent="0.25">
      <c r="A1746" t="s">
        <v>3711</v>
      </c>
      <c r="B1746" s="2">
        <v>45244</v>
      </c>
      <c r="C1746" t="s">
        <v>1496</v>
      </c>
      <c r="D1746" t="s">
        <v>1718</v>
      </c>
      <c r="E1746" t="s">
        <v>1934</v>
      </c>
      <c r="F1746">
        <v>1</v>
      </c>
      <c r="G1746">
        <v>588.53</v>
      </c>
      <c r="H1746">
        <v>0.1</v>
      </c>
      <c r="I1746" t="s">
        <v>1959</v>
      </c>
      <c r="J1746">
        <v>529.67700000000002</v>
      </c>
    </row>
    <row r="1747" spans="1:10" x14ac:dyDescent="0.25">
      <c r="A1747" t="s">
        <v>3712</v>
      </c>
      <c r="B1747" s="2">
        <v>45863</v>
      </c>
      <c r="C1747" t="s">
        <v>925</v>
      </c>
      <c r="D1747" t="s">
        <v>1762</v>
      </c>
      <c r="E1747" t="s">
        <v>1936</v>
      </c>
      <c r="F1747">
        <v>1</v>
      </c>
      <c r="G1747">
        <v>145.96</v>
      </c>
      <c r="H1747">
        <v>0.3</v>
      </c>
      <c r="I1747" t="s">
        <v>1959</v>
      </c>
      <c r="J1747">
        <v>102.172</v>
      </c>
    </row>
    <row r="1748" spans="1:10" x14ac:dyDescent="0.25">
      <c r="A1748" t="s">
        <v>3713</v>
      </c>
      <c r="B1748" s="2">
        <v>45573</v>
      </c>
      <c r="C1748" t="s">
        <v>364</v>
      </c>
      <c r="D1748" t="s">
        <v>1793</v>
      </c>
      <c r="E1748" t="s">
        <v>1904</v>
      </c>
      <c r="F1748">
        <v>4</v>
      </c>
      <c r="G1748">
        <v>640.91</v>
      </c>
      <c r="H1748">
        <v>0.06</v>
      </c>
      <c r="I1748" t="s">
        <v>1959</v>
      </c>
      <c r="J1748">
        <v>2409.8216000000002</v>
      </c>
    </row>
    <row r="1749" spans="1:10" x14ac:dyDescent="0.25">
      <c r="A1749" t="s">
        <v>3714</v>
      </c>
      <c r="B1749" s="2">
        <v>45792</v>
      </c>
      <c r="C1749" t="s">
        <v>168</v>
      </c>
      <c r="D1749" t="s">
        <v>1774</v>
      </c>
      <c r="E1749" t="s">
        <v>1927</v>
      </c>
      <c r="F1749">
        <v>3</v>
      </c>
      <c r="G1749">
        <v>773.86</v>
      </c>
      <c r="H1749">
        <v>0.22</v>
      </c>
      <c r="I1749" t="s">
        <v>1959</v>
      </c>
      <c r="J1749">
        <v>1810.8324</v>
      </c>
    </row>
    <row r="1750" spans="1:10" x14ac:dyDescent="0.25">
      <c r="A1750" t="s">
        <v>3715</v>
      </c>
      <c r="B1750" s="2">
        <v>45744</v>
      </c>
      <c r="C1750" t="s">
        <v>1440</v>
      </c>
      <c r="D1750" t="s">
        <v>1670</v>
      </c>
      <c r="E1750" t="s">
        <v>1936</v>
      </c>
      <c r="F1750">
        <v>2</v>
      </c>
      <c r="G1750">
        <v>31.28</v>
      </c>
      <c r="H1750">
        <v>0.2</v>
      </c>
      <c r="I1750" t="s">
        <v>1964</v>
      </c>
      <c r="J1750">
        <v>50.048000000000002</v>
      </c>
    </row>
    <row r="1751" spans="1:10" x14ac:dyDescent="0.25">
      <c r="A1751" t="s">
        <v>3716</v>
      </c>
      <c r="B1751" s="2">
        <v>45842</v>
      </c>
      <c r="C1751" t="s">
        <v>1178</v>
      </c>
      <c r="D1751" t="s">
        <v>1829</v>
      </c>
      <c r="E1751" t="s">
        <v>1911</v>
      </c>
      <c r="F1751">
        <v>4</v>
      </c>
      <c r="G1751">
        <v>389.22</v>
      </c>
      <c r="H1751">
        <v>0.18</v>
      </c>
      <c r="I1751" t="s">
        <v>1959</v>
      </c>
      <c r="J1751">
        <v>1276.6415999999999</v>
      </c>
    </row>
    <row r="1752" spans="1:10" x14ac:dyDescent="0.25">
      <c r="A1752" t="s">
        <v>3717</v>
      </c>
      <c r="B1752" s="2">
        <v>45502</v>
      </c>
      <c r="C1752" t="s">
        <v>74</v>
      </c>
      <c r="D1752" t="s">
        <v>1774</v>
      </c>
      <c r="E1752" t="s">
        <v>1936</v>
      </c>
      <c r="F1752">
        <v>3</v>
      </c>
      <c r="G1752">
        <v>543.44000000000005</v>
      </c>
      <c r="H1752">
        <v>0.13</v>
      </c>
      <c r="I1752" t="s">
        <v>1961</v>
      </c>
      <c r="J1752">
        <v>1418.3784000000001</v>
      </c>
    </row>
    <row r="1753" spans="1:10" x14ac:dyDescent="0.25">
      <c r="A1753" t="s">
        <v>3718</v>
      </c>
      <c r="B1753" s="2">
        <v>45296</v>
      </c>
      <c r="C1753" t="s">
        <v>832</v>
      </c>
      <c r="D1753" t="s">
        <v>1874</v>
      </c>
      <c r="E1753" t="s">
        <v>1948</v>
      </c>
      <c r="F1753">
        <v>4</v>
      </c>
      <c r="G1753">
        <v>715.42</v>
      </c>
      <c r="H1753">
        <v>0.28999999999999998</v>
      </c>
      <c r="I1753" t="s">
        <v>1961</v>
      </c>
      <c r="J1753">
        <v>2031.7927999999999</v>
      </c>
    </row>
    <row r="1754" spans="1:10" x14ac:dyDescent="0.25">
      <c r="A1754" t="s">
        <v>3719</v>
      </c>
      <c r="B1754" s="2">
        <v>45886</v>
      </c>
      <c r="C1754" t="s">
        <v>199</v>
      </c>
      <c r="D1754" t="s">
        <v>1606</v>
      </c>
      <c r="E1754" t="s">
        <v>1904</v>
      </c>
      <c r="F1754">
        <v>4</v>
      </c>
      <c r="G1754">
        <v>676.14</v>
      </c>
      <c r="H1754">
        <v>0.11</v>
      </c>
      <c r="I1754" t="s">
        <v>1964</v>
      </c>
      <c r="J1754">
        <v>2407.0583999999999</v>
      </c>
    </row>
    <row r="1755" spans="1:10" x14ac:dyDescent="0.25">
      <c r="A1755" t="s">
        <v>3720</v>
      </c>
      <c r="B1755" s="2">
        <v>45425</v>
      </c>
      <c r="C1755" t="s">
        <v>325</v>
      </c>
      <c r="D1755" t="s">
        <v>1696</v>
      </c>
      <c r="E1755" t="s">
        <v>1892</v>
      </c>
      <c r="F1755">
        <v>4</v>
      </c>
      <c r="G1755">
        <v>352.72</v>
      </c>
      <c r="H1755">
        <v>0.25</v>
      </c>
      <c r="I1755" t="s">
        <v>1959</v>
      </c>
      <c r="J1755">
        <v>1058.1600000000001</v>
      </c>
    </row>
    <row r="1756" spans="1:10" x14ac:dyDescent="0.25">
      <c r="A1756" t="s">
        <v>3721</v>
      </c>
      <c r="B1756" s="2">
        <v>45797</v>
      </c>
      <c r="C1756" t="s">
        <v>581</v>
      </c>
      <c r="D1756" t="s">
        <v>1603</v>
      </c>
      <c r="E1756" t="s">
        <v>1929</v>
      </c>
      <c r="F1756">
        <v>1</v>
      </c>
      <c r="G1756">
        <v>470.18</v>
      </c>
      <c r="H1756">
        <v>0.19</v>
      </c>
      <c r="I1756" t="s">
        <v>1961</v>
      </c>
      <c r="J1756">
        <v>380.84580000000011</v>
      </c>
    </row>
    <row r="1757" spans="1:10" x14ac:dyDescent="0.25">
      <c r="A1757" t="s">
        <v>3722</v>
      </c>
      <c r="B1757" s="2">
        <v>45898</v>
      </c>
      <c r="C1757" t="s">
        <v>751</v>
      </c>
      <c r="D1757" t="s">
        <v>1780</v>
      </c>
      <c r="E1757" t="s">
        <v>1927</v>
      </c>
      <c r="F1757">
        <v>1</v>
      </c>
      <c r="G1757">
        <v>891.79</v>
      </c>
      <c r="H1757">
        <v>0.03</v>
      </c>
      <c r="I1757" t="s">
        <v>1959</v>
      </c>
      <c r="J1757">
        <v>865.03629999999998</v>
      </c>
    </row>
    <row r="1758" spans="1:10" x14ac:dyDescent="0.25">
      <c r="A1758" t="s">
        <v>3723</v>
      </c>
      <c r="B1758" s="2">
        <v>45390</v>
      </c>
      <c r="C1758" t="s">
        <v>1103</v>
      </c>
      <c r="D1758" t="s">
        <v>1850</v>
      </c>
      <c r="E1758" t="s">
        <v>1942</v>
      </c>
      <c r="F1758">
        <v>2</v>
      </c>
      <c r="G1758">
        <v>433.07</v>
      </c>
      <c r="H1758">
        <v>0.25</v>
      </c>
      <c r="I1758" t="s">
        <v>1964</v>
      </c>
      <c r="J1758">
        <v>649.60500000000002</v>
      </c>
    </row>
    <row r="1759" spans="1:10" x14ac:dyDescent="0.25">
      <c r="A1759" t="s">
        <v>3724</v>
      </c>
      <c r="B1759" s="2">
        <v>45355</v>
      </c>
      <c r="C1759" t="s">
        <v>62</v>
      </c>
      <c r="D1759" t="s">
        <v>1780</v>
      </c>
      <c r="E1759" t="s">
        <v>1948</v>
      </c>
      <c r="F1759">
        <v>3</v>
      </c>
      <c r="G1759">
        <v>626.71</v>
      </c>
      <c r="H1759">
        <v>7.0000000000000007E-2</v>
      </c>
      <c r="I1759" t="s">
        <v>1964</v>
      </c>
      <c r="J1759">
        <v>1748.5209</v>
      </c>
    </row>
    <row r="1760" spans="1:10" x14ac:dyDescent="0.25">
      <c r="A1760" t="s">
        <v>3725</v>
      </c>
      <c r="B1760" s="2">
        <v>45916</v>
      </c>
      <c r="C1760" t="s">
        <v>282</v>
      </c>
      <c r="D1760" t="s">
        <v>1686</v>
      </c>
      <c r="E1760" t="s">
        <v>1887</v>
      </c>
      <c r="F1760">
        <v>2</v>
      </c>
      <c r="G1760">
        <v>324.18</v>
      </c>
      <c r="H1760">
        <v>0.06</v>
      </c>
      <c r="I1760" t="s">
        <v>1964</v>
      </c>
      <c r="J1760">
        <v>609.45839999999998</v>
      </c>
    </row>
    <row r="1761" spans="1:10" x14ac:dyDescent="0.25">
      <c r="A1761" t="s">
        <v>3726</v>
      </c>
      <c r="B1761" s="2">
        <v>45448</v>
      </c>
      <c r="C1761" t="s">
        <v>66</v>
      </c>
      <c r="D1761" t="s">
        <v>1613</v>
      </c>
      <c r="E1761" t="s">
        <v>1942</v>
      </c>
      <c r="F1761">
        <v>4</v>
      </c>
      <c r="G1761">
        <v>839.74</v>
      </c>
      <c r="H1761">
        <v>0.13</v>
      </c>
      <c r="I1761" t="s">
        <v>1961</v>
      </c>
      <c r="J1761">
        <v>2922.2952</v>
      </c>
    </row>
    <row r="1762" spans="1:10" x14ac:dyDescent="0.25">
      <c r="A1762" t="s">
        <v>3727</v>
      </c>
      <c r="B1762" s="2">
        <v>45402</v>
      </c>
      <c r="C1762" t="s">
        <v>530</v>
      </c>
      <c r="D1762" t="s">
        <v>1768</v>
      </c>
      <c r="E1762" t="s">
        <v>1936</v>
      </c>
      <c r="F1762">
        <v>3</v>
      </c>
      <c r="G1762">
        <v>252.63</v>
      </c>
      <c r="H1762">
        <v>0.28000000000000003</v>
      </c>
      <c r="I1762" t="s">
        <v>1959</v>
      </c>
      <c r="J1762">
        <v>545.68079999999998</v>
      </c>
    </row>
    <row r="1763" spans="1:10" x14ac:dyDescent="0.25">
      <c r="A1763" t="s">
        <v>3728</v>
      </c>
      <c r="B1763" s="2">
        <v>45581</v>
      </c>
      <c r="C1763" t="s">
        <v>826</v>
      </c>
      <c r="D1763" t="s">
        <v>1820</v>
      </c>
      <c r="E1763" t="s">
        <v>1948</v>
      </c>
      <c r="F1763">
        <v>2</v>
      </c>
      <c r="G1763">
        <v>60.53</v>
      </c>
      <c r="H1763">
        <v>0.18</v>
      </c>
      <c r="I1763" t="s">
        <v>1959</v>
      </c>
      <c r="J1763">
        <v>99.269200000000012</v>
      </c>
    </row>
    <row r="1764" spans="1:10" x14ac:dyDescent="0.25">
      <c r="A1764" t="s">
        <v>3729</v>
      </c>
      <c r="B1764" s="2">
        <v>45610</v>
      </c>
      <c r="C1764" t="s">
        <v>209</v>
      </c>
      <c r="D1764" t="s">
        <v>1835</v>
      </c>
      <c r="E1764" t="s">
        <v>1932</v>
      </c>
      <c r="F1764">
        <v>4</v>
      </c>
      <c r="G1764">
        <v>341.95</v>
      </c>
      <c r="H1764">
        <v>0.25</v>
      </c>
      <c r="I1764" t="s">
        <v>1959</v>
      </c>
      <c r="J1764">
        <v>1025.8499999999999</v>
      </c>
    </row>
    <row r="1765" spans="1:10" x14ac:dyDescent="0.25">
      <c r="A1765" t="s">
        <v>3730</v>
      </c>
      <c r="B1765" s="2">
        <v>45438</v>
      </c>
      <c r="C1765" t="s">
        <v>910</v>
      </c>
      <c r="D1765" t="s">
        <v>1642</v>
      </c>
      <c r="E1765" t="s">
        <v>1939</v>
      </c>
      <c r="F1765">
        <v>4</v>
      </c>
      <c r="G1765">
        <v>300.12</v>
      </c>
      <c r="H1765">
        <v>0.05</v>
      </c>
      <c r="I1765" t="s">
        <v>1961</v>
      </c>
      <c r="J1765">
        <v>1140.4559999999999</v>
      </c>
    </row>
    <row r="1766" spans="1:10" x14ac:dyDescent="0.25">
      <c r="A1766" t="s">
        <v>3731</v>
      </c>
      <c r="B1766" s="2">
        <v>45705</v>
      </c>
      <c r="C1766" t="s">
        <v>406</v>
      </c>
      <c r="D1766" t="s">
        <v>1661</v>
      </c>
      <c r="E1766" t="s">
        <v>1942</v>
      </c>
      <c r="F1766">
        <v>2</v>
      </c>
      <c r="G1766">
        <v>289.14</v>
      </c>
      <c r="H1766">
        <v>0.12</v>
      </c>
      <c r="I1766" t="s">
        <v>1964</v>
      </c>
      <c r="J1766">
        <v>508.88639999999998</v>
      </c>
    </row>
    <row r="1767" spans="1:10" x14ac:dyDescent="0.25">
      <c r="A1767" t="s">
        <v>3732</v>
      </c>
      <c r="B1767" s="2">
        <v>45695</v>
      </c>
      <c r="C1767" t="s">
        <v>179</v>
      </c>
      <c r="D1767" t="s">
        <v>1652</v>
      </c>
      <c r="E1767" t="s">
        <v>1887</v>
      </c>
      <c r="F1767">
        <v>2</v>
      </c>
      <c r="G1767">
        <v>596.84</v>
      </c>
      <c r="H1767">
        <v>0.01</v>
      </c>
      <c r="I1767" t="s">
        <v>1961</v>
      </c>
      <c r="J1767">
        <v>1181.7431999999999</v>
      </c>
    </row>
    <row r="1768" spans="1:10" x14ac:dyDescent="0.25">
      <c r="A1768" t="s">
        <v>3733</v>
      </c>
      <c r="B1768" s="2">
        <v>45571</v>
      </c>
      <c r="C1768" t="s">
        <v>1364</v>
      </c>
      <c r="D1768" t="s">
        <v>1631</v>
      </c>
      <c r="E1768" t="s">
        <v>1917</v>
      </c>
      <c r="F1768">
        <v>4</v>
      </c>
      <c r="G1768">
        <v>466.24</v>
      </c>
      <c r="H1768">
        <v>0.16</v>
      </c>
      <c r="I1768" t="s">
        <v>1959</v>
      </c>
      <c r="J1768">
        <v>1566.5663999999999</v>
      </c>
    </row>
    <row r="1769" spans="1:10" x14ac:dyDescent="0.25">
      <c r="A1769" t="s">
        <v>3734</v>
      </c>
      <c r="B1769" s="2">
        <v>45544</v>
      </c>
      <c r="C1769" t="s">
        <v>817</v>
      </c>
      <c r="D1769" t="s">
        <v>1610</v>
      </c>
      <c r="E1769" t="s">
        <v>1939</v>
      </c>
      <c r="F1769">
        <v>2</v>
      </c>
      <c r="G1769">
        <v>330.59</v>
      </c>
      <c r="H1769">
        <v>0.14000000000000001</v>
      </c>
      <c r="I1769" t="s">
        <v>1959</v>
      </c>
      <c r="J1769">
        <v>568.61479999999995</v>
      </c>
    </row>
    <row r="1770" spans="1:10" x14ac:dyDescent="0.25">
      <c r="A1770" t="s">
        <v>3735</v>
      </c>
      <c r="B1770" s="2">
        <v>45654</v>
      </c>
      <c r="C1770" t="s">
        <v>1528</v>
      </c>
      <c r="D1770" t="s">
        <v>1642</v>
      </c>
      <c r="E1770" t="s">
        <v>1911</v>
      </c>
      <c r="F1770">
        <v>2</v>
      </c>
      <c r="G1770">
        <v>616.42999999999995</v>
      </c>
      <c r="H1770">
        <v>0.02</v>
      </c>
      <c r="I1770" t="s">
        <v>1964</v>
      </c>
      <c r="J1770">
        <v>1208.2028</v>
      </c>
    </row>
    <row r="1771" spans="1:10" x14ac:dyDescent="0.25">
      <c r="A1771" t="s">
        <v>3736</v>
      </c>
      <c r="B1771" s="2">
        <v>45589</v>
      </c>
      <c r="C1771" t="s">
        <v>1266</v>
      </c>
      <c r="D1771" t="s">
        <v>1771</v>
      </c>
      <c r="E1771" t="s">
        <v>1911</v>
      </c>
      <c r="F1771">
        <v>3</v>
      </c>
      <c r="G1771">
        <v>195.89</v>
      </c>
      <c r="H1771">
        <v>0.16</v>
      </c>
      <c r="I1771" t="s">
        <v>1961</v>
      </c>
      <c r="J1771">
        <v>493.64280000000002</v>
      </c>
    </row>
    <row r="1772" spans="1:10" x14ac:dyDescent="0.25">
      <c r="A1772" t="s">
        <v>3737</v>
      </c>
      <c r="B1772" s="2">
        <v>45487</v>
      </c>
      <c r="C1772" t="s">
        <v>1088</v>
      </c>
      <c r="D1772" t="s">
        <v>1585</v>
      </c>
      <c r="E1772" t="s">
        <v>1924</v>
      </c>
      <c r="F1772">
        <v>4</v>
      </c>
      <c r="G1772">
        <v>614.76</v>
      </c>
      <c r="H1772">
        <v>0.16</v>
      </c>
      <c r="I1772" t="s">
        <v>1959</v>
      </c>
      <c r="J1772">
        <v>2065.5936000000002</v>
      </c>
    </row>
    <row r="1773" spans="1:10" x14ac:dyDescent="0.25">
      <c r="A1773" t="s">
        <v>3738</v>
      </c>
      <c r="B1773" s="2">
        <v>45418</v>
      </c>
      <c r="C1773" t="s">
        <v>1269</v>
      </c>
      <c r="D1773" t="s">
        <v>1820</v>
      </c>
      <c r="E1773" t="s">
        <v>1914</v>
      </c>
      <c r="F1773">
        <v>1</v>
      </c>
      <c r="G1773">
        <v>224.49</v>
      </c>
      <c r="H1773">
        <v>0.11</v>
      </c>
      <c r="I1773" t="s">
        <v>1961</v>
      </c>
      <c r="J1773">
        <v>199.7961</v>
      </c>
    </row>
    <row r="1774" spans="1:10" x14ac:dyDescent="0.25">
      <c r="A1774" t="s">
        <v>3739</v>
      </c>
      <c r="B1774" s="2">
        <v>45338</v>
      </c>
      <c r="C1774" t="s">
        <v>1127</v>
      </c>
      <c r="D1774" t="s">
        <v>1747</v>
      </c>
      <c r="E1774" t="s">
        <v>1929</v>
      </c>
      <c r="F1774">
        <v>1</v>
      </c>
      <c r="G1774">
        <v>967.76</v>
      </c>
      <c r="H1774">
        <v>0.09</v>
      </c>
      <c r="I1774" t="s">
        <v>1959</v>
      </c>
      <c r="J1774">
        <v>880.66160000000002</v>
      </c>
    </row>
    <row r="1775" spans="1:10" x14ac:dyDescent="0.25">
      <c r="A1775" t="s">
        <v>3740</v>
      </c>
      <c r="B1775" s="2">
        <v>45507</v>
      </c>
      <c r="C1775" t="s">
        <v>251</v>
      </c>
      <c r="D1775" t="s">
        <v>1703</v>
      </c>
      <c r="E1775" t="s">
        <v>1948</v>
      </c>
      <c r="F1775">
        <v>2</v>
      </c>
      <c r="G1775">
        <v>56.52</v>
      </c>
      <c r="H1775">
        <v>0.17</v>
      </c>
      <c r="I1775" t="s">
        <v>1961</v>
      </c>
      <c r="J1775">
        <v>93.8232</v>
      </c>
    </row>
    <row r="1776" spans="1:10" x14ac:dyDescent="0.25">
      <c r="A1776" t="s">
        <v>3741</v>
      </c>
      <c r="B1776" s="2">
        <v>45275</v>
      </c>
      <c r="C1776" t="s">
        <v>1519</v>
      </c>
      <c r="D1776" t="s">
        <v>1783</v>
      </c>
      <c r="E1776" t="s">
        <v>1892</v>
      </c>
      <c r="F1776">
        <v>4</v>
      </c>
      <c r="G1776">
        <v>921.84</v>
      </c>
      <c r="H1776">
        <v>0.04</v>
      </c>
      <c r="I1776" t="s">
        <v>1959</v>
      </c>
      <c r="J1776">
        <v>3539.8656000000001</v>
      </c>
    </row>
    <row r="1777" spans="1:10" x14ac:dyDescent="0.25">
      <c r="A1777" t="s">
        <v>3742</v>
      </c>
      <c r="B1777" s="2">
        <v>45319</v>
      </c>
      <c r="C1777" t="s">
        <v>1043</v>
      </c>
      <c r="D1777" t="s">
        <v>1841</v>
      </c>
      <c r="E1777" t="s">
        <v>1939</v>
      </c>
      <c r="F1777">
        <v>3</v>
      </c>
      <c r="G1777">
        <v>738.47</v>
      </c>
      <c r="H1777">
        <v>0.28000000000000003</v>
      </c>
      <c r="I1777" t="s">
        <v>1959</v>
      </c>
      <c r="J1777">
        <v>1595.0952</v>
      </c>
    </row>
    <row r="1778" spans="1:10" x14ac:dyDescent="0.25">
      <c r="A1778" t="s">
        <v>3743</v>
      </c>
      <c r="B1778" s="2">
        <v>45620</v>
      </c>
      <c r="C1778" t="s">
        <v>1043</v>
      </c>
      <c r="D1778" t="s">
        <v>1576</v>
      </c>
      <c r="E1778" t="s">
        <v>1887</v>
      </c>
      <c r="F1778">
        <v>4</v>
      </c>
      <c r="G1778">
        <v>477.83</v>
      </c>
      <c r="H1778">
        <v>0.05</v>
      </c>
      <c r="I1778" t="s">
        <v>1964</v>
      </c>
      <c r="J1778">
        <v>1815.7539999999999</v>
      </c>
    </row>
    <row r="1779" spans="1:10" x14ac:dyDescent="0.25">
      <c r="A1779" t="s">
        <v>3744</v>
      </c>
      <c r="B1779" s="2">
        <v>45831</v>
      </c>
      <c r="C1779" t="s">
        <v>566</v>
      </c>
      <c r="D1779" t="s">
        <v>1706</v>
      </c>
      <c r="E1779" t="s">
        <v>1929</v>
      </c>
      <c r="F1779">
        <v>3</v>
      </c>
      <c r="G1779">
        <v>605.83000000000004</v>
      </c>
      <c r="H1779">
        <v>0.28000000000000003</v>
      </c>
      <c r="I1779" t="s">
        <v>1964</v>
      </c>
      <c r="J1779">
        <v>1308.5927999999999</v>
      </c>
    </row>
    <row r="1780" spans="1:10" x14ac:dyDescent="0.25">
      <c r="A1780" t="s">
        <v>3745</v>
      </c>
      <c r="B1780" s="2">
        <v>45373</v>
      </c>
      <c r="C1780" t="s">
        <v>251</v>
      </c>
      <c r="D1780" t="s">
        <v>1709</v>
      </c>
      <c r="E1780" t="s">
        <v>1901</v>
      </c>
      <c r="F1780">
        <v>2</v>
      </c>
      <c r="G1780">
        <v>521.44000000000005</v>
      </c>
      <c r="H1780">
        <v>0.25</v>
      </c>
      <c r="I1780" t="s">
        <v>1964</v>
      </c>
      <c r="J1780">
        <v>782.16000000000008</v>
      </c>
    </row>
    <row r="1781" spans="1:10" x14ac:dyDescent="0.25">
      <c r="A1781" t="s">
        <v>3746</v>
      </c>
      <c r="B1781" s="2">
        <v>45863</v>
      </c>
      <c r="C1781" t="s">
        <v>1178</v>
      </c>
      <c r="D1781" t="s">
        <v>1599</v>
      </c>
      <c r="E1781" t="s">
        <v>1914</v>
      </c>
      <c r="F1781">
        <v>4</v>
      </c>
      <c r="G1781">
        <v>499.02</v>
      </c>
      <c r="H1781">
        <v>0.06</v>
      </c>
      <c r="I1781" t="s">
        <v>1959</v>
      </c>
      <c r="J1781">
        <v>1876.3152</v>
      </c>
    </row>
    <row r="1782" spans="1:10" x14ac:dyDescent="0.25">
      <c r="A1782" t="s">
        <v>3747</v>
      </c>
      <c r="B1782" s="2">
        <v>45758</v>
      </c>
      <c r="C1782" t="s">
        <v>521</v>
      </c>
      <c r="D1782" t="s">
        <v>1572</v>
      </c>
      <c r="E1782" t="s">
        <v>1945</v>
      </c>
      <c r="F1782">
        <v>4</v>
      </c>
      <c r="G1782">
        <v>299.45999999999998</v>
      </c>
      <c r="H1782">
        <v>0.18</v>
      </c>
      <c r="I1782" t="s">
        <v>1964</v>
      </c>
      <c r="J1782">
        <v>982.22879999999998</v>
      </c>
    </row>
    <row r="1783" spans="1:10" x14ac:dyDescent="0.25">
      <c r="A1783" t="s">
        <v>3748</v>
      </c>
      <c r="B1783" s="2">
        <v>45285</v>
      </c>
      <c r="C1783" t="s">
        <v>1423</v>
      </c>
      <c r="D1783" t="s">
        <v>1696</v>
      </c>
      <c r="E1783" t="s">
        <v>1887</v>
      </c>
      <c r="F1783">
        <v>1</v>
      </c>
      <c r="G1783">
        <v>609.29</v>
      </c>
      <c r="H1783">
        <v>0.15</v>
      </c>
      <c r="I1783" t="s">
        <v>1959</v>
      </c>
      <c r="J1783">
        <v>517.89649999999995</v>
      </c>
    </row>
    <row r="1784" spans="1:10" x14ac:dyDescent="0.25">
      <c r="A1784" t="s">
        <v>3749</v>
      </c>
      <c r="B1784" s="2">
        <v>45656</v>
      </c>
      <c r="C1784" t="s">
        <v>364</v>
      </c>
      <c r="D1784" t="s">
        <v>1565</v>
      </c>
      <c r="E1784" t="s">
        <v>1917</v>
      </c>
      <c r="F1784">
        <v>1</v>
      </c>
      <c r="G1784">
        <v>213.74</v>
      </c>
      <c r="H1784">
        <v>7.0000000000000007E-2</v>
      </c>
      <c r="I1784" t="s">
        <v>1964</v>
      </c>
      <c r="J1784">
        <v>198.7782</v>
      </c>
    </row>
    <row r="1785" spans="1:10" x14ac:dyDescent="0.25">
      <c r="A1785" t="s">
        <v>3750</v>
      </c>
      <c r="B1785" s="2">
        <v>45718</v>
      </c>
      <c r="C1785" t="s">
        <v>521</v>
      </c>
      <c r="D1785" t="s">
        <v>1747</v>
      </c>
      <c r="E1785" t="s">
        <v>1939</v>
      </c>
      <c r="F1785">
        <v>4</v>
      </c>
      <c r="G1785">
        <v>613.16999999999996</v>
      </c>
      <c r="H1785">
        <v>0.26</v>
      </c>
      <c r="I1785" t="s">
        <v>1959</v>
      </c>
      <c r="J1785">
        <v>1814.9831999999999</v>
      </c>
    </row>
    <row r="1786" spans="1:10" x14ac:dyDescent="0.25">
      <c r="A1786" t="s">
        <v>3751</v>
      </c>
      <c r="B1786" s="2">
        <v>45293</v>
      </c>
      <c r="C1786" t="s">
        <v>1130</v>
      </c>
      <c r="D1786" t="s">
        <v>1759</v>
      </c>
      <c r="E1786" t="s">
        <v>1927</v>
      </c>
      <c r="F1786">
        <v>2</v>
      </c>
      <c r="G1786">
        <v>687.36</v>
      </c>
      <c r="H1786">
        <v>7.0000000000000007E-2</v>
      </c>
      <c r="I1786" t="s">
        <v>1964</v>
      </c>
      <c r="J1786">
        <v>1278.4896000000001</v>
      </c>
    </row>
    <row r="1787" spans="1:10" x14ac:dyDescent="0.25">
      <c r="A1787" t="s">
        <v>3752</v>
      </c>
      <c r="B1787" s="2">
        <v>45915</v>
      </c>
      <c r="C1787" t="s">
        <v>1037</v>
      </c>
      <c r="D1787" t="s">
        <v>1783</v>
      </c>
      <c r="E1787" t="s">
        <v>1932</v>
      </c>
      <c r="F1787">
        <v>3</v>
      </c>
      <c r="G1787">
        <v>115.39</v>
      </c>
      <c r="H1787">
        <v>0.02</v>
      </c>
      <c r="I1787" t="s">
        <v>1961</v>
      </c>
      <c r="J1787">
        <v>339.2466</v>
      </c>
    </row>
    <row r="1788" spans="1:10" x14ac:dyDescent="0.25">
      <c r="A1788" t="s">
        <v>3753</v>
      </c>
      <c r="B1788" s="2">
        <v>45359</v>
      </c>
      <c r="C1788" t="s">
        <v>600</v>
      </c>
      <c r="D1788" t="s">
        <v>1648</v>
      </c>
      <c r="E1788" t="s">
        <v>1929</v>
      </c>
      <c r="F1788">
        <v>2</v>
      </c>
      <c r="G1788">
        <v>722.06</v>
      </c>
      <c r="H1788">
        <v>7.0000000000000007E-2</v>
      </c>
      <c r="I1788" t="s">
        <v>1959</v>
      </c>
      <c r="J1788">
        <v>1343.0316</v>
      </c>
    </row>
    <row r="1789" spans="1:10" x14ac:dyDescent="0.25">
      <c r="A1789" t="s">
        <v>3754</v>
      </c>
      <c r="B1789" s="2">
        <v>45652</v>
      </c>
      <c r="C1789" t="s">
        <v>1331</v>
      </c>
      <c r="D1789" t="s">
        <v>1585</v>
      </c>
      <c r="E1789" t="s">
        <v>1936</v>
      </c>
      <c r="F1789">
        <v>1</v>
      </c>
      <c r="G1789">
        <v>384.57</v>
      </c>
      <c r="H1789">
        <v>0.06</v>
      </c>
      <c r="I1789" t="s">
        <v>1961</v>
      </c>
      <c r="J1789">
        <v>361.49579999999997</v>
      </c>
    </row>
    <row r="1790" spans="1:10" x14ac:dyDescent="0.25">
      <c r="A1790" t="s">
        <v>3755</v>
      </c>
      <c r="B1790" s="2">
        <v>45735</v>
      </c>
      <c r="C1790" t="s">
        <v>692</v>
      </c>
      <c r="D1790" t="s">
        <v>1590</v>
      </c>
      <c r="E1790" t="s">
        <v>1932</v>
      </c>
      <c r="F1790">
        <v>2</v>
      </c>
      <c r="G1790">
        <v>194.09</v>
      </c>
      <c r="H1790">
        <v>0.18</v>
      </c>
      <c r="I1790" t="s">
        <v>1961</v>
      </c>
      <c r="J1790">
        <v>318.30759999999998</v>
      </c>
    </row>
    <row r="1791" spans="1:10" x14ac:dyDescent="0.25">
      <c r="A1791" t="s">
        <v>3756</v>
      </c>
      <c r="B1791" s="2">
        <v>45579</v>
      </c>
      <c r="C1791" t="s">
        <v>578</v>
      </c>
      <c r="D1791" t="s">
        <v>1847</v>
      </c>
      <c r="E1791" t="s">
        <v>1901</v>
      </c>
      <c r="F1791">
        <v>2</v>
      </c>
      <c r="G1791">
        <v>403.91</v>
      </c>
      <c r="H1791">
        <v>7.0000000000000007E-2</v>
      </c>
      <c r="I1791" t="s">
        <v>1959</v>
      </c>
      <c r="J1791">
        <v>751.27260000000001</v>
      </c>
    </row>
    <row r="1792" spans="1:10" x14ac:dyDescent="0.25">
      <c r="A1792" t="s">
        <v>3757</v>
      </c>
      <c r="B1792" s="2">
        <v>45721</v>
      </c>
      <c r="C1792" t="s">
        <v>282</v>
      </c>
      <c r="D1792" t="s">
        <v>1625</v>
      </c>
      <c r="E1792" t="s">
        <v>1934</v>
      </c>
      <c r="F1792">
        <v>1</v>
      </c>
      <c r="G1792">
        <v>878.69</v>
      </c>
      <c r="H1792">
        <v>0.3</v>
      </c>
      <c r="I1792" t="s">
        <v>1961</v>
      </c>
      <c r="J1792">
        <v>615.08299999999997</v>
      </c>
    </row>
    <row r="1793" spans="1:10" x14ac:dyDescent="0.25">
      <c r="A1793" t="s">
        <v>3758</v>
      </c>
      <c r="B1793" s="2">
        <v>45446</v>
      </c>
      <c r="C1793" t="s">
        <v>1202</v>
      </c>
      <c r="D1793" t="s">
        <v>1677</v>
      </c>
      <c r="E1793" t="s">
        <v>1936</v>
      </c>
      <c r="F1793">
        <v>1</v>
      </c>
      <c r="G1793">
        <v>161.16999999999999</v>
      </c>
      <c r="H1793">
        <v>0.05</v>
      </c>
      <c r="I1793" t="s">
        <v>1959</v>
      </c>
      <c r="J1793">
        <v>153.11150000000001</v>
      </c>
    </row>
    <row r="1794" spans="1:10" x14ac:dyDescent="0.25">
      <c r="A1794" t="s">
        <v>3759</v>
      </c>
      <c r="B1794" s="2">
        <v>45387</v>
      </c>
      <c r="C1794" t="s">
        <v>704</v>
      </c>
      <c r="D1794" t="s">
        <v>1802</v>
      </c>
      <c r="E1794" t="s">
        <v>1934</v>
      </c>
      <c r="F1794">
        <v>2</v>
      </c>
      <c r="G1794">
        <v>720.15</v>
      </c>
      <c r="H1794">
        <v>0.22</v>
      </c>
      <c r="I1794" t="s">
        <v>1964</v>
      </c>
      <c r="J1794">
        <v>1123.434</v>
      </c>
    </row>
    <row r="1795" spans="1:10" x14ac:dyDescent="0.25">
      <c r="A1795" t="s">
        <v>3760</v>
      </c>
      <c r="B1795" s="2">
        <v>45222</v>
      </c>
      <c r="C1795" t="s">
        <v>1100</v>
      </c>
      <c r="D1795" t="s">
        <v>1655</v>
      </c>
      <c r="E1795" t="s">
        <v>1917</v>
      </c>
      <c r="F1795">
        <v>1</v>
      </c>
      <c r="G1795">
        <v>361.8</v>
      </c>
      <c r="H1795">
        <v>0.02</v>
      </c>
      <c r="I1795" t="s">
        <v>1964</v>
      </c>
      <c r="J1795">
        <v>354.56400000000002</v>
      </c>
    </row>
    <row r="1796" spans="1:10" x14ac:dyDescent="0.25">
      <c r="A1796" t="s">
        <v>3761</v>
      </c>
      <c r="B1796" s="2">
        <v>45402</v>
      </c>
      <c r="C1796" t="s">
        <v>751</v>
      </c>
      <c r="D1796" t="s">
        <v>1868</v>
      </c>
      <c r="E1796" t="s">
        <v>1911</v>
      </c>
      <c r="F1796">
        <v>1</v>
      </c>
      <c r="G1796">
        <v>779.84</v>
      </c>
      <c r="H1796">
        <v>0.28999999999999998</v>
      </c>
      <c r="I1796" t="s">
        <v>1961</v>
      </c>
      <c r="J1796">
        <v>553.68640000000005</v>
      </c>
    </row>
    <row r="1797" spans="1:10" x14ac:dyDescent="0.25">
      <c r="A1797" t="s">
        <v>3762</v>
      </c>
      <c r="B1797" s="2">
        <v>45455</v>
      </c>
      <c r="C1797" t="s">
        <v>29</v>
      </c>
      <c r="D1797" t="s">
        <v>1871</v>
      </c>
      <c r="E1797" t="s">
        <v>1904</v>
      </c>
      <c r="F1797">
        <v>2</v>
      </c>
      <c r="G1797">
        <v>649.89</v>
      </c>
      <c r="H1797">
        <v>0.17</v>
      </c>
      <c r="I1797" t="s">
        <v>1964</v>
      </c>
      <c r="J1797">
        <v>1078.8173999999999</v>
      </c>
    </row>
    <row r="1798" spans="1:10" x14ac:dyDescent="0.25">
      <c r="A1798" t="s">
        <v>3763</v>
      </c>
      <c r="B1798" s="2">
        <v>45877</v>
      </c>
      <c r="C1798" t="s">
        <v>674</v>
      </c>
      <c r="D1798" t="s">
        <v>1741</v>
      </c>
      <c r="E1798" t="s">
        <v>1911</v>
      </c>
      <c r="F1798">
        <v>1</v>
      </c>
      <c r="G1798">
        <v>952.73</v>
      </c>
      <c r="H1798">
        <v>0.17</v>
      </c>
      <c r="I1798" t="s">
        <v>1959</v>
      </c>
      <c r="J1798">
        <v>790.76589999999999</v>
      </c>
    </row>
    <row r="1799" spans="1:10" x14ac:dyDescent="0.25">
      <c r="A1799" t="s">
        <v>3764</v>
      </c>
      <c r="B1799" s="2">
        <v>45875</v>
      </c>
      <c r="C1799" t="s">
        <v>308</v>
      </c>
      <c r="D1799" t="s">
        <v>1880</v>
      </c>
      <c r="E1799" t="s">
        <v>1939</v>
      </c>
      <c r="F1799">
        <v>4</v>
      </c>
      <c r="G1799">
        <v>820.78</v>
      </c>
      <c r="H1799">
        <v>0.25</v>
      </c>
      <c r="I1799" t="s">
        <v>1959</v>
      </c>
      <c r="J1799">
        <v>2462.34</v>
      </c>
    </row>
    <row r="1800" spans="1:10" x14ac:dyDescent="0.25">
      <c r="A1800" t="s">
        <v>3765</v>
      </c>
      <c r="B1800" s="2">
        <v>45592</v>
      </c>
      <c r="C1800" t="s">
        <v>1085</v>
      </c>
      <c r="D1800" t="s">
        <v>1693</v>
      </c>
      <c r="E1800" t="s">
        <v>1901</v>
      </c>
      <c r="F1800">
        <v>4</v>
      </c>
      <c r="G1800">
        <v>247.55</v>
      </c>
      <c r="H1800">
        <v>0.05</v>
      </c>
      <c r="I1800" t="s">
        <v>1959</v>
      </c>
      <c r="J1800">
        <v>940.69</v>
      </c>
    </row>
    <row r="1801" spans="1:10" x14ac:dyDescent="0.25">
      <c r="A1801" t="s">
        <v>3766</v>
      </c>
      <c r="B1801" s="2">
        <v>45369</v>
      </c>
      <c r="C1801" t="s">
        <v>743</v>
      </c>
      <c r="D1801" t="s">
        <v>1880</v>
      </c>
      <c r="E1801" t="s">
        <v>1917</v>
      </c>
      <c r="F1801">
        <v>3</v>
      </c>
      <c r="G1801">
        <v>561.44000000000005</v>
      </c>
      <c r="H1801">
        <v>0.2</v>
      </c>
      <c r="I1801" t="s">
        <v>1964</v>
      </c>
      <c r="J1801">
        <v>1347.4559999999999</v>
      </c>
    </row>
    <row r="1802" spans="1:10" x14ac:dyDescent="0.25">
      <c r="A1802" t="s">
        <v>3767</v>
      </c>
      <c r="B1802" s="2">
        <v>45249</v>
      </c>
      <c r="C1802" t="s">
        <v>904</v>
      </c>
      <c r="D1802" t="s">
        <v>1799</v>
      </c>
      <c r="E1802" t="s">
        <v>1917</v>
      </c>
      <c r="F1802">
        <v>4</v>
      </c>
      <c r="G1802">
        <v>214.37</v>
      </c>
      <c r="H1802">
        <v>0.11</v>
      </c>
      <c r="I1802" t="s">
        <v>1964</v>
      </c>
      <c r="J1802">
        <v>763.15719999999999</v>
      </c>
    </row>
    <row r="1803" spans="1:10" x14ac:dyDescent="0.25">
      <c r="A1803" t="s">
        <v>3768</v>
      </c>
      <c r="B1803" s="2">
        <v>45741</v>
      </c>
      <c r="C1803" t="s">
        <v>1307</v>
      </c>
      <c r="D1803" t="s">
        <v>1625</v>
      </c>
      <c r="E1803" t="s">
        <v>1939</v>
      </c>
      <c r="F1803">
        <v>3</v>
      </c>
      <c r="G1803">
        <v>123.74</v>
      </c>
      <c r="H1803">
        <v>0.23</v>
      </c>
      <c r="I1803" t="s">
        <v>1961</v>
      </c>
      <c r="J1803">
        <v>285.83940000000001</v>
      </c>
    </row>
    <row r="1804" spans="1:10" x14ac:dyDescent="0.25">
      <c r="A1804" t="s">
        <v>3769</v>
      </c>
      <c r="B1804" s="2">
        <v>45427</v>
      </c>
      <c r="C1804" t="s">
        <v>66</v>
      </c>
      <c r="D1804" t="s">
        <v>1783</v>
      </c>
      <c r="E1804" t="s">
        <v>1927</v>
      </c>
      <c r="F1804">
        <v>4</v>
      </c>
      <c r="G1804">
        <v>645.71</v>
      </c>
      <c r="H1804">
        <v>0.1</v>
      </c>
      <c r="I1804" t="s">
        <v>1961</v>
      </c>
      <c r="J1804">
        <v>2324.556</v>
      </c>
    </row>
    <row r="1805" spans="1:10" x14ac:dyDescent="0.25">
      <c r="A1805" t="s">
        <v>3770</v>
      </c>
      <c r="B1805" s="2">
        <v>45736</v>
      </c>
      <c r="C1805" t="s">
        <v>138</v>
      </c>
      <c r="D1805" t="s">
        <v>1638</v>
      </c>
      <c r="E1805" t="s">
        <v>1929</v>
      </c>
      <c r="F1805">
        <v>3</v>
      </c>
      <c r="G1805">
        <v>587.12</v>
      </c>
      <c r="H1805">
        <v>0.3</v>
      </c>
      <c r="I1805" t="s">
        <v>1959</v>
      </c>
      <c r="J1805">
        <v>1232.952</v>
      </c>
    </row>
    <row r="1806" spans="1:10" x14ac:dyDescent="0.25">
      <c r="A1806" t="s">
        <v>3771</v>
      </c>
      <c r="B1806" s="2">
        <v>45941</v>
      </c>
      <c r="C1806" t="s">
        <v>784</v>
      </c>
      <c r="D1806" t="s">
        <v>1652</v>
      </c>
      <c r="E1806" t="s">
        <v>1945</v>
      </c>
      <c r="F1806">
        <v>1</v>
      </c>
      <c r="G1806">
        <v>401.18</v>
      </c>
      <c r="H1806">
        <v>0.15</v>
      </c>
      <c r="I1806" t="s">
        <v>1964</v>
      </c>
      <c r="J1806">
        <v>341.00299999999999</v>
      </c>
    </row>
    <row r="1807" spans="1:10" x14ac:dyDescent="0.25">
      <c r="A1807" t="s">
        <v>3772</v>
      </c>
      <c r="B1807" s="2">
        <v>45486</v>
      </c>
      <c r="C1807" t="s">
        <v>1157</v>
      </c>
      <c r="D1807" t="s">
        <v>1756</v>
      </c>
      <c r="E1807" t="s">
        <v>1945</v>
      </c>
      <c r="F1807">
        <v>3</v>
      </c>
      <c r="G1807">
        <v>658.33</v>
      </c>
      <c r="H1807">
        <v>0.12</v>
      </c>
      <c r="I1807" t="s">
        <v>1964</v>
      </c>
      <c r="J1807">
        <v>1737.9911999999999</v>
      </c>
    </row>
    <row r="1808" spans="1:10" x14ac:dyDescent="0.25">
      <c r="A1808" t="s">
        <v>3773</v>
      </c>
      <c r="B1808" s="2">
        <v>45474</v>
      </c>
      <c r="C1808" t="s">
        <v>665</v>
      </c>
      <c r="D1808" t="s">
        <v>1728</v>
      </c>
      <c r="E1808" t="s">
        <v>1927</v>
      </c>
      <c r="F1808">
        <v>4</v>
      </c>
      <c r="G1808">
        <v>450.3</v>
      </c>
      <c r="H1808">
        <v>0.02</v>
      </c>
      <c r="I1808" t="s">
        <v>1959</v>
      </c>
      <c r="J1808">
        <v>1765.1759999999999</v>
      </c>
    </row>
    <row r="1809" spans="1:10" x14ac:dyDescent="0.25">
      <c r="A1809" t="s">
        <v>3774</v>
      </c>
      <c r="B1809" s="2">
        <v>45757</v>
      </c>
      <c r="C1809" t="s">
        <v>497</v>
      </c>
      <c r="D1809" t="s">
        <v>1865</v>
      </c>
      <c r="E1809" t="s">
        <v>1924</v>
      </c>
      <c r="F1809">
        <v>4</v>
      </c>
      <c r="G1809">
        <v>33.630000000000003</v>
      </c>
      <c r="H1809">
        <v>0.05</v>
      </c>
      <c r="I1809" t="s">
        <v>1959</v>
      </c>
      <c r="J1809">
        <v>127.794</v>
      </c>
    </row>
    <row r="1810" spans="1:10" x14ac:dyDescent="0.25">
      <c r="A1810" t="s">
        <v>3775</v>
      </c>
      <c r="B1810" s="2">
        <v>45475</v>
      </c>
      <c r="C1810" t="s">
        <v>145</v>
      </c>
      <c r="D1810" t="s">
        <v>1998</v>
      </c>
      <c r="E1810" t="s">
        <v>1887</v>
      </c>
      <c r="F1810">
        <v>3</v>
      </c>
      <c r="G1810">
        <v>168.89</v>
      </c>
      <c r="H1810">
        <v>0.03</v>
      </c>
      <c r="I1810" t="s">
        <v>1964</v>
      </c>
      <c r="J1810">
        <v>491.46989999999988</v>
      </c>
    </row>
    <row r="1811" spans="1:10" x14ac:dyDescent="0.25">
      <c r="A1811" t="s">
        <v>3776</v>
      </c>
      <c r="B1811" s="2">
        <v>45546</v>
      </c>
      <c r="C1811" t="s">
        <v>345</v>
      </c>
      <c r="D1811" t="s">
        <v>1762</v>
      </c>
      <c r="E1811" t="s">
        <v>1927</v>
      </c>
      <c r="F1811">
        <v>1</v>
      </c>
      <c r="G1811">
        <v>141.85</v>
      </c>
      <c r="H1811">
        <v>0.06</v>
      </c>
      <c r="I1811" t="s">
        <v>1961</v>
      </c>
      <c r="J1811">
        <v>133.339</v>
      </c>
    </row>
    <row r="1812" spans="1:10" x14ac:dyDescent="0.25">
      <c r="A1812" t="s">
        <v>3777</v>
      </c>
      <c r="B1812" s="2">
        <v>45520</v>
      </c>
      <c r="C1812" t="s">
        <v>977</v>
      </c>
      <c r="D1812" t="s">
        <v>1683</v>
      </c>
      <c r="E1812" t="s">
        <v>1914</v>
      </c>
      <c r="F1812">
        <v>1</v>
      </c>
      <c r="G1812">
        <v>617.4</v>
      </c>
      <c r="H1812">
        <v>0.21</v>
      </c>
      <c r="I1812" t="s">
        <v>1959</v>
      </c>
      <c r="J1812">
        <v>487.74599999999998</v>
      </c>
    </row>
    <row r="1813" spans="1:10" x14ac:dyDescent="0.25">
      <c r="A1813" t="s">
        <v>3778</v>
      </c>
      <c r="B1813" s="2">
        <v>45534</v>
      </c>
      <c r="C1813" t="s">
        <v>503</v>
      </c>
      <c r="D1813" t="s">
        <v>1741</v>
      </c>
      <c r="E1813" t="s">
        <v>1892</v>
      </c>
      <c r="F1813">
        <v>3</v>
      </c>
      <c r="G1813">
        <v>841.47</v>
      </c>
      <c r="H1813">
        <v>0.15</v>
      </c>
      <c r="I1813" t="s">
        <v>1964</v>
      </c>
      <c r="J1813">
        <v>2145.7485000000001</v>
      </c>
    </row>
    <row r="1814" spans="1:10" x14ac:dyDescent="0.25">
      <c r="A1814" t="s">
        <v>3779</v>
      </c>
      <c r="B1814" s="2">
        <v>45334</v>
      </c>
      <c r="C1814" t="s">
        <v>225</v>
      </c>
      <c r="D1814" t="s">
        <v>1638</v>
      </c>
      <c r="E1814" t="s">
        <v>1932</v>
      </c>
      <c r="F1814">
        <v>2</v>
      </c>
      <c r="G1814">
        <v>960.41</v>
      </c>
      <c r="H1814">
        <v>0.18</v>
      </c>
      <c r="I1814" t="s">
        <v>1959</v>
      </c>
      <c r="J1814">
        <v>1575.0724</v>
      </c>
    </row>
    <row r="1815" spans="1:10" x14ac:dyDescent="0.25">
      <c r="A1815" t="s">
        <v>3780</v>
      </c>
      <c r="B1815" s="2">
        <v>45289</v>
      </c>
      <c r="C1815" t="s">
        <v>1407</v>
      </c>
      <c r="D1815" t="s">
        <v>1808</v>
      </c>
      <c r="E1815" t="s">
        <v>1945</v>
      </c>
      <c r="F1815">
        <v>3</v>
      </c>
      <c r="G1815">
        <v>717.22</v>
      </c>
      <c r="H1815">
        <v>0.24</v>
      </c>
      <c r="I1815" t="s">
        <v>1961</v>
      </c>
      <c r="J1815">
        <v>1635.2616</v>
      </c>
    </row>
    <row r="1816" spans="1:10" x14ac:dyDescent="0.25">
      <c r="A1816" t="s">
        <v>3781</v>
      </c>
      <c r="B1816" s="2">
        <v>45832</v>
      </c>
      <c r="C1816" t="s">
        <v>406</v>
      </c>
      <c r="D1816" t="s">
        <v>1606</v>
      </c>
      <c r="E1816" t="s">
        <v>1887</v>
      </c>
      <c r="F1816">
        <v>1</v>
      </c>
      <c r="G1816">
        <v>281.83</v>
      </c>
      <c r="H1816">
        <v>0.16</v>
      </c>
      <c r="I1816" t="s">
        <v>1964</v>
      </c>
      <c r="J1816">
        <v>236.7372</v>
      </c>
    </row>
    <row r="1817" spans="1:10" x14ac:dyDescent="0.25">
      <c r="A1817" t="s">
        <v>3782</v>
      </c>
      <c r="B1817" s="2">
        <v>45400</v>
      </c>
      <c r="C1817" t="s">
        <v>674</v>
      </c>
      <c r="D1817" t="s">
        <v>1759</v>
      </c>
      <c r="E1817" t="s">
        <v>1934</v>
      </c>
      <c r="F1817">
        <v>1</v>
      </c>
      <c r="G1817">
        <v>509.08</v>
      </c>
      <c r="H1817">
        <v>0.04</v>
      </c>
      <c r="I1817" t="s">
        <v>1961</v>
      </c>
      <c r="J1817">
        <v>488.71679999999998</v>
      </c>
    </row>
    <row r="1818" spans="1:10" x14ac:dyDescent="0.25">
      <c r="A1818" t="s">
        <v>3783</v>
      </c>
      <c r="B1818" s="2">
        <v>45930</v>
      </c>
      <c r="C1818" t="s">
        <v>1258</v>
      </c>
      <c r="D1818" t="s">
        <v>1871</v>
      </c>
      <c r="E1818" t="s">
        <v>1896</v>
      </c>
      <c r="F1818">
        <v>4</v>
      </c>
      <c r="G1818">
        <v>827.09</v>
      </c>
      <c r="H1818">
        <v>0.3</v>
      </c>
      <c r="I1818" t="s">
        <v>1959</v>
      </c>
      <c r="J1818">
        <v>2315.8519999999999</v>
      </c>
    </row>
    <row r="1819" spans="1:10" x14ac:dyDescent="0.25">
      <c r="A1819" t="s">
        <v>3784</v>
      </c>
      <c r="B1819" s="2">
        <v>45935</v>
      </c>
      <c r="C1819" t="s">
        <v>692</v>
      </c>
      <c r="D1819" t="s">
        <v>1664</v>
      </c>
      <c r="E1819" t="s">
        <v>1904</v>
      </c>
      <c r="F1819">
        <v>2</v>
      </c>
      <c r="G1819">
        <v>823.36</v>
      </c>
      <c r="H1819">
        <v>0.23</v>
      </c>
      <c r="I1819" t="s">
        <v>1959</v>
      </c>
      <c r="J1819">
        <v>1267.9744000000001</v>
      </c>
    </row>
    <row r="1820" spans="1:10" x14ac:dyDescent="0.25">
      <c r="A1820" t="s">
        <v>3785</v>
      </c>
      <c r="B1820" s="2">
        <v>45814</v>
      </c>
      <c r="C1820" t="s">
        <v>474</v>
      </c>
      <c r="D1820" t="s">
        <v>1655</v>
      </c>
      <c r="E1820" t="s">
        <v>1908</v>
      </c>
      <c r="F1820">
        <v>4</v>
      </c>
      <c r="G1820">
        <v>282.18</v>
      </c>
      <c r="H1820">
        <v>0.13</v>
      </c>
      <c r="I1820" t="s">
        <v>1964</v>
      </c>
      <c r="J1820">
        <v>981.9864</v>
      </c>
    </row>
    <row r="1821" spans="1:10" x14ac:dyDescent="0.25">
      <c r="A1821" t="s">
        <v>3786</v>
      </c>
      <c r="B1821" s="2">
        <v>45323</v>
      </c>
      <c r="C1821" t="s">
        <v>578</v>
      </c>
      <c r="D1821" t="s">
        <v>1638</v>
      </c>
      <c r="E1821" t="s">
        <v>1892</v>
      </c>
      <c r="F1821">
        <v>1</v>
      </c>
      <c r="G1821">
        <v>486.39</v>
      </c>
      <c r="H1821">
        <v>0.09</v>
      </c>
      <c r="I1821" t="s">
        <v>1964</v>
      </c>
      <c r="J1821">
        <v>442.61489999999998</v>
      </c>
    </row>
    <row r="1822" spans="1:10" x14ac:dyDescent="0.25">
      <c r="A1822" t="s">
        <v>3787</v>
      </c>
      <c r="B1822" s="2">
        <v>45312</v>
      </c>
      <c r="C1822" t="s">
        <v>176</v>
      </c>
      <c r="D1822" t="s">
        <v>1628</v>
      </c>
      <c r="E1822" t="s">
        <v>1901</v>
      </c>
      <c r="F1822">
        <v>2</v>
      </c>
      <c r="G1822">
        <v>603.62</v>
      </c>
      <c r="H1822">
        <v>0.18</v>
      </c>
      <c r="I1822" t="s">
        <v>1964</v>
      </c>
      <c r="J1822">
        <v>989.93680000000006</v>
      </c>
    </row>
    <row r="1823" spans="1:10" x14ac:dyDescent="0.25">
      <c r="A1823" t="s">
        <v>3788</v>
      </c>
      <c r="B1823" s="2">
        <v>45554</v>
      </c>
      <c r="C1823" t="s">
        <v>503</v>
      </c>
      <c r="D1823" t="s">
        <v>1689</v>
      </c>
      <c r="E1823" t="s">
        <v>1917</v>
      </c>
      <c r="F1823">
        <v>3</v>
      </c>
      <c r="G1823">
        <v>204.17</v>
      </c>
      <c r="H1823">
        <v>0.1</v>
      </c>
      <c r="I1823" t="s">
        <v>1961</v>
      </c>
      <c r="J1823">
        <v>551.25900000000001</v>
      </c>
    </row>
    <row r="1824" spans="1:10" x14ac:dyDescent="0.25">
      <c r="A1824" t="s">
        <v>3789</v>
      </c>
      <c r="B1824" s="2">
        <v>45310</v>
      </c>
      <c r="C1824" t="s">
        <v>474</v>
      </c>
      <c r="D1824" t="s">
        <v>1590</v>
      </c>
      <c r="E1824" t="s">
        <v>1936</v>
      </c>
      <c r="F1824">
        <v>1</v>
      </c>
      <c r="G1824">
        <v>43.58</v>
      </c>
      <c r="H1824">
        <v>0.01</v>
      </c>
      <c r="I1824" t="s">
        <v>1964</v>
      </c>
      <c r="J1824">
        <v>43.144199999999998</v>
      </c>
    </row>
    <row r="1825" spans="1:10" x14ac:dyDescent="0.25">
      <c r="A1825" t="s">
        <v>3790</v>
      </c>
      <c r="B1825" s="2">
        <v>45594</v>
      </c>
      <c r="C1825" t="s">
        <v>1055</v>
      </c>
      <c r="D1825" t="s">
        <v>1721</v>
      </c>
      <c r="E1825" t="s">
        <v>1896</v>
      </c>
      <c r="F1825">
        <v>3</v>
      </c>
      <c r="G1825">
        <v>469.33</v>
      </c>
      <c r="H1825">
        <v>0.14000000000000001</v>
      </c>
      <c r="I1825" t="s">
        <v>1961</v>
      </c>
      <c r="J1825">
        <v>1210.8714</v>
      </c>
    </row>
    <row r="1826" spans="1:10" x14ac:dyDescent="0.25">
      <c r="A1826" t="s">
        <v>3791</v>
      </c>
      <c r="B1826" s="2">
        <v>45840</v>
      </c>
      <c r="C1826" t="s">
        <v>689</v>
      </c>
      <c r="D1826" t="s">
        <v>1590</v>
      </c>
      <c r="E1826" t="s">
        <v>1917</v>
      </c>
      <c r="F1826">
        <v>4</v>
      </c>
      <c r="G1826">
        <v>836.23</v>
      </c>
      <c r="H1826">
        <v>0.12</v>
      </c>
      <c r="I1826" t="s">
        <v>1959</v>
      </c>
      <c r="J1826">
        <v>2943.5295999999998</v>
      </c>
    </row>
    <row r="1827" spans="1:10" x14ac:dyDescent="0.25">
      <c r="A1827" t="s">
        <v>3792</v>
      </c>
      <c r="B1827" s="2">
        <v>45549</v>
      </c>
      <c r="C1827" t="s">
        <v>597</v>
      </c>
      <c r="D1827" t="s">
        <v>1783</v>
      </c>
      <c r="E1827" t="s">
        <v>1948</v>
      </c>
      <c r="F1827">
        <v>2</v>
      </c>
      <c r="G1827">
        <v>661.53</v>
      </c>
      <c r="H1827">
        <v>0.2</v>
      </c>
      <c r="I1827" t="s">
        <v>1961</v>
      </c>
      <c r="J1827">
        <v>1058.4480000000001</v>
      </c>
    </row>
    <row r="1828" spans="1:10" x14ac:dyDescent="0.25">
      <c r="A1828" t="s">
        <v>3793</v>
      </c>
      <c r="B1828" s="2">
        <v>45903</v>
      </c>
      <c r="C1828" t="s">
        <v>415</v>
      </c>
      <c r="D1828" t="s">
        <v>1750</v>
      </c>
      <c r="E1828" t="s">
        <v>1939</v>
      </c>
      <c r="F1828">
        <v>3</v>
      </c>
      <c r="G1828">
        <v>753.47</v>
      </c>
      <c r="H1828">
        <v>0.25</v>
      </c>
      <c r="I1828" t="s">
        <v>1961</v>
      </c>
      <c r="J1828">
        <v>1695.3074999999999</v>
      </c>
    </row>
    <row r="1829" spans="1:10" x14ac:dyDescent="0.25">
      <c r="A1829" t="s">
        <v>3794</v>
      </c>
      <c r="B1829" s="2">
        <v>45673</v>
      </c>
      <c r="C1829" t="s">
        <v>530</v>
      </c>
      <c r="D1829" t="s">
        <v>1774</v>
      </c>
      <c r="E1829" t="s">
        <v>1887</v>
      </c>
      <c r="F1829">
        <v>3</v>
      </c>
      <c r="G1829">
        <v>713.95</v>
      </c>
      <c r="H1829">
        <v>0</v>
      </c>
      <c r="I1829" t="s">
        <v>1959</v>
      </c>
      <c r="J1829">
        <v>2141.85</v>
      </c>
    </row>
    <row r="1830" spans="1:10" x14ac:dyDescent="0.25">
      <c r="A1830" t="s">
        <v>3795</v>
      </c>
      <c r="B1830" s="2">
        <v>45395</v>
      </c>
      <c r="C1830" t="s">
        <v>357</v>
      </c>
      <c r="D1830" t="s">
        <v>1603</v>
      </c>
      <c r="E1830" t="s">
        <v>1908</v>
      </c>
      <c r="F1830">
        <v>3</v>
      </c>
      <c r="G1830">
        <v>596</v>
      </c>
      <c r="H1830">
        <v>0.28000000000000003</v>
      </c>
      <c r="I1830" t="s">
        <v>1964</v>
      </c>
      <c r="J1830">
        <v>1287.3599999999999</v>
      </c>
    </row>
    <row r="1831" spans="1:10" x14ac:dyDescent="0.25">
      <c r="A1831" t="s">
        <v>3796</v>
      </c>
      <c r="B1831" s="2">
        <v>45379</v>
      </c>
      <c r="C1831" t="s">
        <v>1061</v>
      </c>
      <c r="D1831" t="s">
        <v>1594</v>
      </c>
      <c r="E1831" t="s">
        <v>1921</v>
      </c>
      <c r="F1831">
        <v>2</v>
      </c>
      <c r="G1831">
        <v>169.46</v>
      </c>
      <c r="H1831">
        <v>0.03</v>
      </c>
      <c r="I1831" t="s">
        <v>1961</v>
      </c>
      <c r="J1831">
        <v>328.75240000000002</v>
      </c>
    </row>
    <row r="1832" spans="1:10" x14ac:dyDescent="0.25">
      <c r="A1832" t="s">
        <v>3797</v>
      </c>
      <c r="B1832" s="2">
        <v>45860</v>
      </c>
      <c r="C1832" t="s">
        <v>959</v>
      </c>
      <c r="D1832" t="s">
        <v>1777</v>
      </c>
      <c r="E1832" t="s">
        <v>1934</v>
      </c>
      <c r="F1832">
        <v>4</v>
      </c>
      <c r="G1832">
        <v>611.91999999999996</v>
      </c>
      <c r="H1832">
        <v>0.2</v>
      </c>
      <c r="I1832" t="s">
        <v>1961</v>
      </c>
      <c r="J1832">
        <v>1958.144</v>
      </c>
    </row>
    <row r="1833" spans="1:10" x14ac:dyDescent="0.25">
      <c r="A1833" t="s">
        <v>3798</v>
      </c>
      <c r="B1833" s="2">
        <v>45704</v>
      </c>
      <c r="C1833" t="s">
        <v>24</v>
      </c>
      <c r="D1833" t="s">
        <v>1805</v>
      </c>
      <c r="E1833" t="s">
        <v>1936</v>
      </c>
      <c r="F1833">
        <v>2</v>
      </c>
      <c r="G1833">
        <v>25.3</v>
      </c>
      <c r="H1833">
        <v>0.21</v>
      </c>
      <c r="I1833" t="s">
        <v>1959</v>
      </c>
      <c r="J1833">
        <v>39.973999999999997</v>
      </c>
    </row>
    <row r="1834" spans="1:10" x14ac:dyDescent="0.25">
      <c r="A1834" t="s">
        <v>3799</v>
      </c>
      <c r="B1834" s="2">
        <v>45327</v>
      </c>
      <c r="C1834" t="s">
        <v>1355</v>
      </c>
      <c r="D1834" t="s">
        <v>1802</v>
      </c>
      <c r="E1834" t="s">
        <v>1924</v>
      </c>
      <c r="F1834">
        <v>4</v>
      </c>
      <c r="G1834">
        <v>166.93</v>
      </c>
      <c r="H1834">
        <v>0.02</v>
      </c>
      <c r="I1834" t="s">
        <v>1961</v>
      </c>
      <c r="J1834">
        <v>654.36559999999997</v>
      </c>
    </row>
    <row r="1835" spans="1:10" x14ac:dyDescent="0.25">
      <c r="A1835" t="s">
        <v>3800</v>
      </c>
      <c r="B1835" s="2">
        <v>45721</v>
      </c>
      <c r="C1835" t="s">
        <v>901</v>
      </c>
      <c r="D1835" t="s">
        <v>1762</v>
      </c>
      <c r="E1835" t="s">
        <v>1927</v>
      </c>
      <c r="F1835">
        <v>4</v>
      </c>
      <c r="G1835">
        <v>861.55</v>
      </c>
      <c r="H1835">
        <v>0.12</v>
      </c>
      <c r="I1835" t="s">
        <v>1959</v>
      </c>
      <c r="J1835">
        <v>3032.6559999999999</v>
      </c>
    </row>
    <row r="1836" spans="1:10" x14ac:dyDescent="0.25">
      <c r="A1836" t="s">
        <v>3801</v>
      </c>
      <c r="B1836" s="2">
        <v>45842</v>
      </c>
      <c r="C1836" t="s">
        <v>1139</v>
      </c>
      <c r="D1836" t="s">
        <v>1709</v>
      </c>
      <c r="E1836" t="s">
        <v>1908</v>
      </c>
      <c r="F1836">
        <v>3</v>
      </c>
      <c r="G1836">
        <v>56.17</v>
      </c>
      <c r="H1836">
        <v>0.01</v>
      </c>
      <c r="I1836" t="s">
        <v>1964</v>
      </c>
      <c r="J1836">
        <v>166.82490000000001</v>
      </c>
    </row>
    <row r="1837" spans="1:10" x14ac:dyDescent="0.25">
      <c r="A1837" t="s">
        <v>3802</v>
      </c>
      <c r="B1837" s="2">
        <v>45862</v>
      </c>
      <c r="C1837" t="s">
        <v>860</v>
      </c>
      <c r="D1837" t="s">
        <v>1617</v>
      </c>
      <c r="E1837" t="s">
        <v>1948</v>
      </c>
      <c r="F1837">
        <v>1</v>
      </c>
      <c r="G1837">
        <v>582.29</v>
      </c>
      <c r="H1837">
        <v>0.2</v>
      </c>
      <c r="I1837" t="s">
        <v>1959</v>
      </c>
      <c r="J1837">
        <v>465.83199999999999</v>
      </c>
    </row>
    <row r="1838" spans="1:10" x14ac:dyDescent="0.25">
      <c r="A1838" t="s">
        <v>3803</v>
      </c>
      <c r="B1838" s="2">
        <v>45681</v>
      </c>
      <c r="C1838" t="s">
        <v>844</v>
      </c>
      <c r="D1838" t="s">
        <v>1832</v>
      </c>
      <c r="E1838" t="s">
        <v>1887</v>
      </c>
      <c r="F1838">
        <v>3</v>
      </c>
      <c r="G1838">
        <v>63.96</v>
      </c>
      <c r="H1838">
        <v>0.02</v>
      </c>
      <c r="I1838" t="s">
        <v>1959</v>
      </c>
      <c r="J1838">
        <v>188.04239999999999</v>
      </c>
    </row>
    <row r="1839" spans="1:10" x14ac:dyDescent="0.25">
      <c r="A1839" t="s">
        <v>3804</v>
      </c>
      <c r="B1839" s="2">
        <v>45392</v>
      </c>
      <c r="C1839" t="s">
        <v>245</v>
      </c>
      <c r="D1839" t="s">
        <v>1594</v>
      </c>
      <c r="E1839" t="s">
        <v>1929</v>
      </c>
      <c r="F1839">
        <v>1</v>
      </c>
      <c r="G1839">
        <v>829.83</v>
      </c>
      <c r="H1839">
        <v>0.26</v>
      </c>
      <c r="I1839" t="s">
        <v>1964</v>
      </c>
      <c r="J1839">
        <v>614.07420000000002</v>
      </c>
    </row>
    <row r="1840" spans="1:10" x14ac:dyDescent="0.25">
      <c r="A1840" t="s">
        <v>3805</v>
      </c>
      <c r="B1840" s="2">
        <v>45586</v>
      </c>
      <c r="C1840" t="s">
        <v>1169</v>
      </c>
      <c r="D1840" t="s">
        <v>1680</v>
      </c>
      <c r="E1840" t="s">
        <v>1939</v>
      </c>
      <c r="F1840">
        <v>2</v>
      </c>
      <c r="G1840">
        <v>858.15</v>
      </c>
      <c r="H1840">
        <v>0.03</v>
      </c>
      <c r="I1840" t="s">
        <v>1959</v>
      </c>
      <c r="J1840">
        <v>1664.8109999999999</v>
      </c>
    </row>
    <row r="1841" spans="1:10" x14ac:dyDescent="0.25">
      <c r="A1841" t="s">
        <v>3806</v>
      </c>
      <c r="B1841" s="2">
        <v>45340</v>
      </c>
      <c r="C1841" t="s">
        <v>1136</v>
      </c>
      <c r="D1841" t="s">
        <v>1802</v>
      </c>
      <c r="E1841" t="s">
        <v>1932</v>
      </c>
      <c r="F1841">
        <v>3</v>
      </c>
      <c r="G1841">
        <v>717.32</v>
      </c>
      <c r="H1841">
        <v>0.23</v>
      </c>
      <c r="I1841" t="s">
        <v>1964</v>
      </c>
      <c r="J1841">
        <v>1657.0092</v>
      </c>
    </row>
    <row r="1842" spans="1:10" x14ac:dyDescent="0.25">
      <c r="A1842" t="s">
        <v>3807</v>
      </c>
      <c r="B1842" s="2">
        <v>45853</v>
      </c>
      <c r="C1842" t="s">
        <v>1340</v>
      </c>
      <c r="D1842" t="s">
        <v>1832</v>
      </c>
      <c r="E1842" t="s">
        <v>1929</v>
      </c>
      <c r="F1842">
        <v>1</v>
      </c>
      <c r="G1842">
        <v>163.19999999999999</v>
      </c>
      <c r="H1842">
        <v>0.22</v>
      </c>
      <c r="I1842" t="s">
        <v>1961</v>
      </c>
      <c r="J1842">
        <v>127.29600000000001</v>
      </c>
    </row>
    <row r="1843" spans="1:10" x14ac:dyDescent="0.25">
      <c r="A1843" t="s">
        <v>3808</v>
      </c>
      <c r="B1843" s="2">
        <v>45489</v>
      </c>
      <c r="C1843" t="s">
        <v>440</v>
      </c>
      <c r="D1843" t="s">
        <v>1826</v>
      </c>
      <c r="E1843" t="s">
        <v>1929</v>
      </c>
      <c r="F1843">
        <v>2</v>
      </c>
      <c r="G1843">
        <v>966.71</v>
      </c>
      <c r="H1843">
        <v>0.11</v>
      </c>
      <c r="I1843" t="s">
        <v>1959</v>
      </c>
      <c r="J1843">
        <v>1720.7438</v>
      </c>
    </row>
    <row r="1844" spans="1:10" x14ac:dyDescent="0.25">
      <c r="A1844" t="s">
        <v>3809</v>
      </c>
      <c r="B1844" s="2">
        <v>45761</v>
      </c>
      <c r="C1844" t="s">
        <v>1103</v>
      </c>
      <c r="D1844" t="s">
        <v>1683</v>
      </c>
      <c r="E1844" t="s">
        <v>1932</v>
      </c>
      <c r="F1844">
        <v>2</v>
      </c>
      <c r="G1844">
        <v>873.94</v>
      </c>
      <c r="H1844">
        <v>0.14000000000000001</v>
      </c>
      <c r="I1844" t="s">
        <v>1964</v>
      </c>
      <c r="J1844">
        <v>1503.1768</v>
      </c>
    </row>
    <row r="1845" spans="1:10" x14ac:dyDescent="0.25">
      <c r="A1845" t="s">
        <v>3810</v>
      </c>
      <c r="B1845" s="2">
        <v>45379</v>
      </c>
      <c r="C1845" t="s">
        <v>509</v>
      </c>
      <c r="D1845" t="s">
        <v>1555</v>
      </c>
      <c r="E1845" t="s">
        <v>1901</v>
      </c>
      <c r="F1845">
        <v>1</v>
      </c>
      <c r="G1845">
        <v>140.24</v>
      </c>
      <c r="H1845">
        <v>0.27</v>
      </c>
      <c r="I1845" t="s">
        <v>1959</v>
      </c>
      <c r="J1845">
        <v>102.37520000000001</v>
      </c>
    </row>
    <row r="1846" spans="1:10" x14ac:dyDescent="0.25">
      <c r="A1846" t="s">
        <v>3811</v>
      </c>
      <c r="B1846" s="2">
        <v>45716</v>
      </c>
      <c r="C1846" t="s">
        <v>665</v>
      </c>
      <c r="D1846" t="s">
        <v>1709</v>
      </c>
      <c r="E1846" t="s">
        <v>1908</v>
      </c>
      <c r="F1846">
        <v>2</v>
      </c>
      <c r="G1846">
        <v>549.91999999999996</v>
      </c>
      <c r="H1846">
        <v>0.28000000000000003</v>
      </c>
      <c r="I1846" t="s">
        <v>1959</v>
      </c>
      <c r="J1846">
        <v>791.88479999999993</v>
      </c>
    </row>
    <row r="1847" spans="1:10" x14ac:dyDescent="0.25">
      <c r="A1847" t="s">
        <v>3812</v>
      </c>
      <c r="B1847" s="2">
        <v>45364</v>
      </c>
      <c r="C1847" t="s">
        <v>394</v>
      </c>
      <c r="D1847" t="s">
        <v>1625</v>
      </c>
      <c r="E1847" t="s">
        <v>1908</v>
      </c>
      <c r="F1847">
        <v>4</v>
      </c>
      <c r="G1847">
        <v>715.88</v>
      </c>
      <c r="H1847">
        <v>0.19</v>
      </c>
      <c r="I1847" t="s">
        <v>1961</v>
      </c>
      <c r="J1847">
        <v>2319.4512</v>
      </c>
    </row>
    <row r="1848" spans="1:10" x14ac:dyDescent="0.25">
      <c r="A1848" t="s">
        <v>3813</v>
      </c>
      <c r="B1848" s="2">
        <v>45752</v>
      </c>
      <c r="C1848" t="s">
        <v>1172</v>
      </c>
      <c r="D1848" t="s">
        <v>1565</v>
      </c>
      <c r="E1848" t="s">
        <v>1917</v>
      </c>
      <c r="F1848">
        <v>3</v>
      </c>
      <c r="G1848">
        <v>591.9</v>
      </c>
      <c r="H1848">
        <v>0.27</v>
      </c>
      <c r="I1848" t="s">
        <v>1959</v>
      </c>
      <c r="J1848">
        <v>1296.261</v>
      </c>
    </row>
    <row r="1849" spans="1:10" x14ac:dyDescent="0.25">
      <c r="A1849" t="s">
        <v>3814</v>
      </c>
      <c r="B1849" s="2">
        <v>45883</v>
      </c>
      <c r="C1849" t="s">
        <v>1184</v>
      </c>
      <c r="D1849" t="s">
        <v>1642</v>
      </c>
      <c r="E1849" t="s">
        <v>1924</v>
      </c>
      <c r="F1849">
        <v>2</v>
      </c>
      <c r="G1849">
        <v>523.14</v>
      </c>
      <c r="H1849">
        <v>0.13</v>
      </c>
      <c r="I1849" t="s">
        <v>1961</v>
      </c>
      <c r="J1849">
        <v>910.2636</v>
      </c>
    </row>
    <row r="1850" spans="1:10" x14ac:dyDescent="0.25">
      <c r="A1850" t="s">
        <v>3815</v>
      </c>
      <c r="B1850" s="2">
        <v>45477</v>
      </c>
      <c r="C1850" t="s">
        <v>741</v>
      </c>
      <c r="D1850" t="s">
        <v>1790</v>
      </c>
      <c r="E1850" t="s">
        <v>1934</v>
      </c>
      <c r="F1850">
        <v>2</v>
      </c>
      <c r="G1850">
        <v>478.62</v>
      </c>
      <c r="H1850">
        <v>0.17</v>
      </c>
      <c r="I1850" t="s">
        <v>1964</v>
      </c>
      <c r="J1850">
        <v>794.50919999999996</v>
      </c>
    </row>
    <row r="1851" spans="1:10" x14ac:dyDescent="0.25">
      <c r="A1851" t="s">
        <v>3816</v>
      </c>
      <c r="B1851" s="2">
        <v>45556</v>
      </c>
      <c r="C1851" t="s">
        <v>956</v>
      </c>
      <c r="D1851" t="s">
        <v>1829</v>
      </c>
      <c r="E1851" t="s">
        <v>1892</v>
      </c>
      <c r="F1851">
        <v>4</v>
      </c>
      <c r="G1851">
        <v>740.5</v>
      </c>
      <c r="H1851">
        <v>0.17</v>
      </c>
      <c r="I1851" t="s">
        <v>1961</v>
      </c>
      <c r="J1851">
        <v>2458.46</v>
      </c>
    </row>
    <row r="1852" spans="1:10" x14ac:dyDescent="0.25">
      <c r="A1852" t="s">
        <v>3817</v>
      </c>
      <c r="B1852" s="2">
        <v>45465</v>
      </c>
      <c r="C1852" t="s">
        <v>397</v>
      </c>
      <c r="D1852" t="s">
        <v>1718</v>
      </c>
      <c r="E1852" t="s">
        <v>1896</v>
      </c>
      <c r="F1852">
        <v>1</v>
      </c>
      <c r="G1852">
        <v>780.24</v>
      </c>
      <c r="H1852">
        <v>0.04</v>
      </c>
      <c r="I1852" t="s">
        <v>1964</v>
      </c>
      <c r="J1852">
        <v>749.03039999999999</v>
      </c>
    </row>
    <row r="1853" spans="1:10" x14ac:dyDescent="0.25">
      <c r="A1853" t="s">
        <v>3818</v>
      </c>
      <c r="B1853" s="2">
        <v>45552</v>
      </c>
      <c r="C1853" t="s">
        <v>382</v>
      </c>
      <c r="D1853" t="s">
        <v>1793</v>
      </c>
      <c r="E1853" t="s">
        <v>1939</v>
      </c>
      <c r="F1853">
        <v>4</v>
      </c>
      <c r="G1853">
        <v>579.24</v>
      </c>
      <c r="H1853">
        <v>0.04</v>
      </c>
      <c r="I1853" t="s">
        <v>1964</v>
      </c>
      <c r="J1853">
        <v>2224.2815999999998</v>
      </c>
    </row>
    <row r="1854" spans="1:10" x14ac:dyDescent="0.25">
      <c r="A1854" t="s">
        <v>3819</v>
      </c>
      <c r="B1854" s="2">
        <v>45635</v>
      </c>
      <c r="C1854" t="s">
        <v>1172</v>
      </c>
      <c r="D1854" t="s">
        <v>1560</v>
      </c>
      <c r="E1854" t="s">
        <v>1896</v>
      </c>
      <c r="F1854">
        <v>3</v>
      </c>
      <c r="G1854">
        <v>268.95</v>
      </c>
      <c r="H1854">
        <v>0.04</v>
      </c>
      <c r="I1854" t="s">
        <v>1961</v>
      </c>
      <c r="J1854">
        <v>774.57599999999991</v>
      </c>
    </row>
    <row r="1855" spans="1:10" x14ac:dyDescent="0.25">
      <c r="A1855" t="s">
        <v>3820</v>
      </c>
      <c r="B1855" s="2">
        <v>45740</v>
      </c>
      <c r="C1855" t="s">
        <v>974</v>
      </c>
      <c r="D1855" t="s">
        <v>1576</v>
      </c>
      <c r="E1855" t="s">
        <v>1904</v>
      </c>
      <c r="F1855">
        <v>1</v>
      </c>
      <c r="G1855">
        <v>47.47</v>
      </c>
      <c r="H1855">
        <v>0.28000000000000003</v>
      </c>
      <c r="I1855" t="s">
        <v>1959</v>
      </c>
      <c r="J1855">
        <v>34.178400000000003</v>
      </c>
    </row>
    <row r="1856" spans="1:10" x14ac:dyDescent="0.25">
      <c r="A1856" t="s">
        <v>3821</v>
      </c>
      <c r="B1856" s="2">
        <v>45796</v>
      </c>
      <c r="C1856" t="s">
        <v>832</v>
      </c>
      <c r="D1856" t="s">
        <v>1677</v>
      </c>
      <c r="E1856" t="s">
        <v>1942</v>
      </c>
      <c r="F1856">
        <v>3</v>
      </c>
      <c r="G1856">
        <v>858.81</v>
      </c>
      <c r="H1856">
        <v>7.0000000000000007E-2</v>
      </c>
      <c r="I1856" t="s">
        <v>1959</v>
      </c>
      <c r="J1856">
        <v>2396.0799000000002</v>
      </c>
    </row>
    <row r="1857" spans="1:10" x14ac:dyDescent="0.25">
      <c r="A1857" t="s">
        <v>3822</v>
      </c>
      <c r="B1857" s="2">
        <v>45710</v>
      </c>
      <c r="C1857" t="s">
        <v>989</v>
      </c>
      <c r="D1857" t="s">
        <v>1631</v>
      </c>
      <c r="E1857" t="s">
        <v>1924</v>
      </c>
      <c r="F1857">
        <v>3</v>
      </c>
      <c r="G1857">
        <v>569.98</v>
      </c>
      <c r="H1857">
        <v>0.05</v>
      </c>
      <c r="I1857" t="s">
        <v>1959</v>
      </c>
      <c r="J1857">
        <v>1624.443</v>
      </c>
    </row>
    <row r="1858" spans="1:10" x14ac:dyDescent="0.25">
      <c r="A1858" t="s">
        <v>3823</v>
      </c>
      <c r="B1858" s="2">
        <v>45596</v>
      </c>
      <c r="C1858" t="s">
        <v>1040</v>
      </c>
      <c r="D1858" t="s">
        <v>1805</v>
      </c>
      <c r="E1858" t="s">
        <v>1929</v>
      </c>
      <c r="F1858">
        <v>3</v>
      </c>
      <c r="G1858">
        <v>306.52</v>
      </c>
      <c r="H1858">
        <v>0.01</v>
      </c>
      <c r="I1858" t="s">
        <v>1964</v>
      </c>
      <c r="J1858">
        <v>910.36439999999993</v>
      </c>
    </row>
    <row r="1859" spans="1:10" x14ac:dyDescent="0.25">
      <c r="A1859" t="s">
        <v>3824</v>
      </c>
      <c r="B1859" s="2">
        <v>45354</v>
      </c>
      <c r="C1859" t="s">
        <v>242</v>
      </c>
      <c r="D1859" t="s">
        <v>1750</v>
      </c>
      <c r="E1859" t="s">
        <v>1932</v>
      </c>
      <c r="F1859">
        <v>3</v>
      </c>
      <c r="G1859">
        <v>184.67</v>
      </c>
      <c r="H1859">
        <v>0.03</v>
      </c>
      <c r="I1859" t="s">
        <v>1964</v>
      </c>
      <c r="J1859">
        <v>537.38969999999995</v>
      </c>
    </row>
    <row r="1860" spans="1:10" x14ac:dyDescent="0.25">
      <c r="A1860" t="s">
        <v>3825</v>
      </c>
      <c r="B1860" s="2">
        <v>45428</v>
      </c>
      <c r="C1860" t="s">
        <v>1496</v>
      </c>
      <c r="D1860" t="s">
        <v>1655</v>
      </c>
      <c r="E1860" t="s">
        <v>1908</v>
      </c>
      <c r="F1860">
        <v>4</v>
      </c>
      <c r="G1860">
        <v>189.56</v>
      </c>
      <c r="H1860">
        <v>0</v>
      </c>
      <c r="I1860" t="s">
        <v>1964</v>
      </c>
      <c r="J1860">
        <v>758.24</v>
      </c>
    </row>
    <row r="1861" spans="1:10" x14ac:dyDescent="0.25">
      <c r="A1861" t="s">
        <v>3826</v>
      </c>
      <c r="B1861" s="2">
        <v>45511</v>
      </c>
      <c r="C1861" t="s">
        <v>686</v>
      </c>
      <c r="D1861" t="s">
        <v>1808</v>
      </c>
      <c r="E1861" t="s">
        <v>1908</v>
      </c>
      <c r="F1861">
        <v>1</v>
      </c>
      <c r="G1861">
        <v>805.24</v>
      </c>
      <c r="H1861">
        <v>0.04</v>
      </c>
      <c r="I1861" t="s">
        <v>1961</v>
      </c>
      <c r="J1861">
        <v>773.03039999999999</v>
      </c>
    </row>
    <row r="1862" spans="1:10" x14ac:dyDescent="0.25">
      <c r="A1862" t="s">
        <v>3827</v>
      </c>
      <c r="B1862" s="2">
        <v>45549</v>
      </c>
      <c r="C1862" t="s">
        <v>627</v>
      </c>
      <c r="D1862" t="s">
        <v>1744</v>
      </c>
      <c r="E1862" t="s">
        <v>1942</v>
      </c>
      <c r="F1862">
        <v>3</v>
      </c>
      <c r="G1862">
        <v>683.74</v>
      </c>
      <c r="H1862">
        <v>0.24</v>
      </c>
      <c r="I1862" t="s">
        <v>1959</v>
      </c>
      <c r="J1862">
        <v>1558.9272000000001</v>
      </c>
    </row>
    <row r="1863" spans="1:10" x14ac:dyDescent="0.25">
      <c r="A1863" t="s">
        <v>3828</v>
      </c>
      <c r="B1863" s="2">
        <v>45573</v>
      </c>
      <c r="C1863" t="s">
        <v>692</v>
      </c>
      <c r="D1863" t="s">
        <v>1750</v>
      </c>
      <c r="E1863" t="s">
        <v>1945</v>
      </c>
      <c r="F1863">
        <v>3</v>
      </c>
      <c r="G1863">
        <v>439.21</v>
      </c>
      <c r="H1863">
        <v>0.28000000000000003</v>
      </c>
      <c r="I1863" t="s">
        <v>1964</v>
      </c>
      <c r="J1863">
        <v>948.69359999999983</v>
      </c>
    </row>
    <row r="1864" spans="1:10" x14ac:dyDescent="0.25">
      <c r="A1864" t="s">
        <v>3829</v>
      </c>
      <c r="B1864" s="2">
        <v>45904</v>
      </c>
      <c r="C1864" t="s">
        <v>418</v>
      </c>
      <c r="D1864" t="s">
        <v>1780</v>
      </c>
      <c r="E1864" t="s">
        <v>1911</v>
      </c>
      <c r="F1864">
        <v>1</v>
      </c>
      <c r="G1864">
        <v>126.92</v>
      </c>
      <c r="H1864">
        <v>0.24</v>
      </c>
      <c r="I1864" t="s">
        <v>1964</v>
      </c>
      <c r="J1864">
        <v>96.459199999999996</v>
      </c>
    </row>
    <row r="1865" spans="1:10" x14ac:dyDescent="0.25">
      <c r="A1865" t="s">
        <v>3830</v>
      </c>
      <c r="B1865" s="2">
        <v>45489</v>
      </c>
      <c r="C1865" t="s">
        <v>29</v>
      </c>
      <c r="D1865" t="s">
        <v>1802</v>
      </c>
      <c r="E1865" t="s">
        <v>1904</v>
      </c>
      <c r="F1865">
        <v>4</v>
      </c>
      <c r="G1865">
        <v>834.7</v>
      </c>
      <c r="H1865">
        <v>0.14000000000000001</v>
      </c>
      <c r="I1865" t="s">
        <v>1959</v>
      </c>
      <c r="J1865">
        <v>2871.3679999999999</v>
      </c>
    </row>
    <row r="1866" spans="1:10" x14ac:dyDescent="0.25">
      <c r="A1866" t="s">
        <v>3831</v>
      </c>
      <c r="B1866" s="2">
        <v>45909</v>
      </c>
      <c r="C1866" t="s">
        <v>1082</v>
      </c>
      <c r="D1866" t="s">
        <v>1706</v>
      </c>
      <c r="E1866" t="s">
        <v>1927</v>
      </c>
      <c r="F1866">
        <v>2</v>
      </c>
      <c r="G1866">
        <v>271.88</v>
      </c>
      <c r="H1866">
        <v>0.11</v>
      </c>
      <c r="I1866" t="s">
        <v>1964</v>
      </c>
      <c r="J1866">
        <v>483.94639999999998</v>
      </c>
    </row>
    <row r="1867" spans="1:10" x14ac:dyDescent="0.25">
      <c r="A1867" t="s">
        <v>3832</v>
      </c>
      <c r="B1867" s="2">
        <v>45720</v>
      </c>
      <c r="C1867" t="s">
        <v>1490</v>
      </c>
      <c r="D1867" t="s">
        <v>1603</v>
      </c>
      <c r="E1867" t="s">
        <v>1892</v>
      </c>
      <c r="F1867">
        <v>4</v>
      </c>
      <c r="G1867">
        <v>972.14</v>
      </c>
      <c r="H1867">
        <v>0.25</v>
      </c>
      <c r="I1867" t="s">
        <v>1959</v>
      </c>
      <c r="J1867">
        <v>2916.42</v>
      </c>
    </row>
    <row r="1868" spans="1:10" x14ac:dyDescent="0.25">
      <c r="A1868" t="s">
        <v>3833</v>
      </c>
      <c r="B1868" s="2">
        <v>45831</v>
      </c>
      <c r="C1868" t="s">
        <v>339</v>
      </c>
      <c r="D1868" t="s">
        <v>1709</v>
      </c>
      <c r="E1868" t="s">
        <v>1904</v>
      </c>
      <c r="F1868">
        <v>3</v>
      </c>
      <c r="G1868">
        <v>523.66</v>
      </c>
      <c r="H1868">
        <v>0.27</v>
      </c>
      <c r="I1868" t="s">
        <v>1961</v>
      </c>
      <c r="J1868">
        <v>1146.8154</v>
      </c>
    </row>
    <row r="1869" spans="1:10" x14ac:dyDescent="0.25">
      <c r="A1869" t="s">
        <v>3834</v>
      </c>
      <c r="B1869" s="2">
        <v>45602</v>
      </c>
      <c r="C1869" t="s">
        <v>506</v>
      </c>
      <c r="D1869" t="s">
        <v>1774</v>
      </c>
      <c r="E1869" t="s">
        <v>1896</v>
      </c>
      <c r="F1869">
        <v>4</v>
      </c>
      <c r="G1869">
        <v>838.99</v>
      </c>
      <c r="H1869">
        <v>0.16</v>
      </c>
      <c r="I1869" t="s">
        <v>1959</v>
      </c>
      <c r="J1869">
        <v>2819.0064000000002</v>
      </c>
    </row>
    <row r="1870" spans="1:10" x14ac:dyDescent="0.25">
      <c r="A1870" t="s">
        <v>3835</v>
      </c>
      <c r="B1870" s="2">
        <v>45722</v>
      </c>
      <c r="C1870" t="s">
        <v>468</v>
      </c>
      <c r="D1870" t="s">
        <v>1603</v>
      </c>
      <c r="E1870" t="s">
        <v>1942</v>
      </c>
      <c r="F1870">
        <v>4</v>
      </c>
      <c r="G1870">
        <v>838.7</v>
      </c>
      <c r="H1870">
        <v>0.21</v>
      </c>
      <c r="I1870" t="s">
        <v>1964</v>
      </c>
      <c r="J1870">
        <v>2650.2919999999999</v>
      </c>
    </row>
    <row r="1871" spans="1:10" x14ac:dyDescent="0.25">
      <c r="A1871" t="s">
        <v>3836</v>
      </c>
      <c r="B1871" s="2">
        <v>45794</v>
      </c>
      <c r="C1871" t="s">
        <v>1316</v>
      </c>
      <c r="D1871" t="s">
        <v>1805</v>
      </c>
      <c r="E1871" t="s">
        <v>1917</v>
      </c>
      <c r="F1871">
        <v>3</v>
      </c>
      <c r="G1871">
        <v>943.24</v>
      </c>
      <c r="H1871">
        <v>0.21</v>
      </c>
      <c r="I1871" t="s">
        <v>1959</v>
      </c>
      <c r="J1871">
        <v>2235.4787999999999</v>
      </c>
    </row>
    <row r="1872" spans="1:10" x14ac:dyDescent="0.25">
      <c r="A1872" t="s">
        <v>3837</v>
      </c>
      <c r="B1872" s="2">
        <v>45659</v>
      </c>
      <c r="C1872" t="s">
        <v>956</v>
      </c>
      <c r="D1872" t="s">
        <v>1555</v>
      </c>
      <c r="E1872" t="s">
        <v>1942</v>
      </c>
      <c r="F1872">
        <v>2</v>
      </c>
      <c r="G1872">
        <v>310.33</v>
      </c>
      <c r="H1872">
        <v>0.26</v>
      </c>
      <c r="I1872" t="s">
        <v>1959</v>
      </c>
      <c r="J1872">
        <v>459.28840000000002</v>
      </c>
    </row>
    <row r="1873" spans="1:10" x14ac:dyDescent="0.25">
      <c r="A1873" t="s">
        <v>3838</v>
      </c>
      <c r="B1873" s="2">
        <v>45501</v>
      </c>
      <c r="C1873" t="s">
        <v>1097</v>
      </c>
      <c r="D1873" t="s">
        <v>1715</v>
      </c>
      <c r="E1873" t="s">
        <v>1887</v>
      </c>
      <c r="F1873">
        <v>3</v>
      </c>
      <c r="G1873">
        <v>201.05</v>
      </c>
      <c r="H1873">
        <v>0.23</v>
      </c>
      <c r="I1873" t="s">
        <v>1961</v>
      </c>
      <c r="J1873">
        <v>464.42550000000011</v>
      </c>
    </row>
    <row r="1874" spans="1:10" x14ac:dyDescent="0.25">
      <c r="A1874" t="s">
        <v>3839</v>
      </c>
      <c r="B1874" s="2">
        <v>45408</v>
      </c>
      <c r="C1874" t="s">
        <v>817</v>
      </c>
      <c r="D1874" t="s">
        <v>1756</v>
      </c>
      <c r="E1874" t="s">
        <v>1942</v>
      </c>
      <c r="F1874">
        <v>1</v>
      </c>
      <c r="G1874">
        <v>803.37</v>
      </c>
      <c r="H1874">
        <v>0.3</v>
      </c>
      <c r="I1874" t="s">
        <v>1961</v>
      </c>
      <c r="J1874">
        <v>562.35899999999992</v>
      </c>
    </row>
    <row r="1875" spans="1:10" x14ac:dyDescent="0.25">
      <c r="A1875" t="s">
        <v>3840</v>
      </c>
      <c r="B1875" s="2">
        <v>45886</v>
      </c>
      <c r="C1875" t="s">
        <v>148</v>
      </c>
      <c r="D1875" t="s">
        <v>1765</v>
      </c>
      <c r="E1875" t="s">
        <v>1936</v>
      </c>
      <c r="F1875">
        <v>3</v>
      </c>
      <c r="G1875">
        <v>259.98</v>
      </c>
      <c r="H1875">
        <v>7.0000000000000007E-2</v>
      </c>
      <c r="I1875" t="s">
        <v>1964</v>
      </c>
      <c r="J1875">
        <v>725.3442</v>
      </c>
    </row>
    <row r="1876" spans="1:10" x14ac:dyDescent="0.25">
      <c r="A1876" t="s">
        <v>3841</v>
      </c>
      <c r="B1876" s="2">
        <v>45426</v>
      </c>
      <c r="C1876" t="s">
        <v>433</v>
      </c>
      <c r="D1876" t="s">
        <v>1565</v>
      </c>
      <c r="E1876" t="s">
        <v>1901</v>
      </c>
      <c r="F1876">
        <v>4</v>
      </c>
      <c r="G1876">
        <v>591.9</v>
      </c>
      <c r="H1876">
        <v>0.2</v>
      </c>
      <c r="I1876" t="s">
        <v>1961</v>
      </c>
      <c r="J1876">
        <v>1894.08</v>
      </c>
    </row>
    <row r="1877" spans="1:10" x14ac:dyDescent="0.25">
      <c r="A1877" t="s">
        <v>3842</v>
      </c>
      <c r="B1877" s="2">
        <v>45730</v>
      </c>
      <c r="C1877" t="s">
        <v>131</v>
      </c>
      <c r="D1877" t="s">
        <v>1762</v>
      </c>
      <c r="E1877" t="s">
        <v>1929</v>
      </c>
      <c r="F1877">
        <v>2</v>
      </c>
      <c r="G1877">
        <v>396.9</v>
      </c>
      <c r="H1877">
        <v>0.18</v>
      </c>
      <c r="I1877" t="s">
        <v>1961</v>
      </c>
      <c r="J1877">
        <v>650.91600000000005</v>
      </c>
    </row>
    <row r="1878" spans="1:10" x14ac:dyDescent="0.25">
      <c r="A1878" t="s">
        <v>3843</v>
      </c>
      <c r="B1878" s="2">
        <v>45731</v>
      </c>
      <c r="C1878" t="s">
        <v>1412</v>
      </c>
      <c r="D1878" t="s">
        <v>1877</v>
      </c>
      <c r="E1878" t="s">
        <v>1896</v>
      </c>
      <c r="F1878">
        <v>1</v>
      </c>
      <c r="G1878">
        <v>176.84</v>
      </c>
      <c r="H1878">
        <v>0.19</v>
      </c>
      <c r="I1878" t="s">
        <v>1959</v>
      </c>
      <c r="J1878">
        <v>143.24039999999999</v>
      </c>
    </row>
    <row r="1879" spans="1:10" x14ac:dyDescent="0.25">
      <c r="A1879" t="s">
        <v>3844</v>
      </c>
      <c r="B1879" s="2">
        <v>45272</v>
      </c>
      <c r="C1879" t="s">
        <v>823</v>
      </c>
      <c r="D1879" t="s">
        <v>1655</v>
      </c>
      <c r="E1879" t="s">
        <v>1887</v>
      </c>
      <c r="F1879">
        <v>2</v>
      </c>
      <c r="G1879">
        <v>614.21</v>
      </c>
      <c r="H1879">
        <v>0.11</v>
      </c>
      <c r="I1879" t="s">
        <v>1961</v>
      </c>
      <c r="J1879">
        <v>1093.2937999999999</v>
      </c>
    </row>
    <row r="1880" spans="1:10" x14ac:dyDescent="0.25">
      <c r="A1880" t="s">
        <v>3845</v>
      </c>
      <c r="B1880" s="2">
        <v>45584</v>
      </c>
      <c r="C1880" t="s">
        <v>385</v>
      </c>
      <c r="D1880" t="s">
        <v>2061</v>
      </c>
      <c r="E1880" t="s">
        <v>1914</v>
      </c>
      <c r="F1880">
        <v>3</v>
      </c>
      <c r="G1880">
        <v>604.66</v>
      </c>
      <c r="H1880">
        <v>0.18</v>
      </c>
      <c r="I1880" t="s">
        <v>1964</v>
      </c>
      <c r="J1880">
        <v>1487.4636</v>
      </c>
    </row>
    <row r="1881" spans="1:10" x14ac:dyDescent="0.25">
      <c r="A1881" t="s">
        <v>3846</v>
      </c>
      <c r="B1881" s="2">
        <v>45534</v>
      </c>
      <c r="C1881" t="s">
        <v>1542</v>
      </c>
      <c r="D1881" t="s">
        <v>1565</v>
      </c>
      <c r="E1881" t="s">
        <v>1929</v>
      </c>
      <c r="F1881">
        <v>3</v>
      </c>
      <c r="G1881">
        <v>24.29</v>
      </c>
      <c r="H1881">
        <v>0.12</v>
      </c>
      <c r="I1881" t="s">
        <v>1961</v>
      </c>
      <c r="J1881">
        <v>64.125600000000006</v>
      </c>
    </row>
    <row r="1882" spans="1:10" x14ac:dyDescent="0.25">
      <c r="A1882" t="s">
        <v>3847</v>
      </c>
      <c r="B1882" s="2">
        <v>45482</v>
      </c>
      <c r="C1882" t="s">
        <v>424</v>
      </c>
      <c r="D1882" t="s">
        <v>1771</v>
      </c>
      <c r="E1882" t="s">
        <v>1927</v>
      </c>
      <c r="F1882">
        <v>1</v>
      </c>
      <c r="G1882">
        <v>503.95</v>
      </c>
      <c r="H1882">
        <v>0.24</v>
      </c>
      <c r="I1882" t="s">
        <v>1961</v>
      </c>
      <c r="J1882">
        <v>383.00200000000001</v>
      </c>
    </row>
    <row r="1883" spans="1:10" x14ac:dyDescent="0.25">
      <c r="A1883" t="s">
        <v>3848</v>
      </c>
      <c r="B1883" s="2">
        <v>45475</v>
      </c>
      <c r="C1883" t="s">
        <v>1016</v>
      </c>
      <c r="D1883" t="s">
        <v>1735</v>
      </c>
      <c r="E1883" t="s">
        <v>1934</v>
      </c>
      <c r="F1883">
        <v>4</v>
      </c>
      <c r="G1883">
        <v>860.78</v>
      </c>
      <c r="H1883">
        <v>0.03</v>
      </c>
      <c r="I1883" t="s">
        <v>1959</v>
      </c>
      <c r="J1883">
        <v>3339.8263999999999</v>
      </c>
    </row>
    <row r="1884" spans="1:10" x14ac:dyDescent="0.25">
      <c r="A1884" t="s">
        <v>3849</v>
      </c>
      <c r="B1884" s="2">
        <v>45234</v>
      </c>
      <c r="C1884" t="s">
        <v>654</v>
      </c>
      <c r="D1884" t="s">
        <v>1706</v>
      </c>
      <c r="E1884" t="s">
        <v>1901</v>
      </c>
      <c r="F1884">
        <v>3</v>
      </c>
      <c r="G1884">
        <v>41.97</v>
      </c>
      <c r="H1884">
        <v>0.03</v>
      </c>
      <c r="I1884" t="s">
        <v>1964</v>
      </c>
      <c r="J1884">
        <v>122.1327</v>
      </c>
    </row>
    <row r="1885" spans="1:10" x14ac:dyDescent="0.25">
      <c r="A1885" t="s">
        <v>3850</v>
      </c>
      <c r="B1885" s="2">
        <v>45397</v>
      </c>
      <c r="C1885" t="s">
        <v>138</v>
      </c>
      <c r="D1885" t="s">
        <v>1617</v>
      </c>
      <c r="E1885" t="s">
        <v>1908</v>
      </c>
      <c r="F1885">
        <v>1</v>
      </c>
      <c r="G1885">
        <v>649.59</v>
      </c>
      <c r="H1885">
        <v>0.12</v>
      </c>
      <c r="I1885" t="s">
        <v>1964</v>
      </c>
      <c r="J1885">
        <v>571.63920000000007</v>
      </c>
    </row>
    <row r="1886" spans="1:10" x14ac:dyDescent="0.25">
      <c r="A1886" t="s">
        <v>3851</v>
      </c>
      <c r="B1886" s="2">
        <v>45502</v>
      </c>
      <c r="C1886" t="s">
        <v>206</v>
      </c>
      <c r="D1886" t="s">
        <v>1771</v>
      </c>
      <c r="E1886" t="s">
        <v>1921</v>
      </c>
      <c r="F1886">
        <v>2</v>
      </c>
      <c r="G1886">
        <v>386.09</v>
      </c>
      <c r="H1886">
        <v>0.19</v>
      </c>
      <c r="I1886" t="s">
        <v>1961</v>
      </c>
      <c r="J1886">
        <v>625.46579999999994</v>
      </c>
    </row>
    <row r="1887" spans="1:10" x14ac:dyDescent="0.25">
      <c r="A1887" t="s">
        <v>3852</v>
      </c>
      <c r="B1887" s="2">
        <v>45644</v>
      </c>
      <c r="C1887" t="s">
        <v>357</v>
      </c>
      <c r="D1887" t="s">
        <v>1735</v>
      </c>
      <c r="E1887" t="s">
        <v>1929</v>
      </c>
      <c r="F1887">
        <v>1</v>
      </c>
      <c r="G1887">
        <v>891.62</v>
      </c>
      <c r="H1887">
        <v>0.06</v>
      </c>
      <c r="I1887" t="s">
        <v>1961</v>
      </c>
      <c r="J1887">
        <v>838.12279999999998</v>
      </c>
    </row>
    <row r="1888" spans="1:10" x14ac:dyDescent="0.25">
      <c r="A1888" t="s">
        <v>3853</v>
      </c>
      <c r="B1888" s="2">
        <v>45617</v>
      </c>
      <c r="C1888" t="s">
        <v>1202</v>
      </c>
      <c r="D1888" t="s">
        <v>1774</v>
      </c>
      <c r="E1888" t="s">
        <v>1936</v>
      </c>
      <c r="F1888">
        <v>2</v>
      </c>
      <c r="G1888">
        <v>558.9</v>
      </c>
      <c r="H1888">
        <v>0.05</v>
      </c>
      <c r="I1888" t="s">
        <v>1964</v>
      </c>
      <c r="J1888">
        <v>1061.9100000000001</v>
      </c>
    </row>
    <row r="1889" spans="1:10" x14ac:dyDescent="0.25">
      <c r="A1889" t="s">
        <v>3854</v>
      </c>
      <c r="B1889" s="2">
        <v>45797</v>
      </c>
      <c r="C1889" t="s">
        <v>1115</v>
      </c>
      <c r="D1889" t="s">
        <v>1560</v>
      </c>
      <c r="E1889" t="s">
        <v>1901</v>
      </c>
      <c r="F1889">
        <v>2</v>
      </c>
      <c r="G1889">
        <v>99.04</v>
      </c>
      <c r="H1889">
        <v>0.26</v>
      </c>
      <c r="I1889" t="s">
        <v>1964</v>
      </c>
      <c r="J1889">
        <v>146.57919999999999</v>
      </c>
    </row>
    <row r="1890" spans="1:10" x14ac:dyDescent="0.25">
      <c r="A1890" t="s">
        <v>3855</v>
      </c>
      <c r="B1890" s="2">
        <v>45740</v>
      </c>
      <c r="C1890" t="s">
        <v>934</v>
      </c>
      <c r="D1890" t="s">
        <v>2061</v>
      </c>
      <c r="E1890" t="s">
        <v>1917</v>
      </c>
      <c r="F1890">
        <v>4</v>
      </c>
      <c r="G1890">
        <v>625.13</v>
      </c>
      <c r="H1890">
        <v>0.06</v>
      </c>
      <c r="I1890" t="s">
        <v>1959</v>
      </c>
      <c r="J1890">
        <v>2350.4888000000001</v>
      </c>
    </row>
    <row r="1891" spans="1:10" x14ac:dyDescent="0.25">
      <c r="A1891" t="s">
        <v>3856</v>
      </c>
      <c r="B1891" s="2">
        <v>45824</v>
      </c>
      <c r="C1891" t="s">
        <v>148</v>
      </c>
      <c r="D1891" t="s">
        <v>1700</v>
      </c>
      <c r="E1891" t="s">
        <v>1945</v>
      </c>
      <c r="F1891">
        <v>4</v>
      </c>
      <c r="G1891">
        <v>38.380000000000003</v>
      </c>
      <c r="H1891">
        <v>0.16</v>
      </c>
      <c r="I1891" t="s">
        <v>1964</v>
      </c>
      <c r="J1891">
        <v>128.95679999999999</v>
      </c>
    </row>
    <row r="1892" spans="1:10" x14ac:dyDescent="0.25">
      <c r="A1892" t="s">
        <v>3857</v>
      </c>
      <c r="B1892" s="2">
        <v>45404</v>
      </c>
      <c r="C1892" t="s">
        <v>1525</v>
      </c>
      <c r="D1892" t="s">
        <v>1865</v>
      </c>
      <c r="E1892" t="s">
        <v>1924</v>
      </c>
      <c r="F1892">
        <v>4</v>
      </c>
      <c r="G1892">
        <v>731.72</v>
      </c>
      <c r="H1892">
        <v>0.22</v>
      </c>
      <c r="I1892" t="s">
        <v>1964</v>
      </c>
      <c r="J1892">
        <v>2282.9663999999998</v>
      </c>
    </row>
    <row r="1893" spans="1:10" x14ac:dyDescent="0.25">
      <c r="A1893" t="s">
        <v>3858</v>
      </c>
      <c r="B1893" s="2">
        <v>45916</v>
      </c>
      <c r="C1893" t="s">
        <v>1423</v>
      </c>
      <c r="D1893" t="s">
        <v>1826</v>
      </c>
      <c r="E1893" t="s">
        <v>1948</v>
      </c>
      <c r="F1893">
        <v>3</v>
      </c>
      <c r="G1893">
        <v>825.33</v>
      </c>
      <c r="H1893">
        <v>0.21</v>
      </c>
      <c r="I1893" t="s">
        <v>1959</v>
      </c>
      <c r="J1893">
        <v>1956.0320999999999</v>
      </c>
    </row>
    <row r="1894" spans="1:10" x14ac:dyDescent="0.25">
      <c r="A1894" t="s">
        <v>3859</v>
      </c>
      <c r="B1894" s="2">
        <v>45269</v>
      </c>
      <c r="C1894" t="s">
        <v>225</v>
      </c>
      <c r="D1894" t="s">
        <v>1793</v>
      </c>
      <c r="E1894" t="s">
        <v>1934</v>
      </c>
      <c r="F1894">
        <v>2</v>
      </c>
      <c r="G1894">
        <v>47.3</v>
      </c>
      <c r="H1894">
        <v>0.01</v>
      </c>
      <c r="I1894" t="s">
        <v>1961</v>
      </c>
      <c r="J1894">
        <v>93.653999999999996</v>
      </c>
    </row>
    <row r="1895" spans="1:10" x14ac:dyDescent="0.25">
      <c r="A1895" t="s">
        <v>3860</v>
      </c>
      <c r="B1895" s="2">
        <v>45493</v>
      </c>
      <c r="C1895" t="s">
        <v>575</v>
      </c>
      <c r="D1895" t="s">
        <v>1799</v>
      </c>
      <c r="E1895" t="s">
        <v>1942</v>
      </c>
      <c r="F1895">
        <v>1</v>
      </c>
      <c r="G1895">
        <v>389.12</v>
      </c>
      <c r="H1895">
        <v>0.18</v>
      </c>
      <c r="I1895" t="s">
        <v>1961</v>
      </c>
      <c r="J1895">
        <v>319.07839999999999</v>
      </c>
    </row>
    <row r="1896" spans="1:10" x14ac:dyDescent="0.25">
      <c r="A1896" t="s">
        <v>3861</v>
      </c>
      <c r="B1896" s="2">
        <v>45558</v>
      </c>
      <c r="C1896" t="s">
        <v>1426</v>
      </c>
      <c r="D1896" t="s">
        <v>1829</v>
      </c>
      <c r="E1896" t="s">
        <v>1945</v>
      </c>
      <c r="F1896">
        <v>3</v>
      </c>
      <c r="G1896">
        <v>543.83000000000004</v>
      </c>
      <c r="H1896">
        <v>0.05</v>
      </c>
      <c r="I1896" t="s">
        <v>1959</v>
      </c>
      <c r="J1896">
        <v>1549.9155000000001</v>
      </c>
    </row>
    <row r="1897" spans="1:10" x14ac:dyDescent="0.25">
      <c r="A1897" t="s">
        <v>3862</v>
      </c>
      <c r="B1897" s="2">
        <v>45423</v>
      </c>
      <c r="C1897" t="s">
        <v>107</v>
      </c>
      <c r="D1897" t="s">
        <v>1613</v>
      </c>
      <c r="E1897" t="s">
        <v>1892</v>
      </c>
      <c r="F1897">
        <v>2</v>
      </c>
      <c r="G1897">
        <v>660.27</v>
      </c>
      <c r="H1897">
        <v>0.01</v>
      </c>
      <c r="I1897" t="s">
        <v>1961</v>
      </c>
      <c r="J1897">
        <v>1307.3345999999999</v>
      </c>
    </row>
    <row r="1898" spans="1:10" x14ac:dyDescent="0.25">
      <c r="A1898" t="s">
        <v>3863</v>
      </c>
      <c r="B1898" s="2">
        <v>45780</v>
      </c>
      <c r="C1898" t="s">
        <v>1358</v>
      </c>
      <c r="D1898" t="s">
        <v>1610</v>
      </c>
      <c r="E1898" t="s">
        <v>1917</v>
      </c>
      <c r="F1898">
        <v>4</v>
      </c>
      <c r="G1898">
        <v>729.31</v>
      </c>
      <c r="H1898">
        <v>0.03</v>
      </c>
      <c r="I1898" t="s">
        <v>1959</v>
      </c>
      <c r="J1898">
        <v>2829.7228</v>
      </c>
    </row>
    <row r="1899" spans="1:10" x14ac:dyDescent="0.25">
      <c r="A1899" t="s">
        <v>3864</v>
      </c>
      <c r="B1899" s="2">
        <v>45345</v>
      </c>
      <c r="C1899" t="s">
        <v>1319</v>
      </c>
      <c r="D1899" t="s">
        <v>1844</v>
      </c>
      <c r="E1899" t="s">
        <v>1911</v>
      </c>
      <c r="F1899">
        <v>2</v>
      </c>
      <c r="G1899">
        <v>152.91</v>
      </c>
      <c r="H1899">
        <v>0.24</v>
      </c>
      <c r="I1899" t="s">
        <v>1961</v>
      </c>
      <c r="J1899">
        <v>232.42320000000001</v>
      </c>
    </row>
    <row r="1900" spans="1:10" x14ac:dyDescent="0.25">
      <c r="A1900" t="s">
        <v>3865</v>
      </c>
      <c r="B1900" s="2">
        <v>45344</v>
      </c>
      <c r="C1900" t="s">
        <v>1434</v>
      </c>
      <c r="D1900" t="s">
        <v>1805</v>
      </c>
      <c r="E1900" t="s">
        <v>1936</v>
      </c>
      <c r="F1900">
        <v>4</v>
      </c>
      <c r="G1900">
        <v>592.14</v>
      </c>
      <c r="H1900">
        <v>0.12</v>
      </c>
      <c r="I1900" t="s">
        <v>1964</v>
      </c>
      <c r="J1900">
        <v>2084.3328000000001</v>
      </c>
    </row>
    <row r="1901" spans="1:10" x14ac:dyDescent="0.25">
      <c r="A1901" t="s">
        <v>3866</v>
      </c>
      <c r="B1901" s="2">
        <v>45525</v>
      </c>
      <c r="C1901" t="s">
        <v>234</v>
      </c>
      <c r="D1901" t="s">
        <v>1817</v>
      </c>
      <c r="E1901" t="s">
        <v>1929</v>
      </c>
      <c r="F1901">
        <v>1</v>
      </c>
      <c r="G1901">
        <v>984.37</v>
      </c>
      <c r="H1901">
        <v>0</v>
      </c>
      <c r="I1901" t="s">
        <v>1961</v>
      </c>
      <c r="J1901">
        <v>984.37</v>
      </c>
    </row>
    <row r="1902" spans="1:10" x14ac:dyDescent="0.25">
      <c r="A1902" t="s">
        <v>3867</v>
      </c>
      <c r="B1902" s="2">
        <v>45329</v>
      </c>
      <c r="C1902" t="s">
        <v>937</v>
      </c>
      <c r="D1902" t="s">
        <v>1560</v>
      </c>
      <c r="E1902" t="s">
        <v>1929</v>
      </c>
      <c r="F1902">
        <v>2</v>
      </c>
      <c r="G1902">
        <v>237.59</v>
      </c>
      <c r="H1902">
        <v>0.12</v>
      </c>
      <c r="I1902" t="s">
        <v>1959</v>
      </c>
      <c r="J1902">
        <v>418.15839999999997</v>
      </c>
    </row>
    <row r="1903" spans="1:10" x14ac:dyDescent="0.25">
      <c r="A1903" t="s">
        <v>3868</v>
      </c>
      <c r="B1903" s="2">
        <v>45250</v>
      </c>
      <c r="C1903" t="s">
        <v>1349</v>
      </c>
      <c r="D1903" t="s">
        <v>1652</v>
      </c>
      <c r="E1903" t="s">
        <v>1917</v>
      </c>
      <c r="F1903">
        <v>1</v>
      </c>
      <c r="G1903">
        <v>52.06</v>
      </c>
      <c r="H1903">
        <v>0.27</v>
      </c>
      <c r="I1903" t="s">
        <v>1964</v>
      </c>
      <c r="J1903">
        <v>38.003799999999998</v>
      </c>
    </row>
    <row r="1904" spans="1:10" x14ac:dyDescent="0.25">
      <c r="A1904" t="s">
        <v>3869</v>
      </c>
      <c r="B1904" s="2">
        <v>45691</v>
      </c>
      <c r="C1904" t="s">
        <v>1417</v>
      </c>
      <c r="D1904" t="s">
        <v>2061</v>
      </c>
      <c r="E1904" t="s">
        <v>1892</v>
      </c>
      <c r="F1904">
        <v>2</v>
      </c>
      <c r="G1904">
        <v>594.63</v>
      </c>
      <c r="H1904">
        <v>0.12</v>
      </c>
      <c r="I1904" t="s">
        <v>1959</v>
      </c>
      <c r="J1904">
        <v>1046.5488</v>
      </c>
    </row>
    <row r="1905" spans="1:10" x14ac:dyDescent="0.25">
      <c r="A1905" t="s">
        <v>3870</v>
      </c>
      <c r="B1905" s="2">
        <v>45644</v>
      </c>
      <c r="C1905" t="s">
        <v>563</v>
      </c>
      <c r="D1905" t="s">
        <v>2061</v>
      </c>
      <c r="E1905" t="s">
        <v>1887</v>
      </c>
      <c r="F1905">
        <v>3</v>
      </c>
      <c r="G1905">
        <v>476.1</v>
      </c>
      <c r="H1905">
        <v>0.05</v>
      </c>
      <c r="I1905" t="s">
        <v>1964</v>
      </c>
      <c r="J1905">
        <v>1356.885</v>
      </c>
    </row>
    <row r="1906" spans="1:10" x14ac:dyDescent="0.25">
      <c r="A1906" t="s">
        <v>3871</v>
      </c>
      <c r="B1906" s="2">
        <v>45514</v>
      </c>
      <c r="C1906" t="s">
        <v>231</v>
      </c>
      <c r="D1906" t="s">
        <v>1765</v>
      </c>
      <c r="E1906" t="s">
        <v>1911</v>
      </c>
      <c r="F1906">
        <v>1</v>
      </c>
      <c r="G1906">
        <v>546.47</v>
      </c>
      <c r="H1906">
        <v>0.08</v>
      </c>
      <c r="I1906" t="s">
        <v>1964</v>
      </c>
      <c r="J1906">
        <v>502.75240000000002</v>
      </c>
    </row>
    <row r="1907" spans="1:10" x14ac:dyDescent="0.25">
      <c r="A1907" t="s">
        <v>3872</v>
      </c>
      <c r="B1907" s="2">
        <v>45760</v>
      </c>
      <c r="C1907" t="s">
        <v>590</v>
      </c>
      <c r="D1907" t="s">
        <v>1808</v>
      </c>
      <c r="E1907" t="s">
        <v>1929</v>
      </c>
      <c r="F1907">
        <v>1</v>
      </c>
      <c r="G1907">
        <v>979.49</v>
      </c>
      <c r="H1907">
        <v>0.19</v>
      </c>
      <c r="I1907" t="s">
        <v>1964</v>
      </c>
      <c r="J1907">
        <v>793.38690000000008</v>
      </c>
    </row>
    <row r="1908" spans="1:10" x14ac:dyDescent="0.25">
      <c r="A1908" t="s">
        <v>3873</v>
      </c>
      <c r="B1908" s="2">
        <v>45289</v>
      </c>
      <c r="C1908" t="s">
        <v>642</v>
      </c>
      <c r="D1908" t="s">
        <v>1625</v>
      </c>
      <c r="E1908" t="s">
        <v>1896</v>
      </c>
      <c r="F1908">
        <v>3</v>
      </c>
      <c r="G1908">
        <v>988.53</v>
      </c>
      <c r="H1908">
        <v>0.3</v>
      </c>
      <c r="I1908" t="s">
        <v>1964</v>
      </c>
      <c r="J1908">
        <v>2075.913</v>
      </c>
    </row>
    <row r="1909" spans="1:10" x14ac:dyDescent="0.25">
      <c r="A1909" t="s">
        <v>3874</v>
      </c>
      <c r="B1909" s="2">
        <v>45704</v>
      </c>
      <c r="C1909" t="s">
        <v>826</v>
      </c>
      <c r="D1909" t="s">
        <v>1811</v>
      </c>
      <c r="E1909" t="s">
        <v>1901</v>
      </c>
      <c r="F1909">
        <v>4</v>
      </c>
      <c r="G1909">
        <v>849.29</v>
      </c>
      <c r="H1909">
        <v>0.26</v>
      </c>
      <c r="I1909" t="s">
        <v>1959</v>
      </c>
      <c r="J1909">
        <v>2513.8984</v>
      </c>
    </row>
    <row r="1910" spans="1:10" x14ac:dyDescent="0.25">
      <c r="A1910" t="s">
        <v>3875</v>
      </c>
      <c r="B1910" s="2">
        <v>45318</v>
      </c>
      <c r="C1910" t="s">
        <v>1088</v>
      </c>
      <c r="D1910" t="s">
        <v>1868</v>
      </c>
      <c r="E1910" t="s">
        <v>1934</v>
      </c>
      <c r="F1910">
        <v>2</v>
      </c>
      <c r="G1910">
        <v>452.29</v>
      </c>
      <c r="H1910">
        <v>0.01</v>
      </c>
      <c r="I1910" t="s">
        <v>1964</v>
      </c>
      <c r="J1910">
        <v>895.53420000000006</v>
      </c>
    </row>
    <row r="1911" spans="1:10" x14ac:dyDescent="0.25">
      <c r="A1911" t="s">
        <v>3876</v>
      </c>
      <c r="B1911" s="2">
        <v>45495</v>
      </c>
      <c r="C1911" t="s">
        <v>1389</v>
      </c>
      <c r="D1911" t="s">
        <v>1744</v>
      </c>
      <c r="E1911" t="s">
        <v>1945</v>
      </c>
      <c r="F1911">
        <v>2</v>
      </c>
      <c r="G1911">
        <v>810.81</v>
      </c>
      <c r="H1911">
        <v>0.11</v>
      </c>
      <c r="I1911" t="s">
        <v>1964</v>
      </c>
      <c r="J1911">
        <v>1443.2418</v>
      </c>
    </row>
    <row r="1912" spans="1:10" x14ac:dyDescent="0.25">
      <c r="A1912" t="s">
        <v>3877</v>
      </c>
      <c r="B1912" s="2">
        <v>45560</v>
      </c>
      <c r="C1912" t="s">
        <v>131</v>
      </c>
      <c r="D1912" t="s">
        <v>1765</v>
      </c>
      <c r="E1912" t="s">
        <v>1917</v>
      </c>
      <c r="F1912">
        <v>1</v>
      </c>
      <c r="G1912">
        <v>846.67</v>
      </c>
      <c r="H1912">
        <v>0.1</v>
      </c>
      <c r="I1912" t="s">
        <v>1964</v>
      </c>
      <c r="J1912">
        <v>762.00299999999993</v>
      </c>
    </row>
    <row r="1913" spans="1:10" x14ac:dyDescent="0.25">
      <c r="A1913" t="s">
        <v>3878</v>
      </c>
      <c r="B1913" s="2">
        <v>45367</v>
      </c>
      <c r="C1913" t="s">
        <v>81</v>
      </c>
      <c r="D1913" t="s">
        <v>1648</v>
      </c>
      <c r="E1913" t="s">
        <v>1911</v>
      </c>
      <c r="F1913">
        <v>4</v>
      </c>
      <c r="G1913">
        <v>73.55</v>
      </c>
      <c r="H1913">
        <v>0.24</v>
      </c>
      <c r="I1913" t="s">
        <v>1964</v>
      </c>
      <c r="J1913">
        <v>223.59200000000001</v>
      </c>
    </row>
    <row r="1914" spans="1:10" x14ac:dyDescent="0.25">
      <c r="A1914" t="s">
        <v>3879</v>
      </c>
      <c r="B1914" s="2">
        <v>45861</v>
      </c>
      <c r="C1914" t="s">
        <v>895</v>
      </c>
      <c r="D1914" t="s">
        <v>1859</v>
      </c>
      <c r="E1914" t="s">
        <v>1911</v>
      </c>
      <c r="F1914">
        <v>1</v>
      </c>
      <c r="G1914">
        <v>882.03</v>
      </c>
      <c r="H1914">
        <v>0.04</v>
      </c>
      <c r="I1914" t="s">
        <v>1964</v>
      </c>
      <c r="J1914">
        <v>846.74879999999996</v>
      </c>
    </row>
    <row r="1915" spans="1:10" x14ac:dyDescent="0.25">
      <c r="A1915" t="s">
        <v>3880</v>
      </c>
      <c r="B1915" s="2">
        <v>45589</v>
      </c>
      <c r="C1915" t="s">
        <v>46</v>
      </c>
      <c r="D1915" t="s">
        <v>1642</v>
      </c>
      <c r="E1915" t="s">
        <v>1934</v>
      </c>
      <c r="F1915">
        <v>1</v>
      </c>
      <c r="G1915">
        <v>958.44</v>
      </c>
      <c r="H1915">
        <v>0.21</v>
      </c>
      <c r="I1915" t="s">
        <v>1959</v>
      </c>
      <c r="J1915">
        <v>757.16760000000011</v>
      </c>
    </row>
    <row r="1916" spans="1:10" x14ac:dyDescent="0.25">
      <c r="A1916" t="s">
        <v>3881</v>
      </c>
      <c r="B1916" s="2">
        <v>45560</v>
      </c>
      <c r="C1916" t="s">
        <v>46</v>
      </c>
      <c r="D1916" t="s">
        <v>1880</v>
      </c>
      <c r="E1916" t="s">
        <v>1896</v>
      </c>
      <c r="F1916">
        <v>1</v>
      </c>
      <c r="G1916">
        <v>716.29</v>
      </c>
      <c r="H1916">
        <v>0.01</v>
      </c>
      <c r="I1916" t="s">
        <v>1961</v>
      </c>
      <c r="J1916">
        <v>709.12709999999993</v>
      </c>
    </row>
    <row r="1917" spans="1:10" x14ac:dyDescent="0.25">
      <c r="A1917" t="s">
        <v>3882</v>
      </c>
      <c r="B1917" s="2">
        <v>45408</v>
      </c>
      <c r="C1917" t="s">
        <v>1028</v>
      </c>
      <c r="D1917" t="s">
        <v>1594</v>
      </c>
      <c r="E1917" t="s">
        <v>1939</v>
      </c>
      <c r="F1917">
        <v>2</v>
      </c>
      <c r="G1917">
        <v>409.14</v>
      </c>
      <c r="H1917">
        <v>0.01</v>
      </c>
      <c r="I1917" t="s">
        <v>1961</v>
      </c>
      <c r="J1917">
        <v>810.09719999999993</v>
      </c>
    </row>
    <row r="1918" spans="1:10" x14ac:dyDescent="0.25">
      <c r="A1918" t="s">
        <v>3883</v>
      </c>
      <c r="B1918" s="2">
        <v>45714</v>
      </c>
      <c r="C1918" t="s">
        <v>308</v>
      </c>
      <c r="D1918" t="s">
        <v>1880</v>
      </c>
      <c r="E1918" t="s">
        <v>1921</v>
      </c>
      <c r="F1918">
        <v>4</v>
      </c>
      <c r="G1918">
        <v>261.73</v>
      </c>
      <c r="H1918">
        <v>0.1</v>
      </c>
      <c r="I1918" t="s">
        <v>1961</v>
      </c>
      <c r="J1918">
        <v>942.22800000000007</v>
      </c>
    </row>
    <row r="1919" spans="1:10" x14ac:dyDescent="0.25">
      <c r="A1919" t="s">
        <v>3884</v>
      </c>
      <c r="B1919" s="2">
        <v>45661</v>
      </c>
      <c r="C1919" t="s">
        <v>1449</v>
      </c>
      <c r="D1919" t="s">
        <v>1606</v>
      </c>
      <c r="E1919" t="s">
        <v>1887</v>
      </c>
      <c r="F1919">
        <v>2</v>
      </c>
      <c r="G1919">
        <v>687.35</v>
      </c>
      <c r="H1919">
        <v>0.2</v>
      </c>
      <c r="I1919" t="s">
        <v>1964</v>
      </c>
      <c r="J1919">
        <v>1099.76</v>
      </c>
    </row>
    <row r="1920" spans="1:10" x14ac:dyDescent="0.25">
      <c r="A1920" t="s">
        <v>3885</v>
      </c>
      <c r="B1920" s="2">
        <v>45921</v>
      </c>
      <c r="C1920" t="s">
        <v>683</v>
      </c>
      <c r="D1920" t="s">
        <v>1835</v>
      </c>
      <c r="E1920" t="s">
        <v>1917</v>
      </c>
      <c r="F1920">
        <v>2</v>
      </c>
      <c r="G1920">
        <v>30.14</v>
      </c>
      <c r="H1920">
        <v>0.21</v>
      </c>
      <c r="I1920" t="s">
        <v>1959</v>
      </c>
      <c r="J1920">
        <v>47.621200000000002</v>
      </c>
    </row>
    <row r="1921" spans="1:10" x14ac:dyDescent="0.25">
      <c r="A1921" t="s">
        <v>3886</v>
      </c>
      <c r="B1921" s="2">
        <v>45651</v>
      </c>
      <c r="C1921" t="s">
        <v>357</v>
      </c>
      <c r="D1921" t="s">
        <v>1680</v>
      </c>
      <c r="E1921" t="s">
        <v>1917</v>
      </c>
      <c r="F1921">
        <v>3</v>
      </c>
      <c r="G1921">
        <v>570.12</v>
      </c>
      <c r="H1921">
        <v>0.12</v>
      </c>
      <c r="I1921" t="s">
        <v>1961</v>
      </c>
      <c r="J1921">
        <v>1505.1168</v>
      </c>
    </row>
    <row r="1922" spans="1:10" x14ac:dyDescent="0.25">
      <c r="A1922" t="s">
        <v>3887</v>
      </c>
      <c r="B1922" s="2">
        <v>45883</v>
      </c>
      <c r="C1922" t="s">
        <v>904</v>
      </c>
      <c r="D1922" t="s">
        <v>1814</v>
      </c>
      <c r="E1922" t="s">
        <v>1948</v>
      </c>
      <c r="F1922">
        <v>3</v>
      </c>
      <c r="G1922">
        <v>401.87</v>
      </c>
      <c r="H1922">
        <v>0.28999999999999998</v>
      </c>
      <c r="I1922" t="s">
        <v>1964</v>
      </c>
      <c r="J1922">
        <v>855.98310000000004</v>
      </c>
    </row>
    <row r="1923" spans="1:10" x14ac:dyDescent="0.25">
      <c r="A1923" t="s">
        <v>3888</v>
      </c>
      <c r="B1923" s="2">
        <v>45624</v>
      </c>
      <c r="C1923" t="s">
        <v>1536</v>
      </c>
      <c r="D1923" t="s">
        <v>1820</v>
      </c>
      <c r="E1923" t="s">
        <v>1929</v>
      </c>
      <c r="F1923">
        <v>4</v>
      </c>
      <c r="G1923">
        <v>619.35</v>
      </c>
      <c r="H1923">
        <v>0.3</v>
      </c>
      <c r="I1923" t="s">
        <v>1959</v>
      </c>
      <c r="J1923">
        <v>1734.18</v>
      </c>
    </row>
    <row r="1924" spans="1:10" x14ac:dyDescent="0.25">
      <c r="A1924" t="s">
        <v>3889</v>
      </c>
      <c r="B1924" s="2">
        <v>45276</v>
      </c>
      <c r="C1924" t="s">
        <v>802</v>
      </c>
      <c r="D1924" t="s">
        <v>1718</v>
      </c>
      <c r="E1924" t="s">
        <v>1942</v>
      </c>
      <c r="F1924">
        <v>4</v>
      </c>
      <c r="G1924">
        <v>569.36</v>
      </c>
      <c r="H1924">
        <v>0.27</v>
      </c>
      <c r="I1924" t="s">
        <v>1961</v>
      </c>
      <c r="J1924">
        <v>1662.5311999999999</v>
      </c>
    </row>
    <row r="1925" spans="1:10" x14ac:dyDescent="0.25">
      <c r="A1925" t="s">
        <v>3890</v>
      </c>
      <c r="B1925" s="2">
        <v>45344</v>
      </c>
      <c r="C1925" t="s">
        <v>1478</v>
      </c>
      <c r="D1925" t="s">
        <v>1658</v>
      </c>
      <c r="E1925" t="s">
        <v>1904</v>
      </c>
      <c r="F1925">
        <v>2</v>
      </c>
      <c r="G1925">
        <v>846.35</v>
      </c>
      <c r="H1925">
        <v>0.3</v>
      </c>
      <c r="I1925" t="s">
        <v>1964</v>
      </c>
      <c r="J1925">
        <v>1184.8900000000001</v>
      </c>
    </row>
    <row r="1926" spans="1:10" x14ac:dyDescent="0.25">
      <c r="A1926" t="s">
        <v>3891</v>
      </c>
      <c r="B1926" s="2">
        <v>45849</v>
      </c>
      <c r="C1926" t="s">
        <v>1358</v>
      </c>
      <c r="D1926" t="s">
        <v>1667</v>
      </c>
      <c r="E1926" t="s">
        <v>1896</v>
      </c>
      <c r="F1926">
        <v>1</v>
      </c>
      <c r="G1926">
        <v>788.45</v>
      </c>
      <c r="H1926">
        <v>0.28999999999999998</v>
      </c>
      <c r="I1926" t="s">
        <v>1961</v>
      </c>
      <c r="J1926">
        <v>559.79949999999997</v>
      </c>
    </row>
    <row r="1927" spans="1:10" x14ac:dyDescent="0.25">
      <c r="A1927" t="s">
        <v>3892</v>
      </c>
      <c r="B1927" s="2">
        <v>45880</v>
      </c>
      <c r="C1927" t="s">
        <v>1139</v>
      </c>
      <c r="D1927" t="s">
        <v>1683</v>
      </c>
      <c r="E1927" t="s">
        <v>1929</v>
      </c>
      <c r="F1927">
        <v>2</v>
      </c>
      <c r="G1927">
        <v>338.81</v>
      </c>
      <c r="H1927">
        <v>7.0000000000000007E-2</v>
      </c>
      <c r="I1927" t="s">
        <v>1964</v>
      </c>
      <c r="J1927">
        <v>630.1866</v>
      </c>
    </row>
    <row r="1928" spans="1:10" x14ac:dyDescent="0.25">
      <c r="A1928" t="s">
        <v>3893</v>
      </c>
      <c r="B1928" s="2">
        <v>45907</v>
      </c>
      <c r="C1928" t="s">
        <v>114</v>
      </c>
      <c r="D1928" t="s">
        <v>1613</v>
      </c>
      <c r="E1928" t="s">
        <v>1908</v>
      </c>
      <c r="F1928">
        <v>4</v>
      </c>
      <c r="G1928">
        <v>94.48</v>
      </c>
      <c r="H1928">
        <v>0.06</v>
      </c>
      <c r="I1928" t="s">
        <v>1964</v>
      </c>
      <c r="J1928">
        <v>355.2448</v>
      </c>
    </row>
    <row r="1929" spans="1:10" x14ac:dyDescent="0.25">
      <c r="A1929" t="s">
        <v>3894</v>
      </c>
      <c r="B1929" s="2">
        <v>45545</v>
      </c>
      <c r="C1929" t="s">
        <v>1481</v>
      </c>
      <c r="D1929" t="s">
        <v>1631</v>
      </c>
      <c r="E1929" t="s">
        <v>1932</v>
      </c>
      <c r="F1929">
        <v>3</v>
      </c>
      <c r="G1929">
        <v>941.85</v>
      </c>
      <c r="H1929">
        <v>0.16</v>
      </c>
      <c r="I1929" t="s">
        <v>1961</v>
      </c>
      <c r="J1929">
        <v>2373.462</v>
      </c>
    </row>
    <row r="1930" spans="1:10" x14ac:dyDescent="0.25">
      <c r="A1930" t="s">
        <v>3895</v>
      </c>
      <c r="B1930" s="2">
        <v>45257</v>
      </c>
      <c r="C1930" t="s">
        <v>545</v>
      </c>
      <c r="D1930" t="s">
        <v>1715</v>
      </c>
      <c r="E1930" t="s">
        <v>1908</v>
      </c>
      <c r="F1930">
        <v>2</v>
      </c>
      <c r="G1930">
        <v>336.97</v>
      </c>
      <c r="H1930">
        <v>0.14000000000000001</v>
      </c>
      <c r="I1930" t="s">
        <v>1961</v>
      </c>
      <c r="J1930">
        <v>579.58840000000009</v>
      </c>
    </row>
    <row r="1931" spans="1:10" x14ac:dyDescent="0.25">
      <c r="A1931" t="s">
        <v>3896</v>
      </c>
      <c r="B1931" s="2">
        <v>45466</v>
      </c>
      <c r="C1931" t="s">
        <v>989</v>
      </c>
      <c r="D1931" t="s">
        <v>1576</v>
      </c>
      <c r="E1931" t="s">
        <v>1908</v>
      </c>
      <c r="F1931">
        <v>2</v>
      </c>
      <c r="G1931">
        <v>344.16</v>
      </c>
      <c r="H1931">
        <v>0.09</v>
      </c>
      <c r="I1931" t="s">
        <v>1961</v>
      </c>
      <c r="J1931">
        <v>626.37120000000004</v>
      </c>
    </row>
    <row r="1932" spans="1:10" x14ac:dyDescent="0.25">
      <c r="A1932" t="s">
        <v>3897</v>
      </c>
      <c r="B1932" s="2">
        <v>45847</v>
      </c>
      <c r="C1932" t="s">
        <v>959</v>
      </c>
      <c r="D1932" t="s">
        <v>1725</v>
      </c>
      <c r="E1932" t="s">
        <v>1921</v>
      </c>
      <c r="F1932">
        <v>1</v>
      </c>
      <c r="G1932">
        <v>841.53</v>
      </c>
      <c r="H1932">
        <v>0.15</v>
      </c>
      <c r="I1932" t="s">
        <v>1959</v>
      </c>
      <c r="J1932">
        <v>715.30049999999994</v>
      </c>
    </row>
    <row r="1933" spans="1:10" x14ac:dyDescent="0.25">
      <c r="A1933" t="s">
        <v>3898</v>
      </c>
      <c r="B1933" s="2">
        <v>45825</v>
      </c>
      <c r="C1933" t="s">
        <v>1328</v>
      </c>
      <c r="D1933" t="s">
        <v>1832</v>
      </c>
      <c r="E1933" t="s">
        <v>1942</v>
      </c>
      <c r="F1933">
        <v>3</v>
      </c>
      <c r="G1933">
        <v>63.36</v>
      </c>
      <c r="H1933">
        <v>0.28999999999999998</v>
      </c>
      <c r="I1933" t="s">
        <v>1964</v>
      </c>
      <c r="J1933">
        <v>134.95679999999999</v>
      </c>
    </row>
    <row r="1934" spans="1:10" x14ac:dyDescent="0.25">
      <c r="A1934" t="s">
        <v>3899</v>
      </c>
      <c r="B1934" s="2">
        <v>45839</v>
      </c>
      <c r="C1934" t="s">
        <v>1536</v>
      </c>
      <c r="D1934" t="s">
        <v>1817</v>
      </c>
      <c r="E1934" t="s">
        <v>1917</v>
      </c>
      <c r="F1934">
        <v>2</v>
      </c>
      <c r="G1934">
        <v>552.49</v>
      </c>
      <c r="H1934">
        <v>0.1</v>
      </c>
      <c r="I1934" t="s">
        <v>1959</v>
      </c>
      <c r="J1934">
        <v>994.48200000000008</v>
      </c>
    </row>
    <row r="1935" spans="1:10" x14ac:dyDescent="0.25">
      <c r="A1935" t="s">
        <v>3900</v>
      </c>
      <c r="B1935" s="2">
        <v>45720</v>
      </c>
      <c r="C1935" t="s">
        <v>769</v>
      </c>
      <c r="D1935" t="s">
        <v>1648</v>
      </c>
      <c r="E1935" t="s">
        <v>1911</v>
      </c>
      <c r="F1935">
        <v>3</v>
      </c>
      <c r="G1935">
        <v>447.38</v>
      </c>
      <c r="H1935">
        <v>0.03</v>
      </c>
      <c r="I1935" t="s">
        <v>1959</v>
      </c>
      <c r="J1935">
        <v>1301.8758</v>
      </c>
    </row>
    <row r="1936" spans="1:10" x14ac:dyDescent="0.25">
      <c r="A1936" t="s">
        <v>3901</v>
      </c>
      <c r="B1936" s="2">
        <v>45250</v>
      </c>
      <c r="C1936" t="s">
        <v>1404</v>
      </c>
      <c r="D1936" t="s">
        <v>1802</v>
      </c>
      <c r="E1936" t="s">
        <v>1948</v>
      </c>
      <c r="F1936">
        <v>1</v>
      </c>
      <c r="G1936">
        <v>727.7</v>
      </c>
      <c r="H1936">
        <v>0.21</v>
      </c>
      <c r="I1936" t="s">
        <v>1964</v>
      </c>
      <c r="J1936">
        <v>574.88300000000004</v>
      </c>
    </row>
    <row r="1937" spans="1:10" x14ac:dyDescent="0.25">
      <c r="A1937" t="s">
        <v>3902</v>
      </c>
      <c r="B1937" s="2">
        <v>45258</v>
      </c>
      <c r="C1937" t="s">
        <v>1364</v>
      </c>
      <c r="D1937" t="s">
        <v>1735</v>
      </c>
      <c r="E1937" t="s">
        <v>1914</v>
      </c>
      <c r="F1937">
        <v>4</v>
      </c>
      <c r="G1937">
        <v>581.34</v>
      </c>
      <c r="H1937">
        <v>0.08</v>
      </c>
      <c r="I1937" t="s">
        <v>1959</v>
      </c>
      <c r="J1937">
        <v>2139.3312000000001</v>
      </c>
    </row>
    <row r="1938" spans="1:10" x14ac:dyDescent="0.25">
      <c r="A1938" t="s">
        <v>3903</v>
      </c>
      <c r="B1938" s="2">
        <v>45793</v>
      </c>
      <c r="C1938" t="s">
        <v>348</v>
      </c>
      <c r="D1938" t="s">
        <v>1780</v>
      </c>
      <c r="E1938" t="s">
        <v>1892</v>
      </c>
      <c r="F1938">
        <v>1</v>
      </c>
      <c r="G1938">
        <v>338.83</v>
      </c>
      <c r="H1938">
        <v>0.19</v>
      </c>
      <c r="I1938" t="s">
        <v>1961</v>
      </c>
      <c r="J1938">
        <v>274.45229999999998</v>
      </c>
    </row>
    <row r="1939" spans="1:10" x14ac:dyDescent="0.25">
      <c r="A1939" t="s">
        <v>3904</v>
      </c>
      <c r="B1939" s="2">
        <v>45265</v>
      </c>
      <c r="C1939" t="s">
        <v>916</v>
      </c>
      <c r="D1939" t="s">
        <v>1728</v>
      </c>
      <c r="E1939" t="s">
        <v>1932</v>
      </c>
      <c r="F1939">
        <v>4</v>
      </c>
      <c r="G1939">
        <v>568.80999999999995</v>
      </c>
      <c r="H1939">
        <v>0.25</v>
      </c>
      <c r="I1939" t="s">
        <v>1959</v>
      </c>
      <c r="J1939">
        <v>1706.43</v>
      </c>
    </row>
    <row r="1940" spans="1:10" x14ac:dyDescent="0.25">
      <c r="A1940" t="s">
        <v>3905</v>
      </c>
      <c r="B1940" s="2">
        <v>45607</v>
      </c>
      <c r="C1940" t="s">
        <v>1184</v>
      </c>
      <c r="D1940" t="s">
        <v>1765</v>
      </c>
      <c r="E1940" t="s">
        <v>1942</v>
      </c>
      <c r="F1940">
        <v>2</v>
      </c>
      <c r="G1940">
        <v>352.63</v>
      </c>
      <c r="H1940">
        <v>0.15</v>
      </c>
      <c r="I1940" t="s">
        <v>1961</v>
      </c>
      <c r="J1940">
        <v>599.471</v>
      </c>
    </row>
    <row r="1941" spans="1:10" x14ac:dyDescent="0.25">
      <c r="A1941" t="s">
        <v>3906</v>
      </c>
      <c r="B1941" s="2">
        <v>45382</v>
      </c>
      <c r="C1941" t="s">
        <v>530</v>
      </c>
      <c r="D1941" t="s">
        <v>1871</v>
      </c>
      <c r="E1941" t="s">
        <v>1932</v>
      </c>
      <c r="F1941">
        <v>2</v>
      </c>
      <c r="G1941">
        <v>629.86</v>
      </c>
      <c r="H1941">
        <v>0.15</v>
      </c>
      <c r="I1941" t="s">
        <v>1961</v>
      </c>
      <c r="J1941">
        <v>1070.7619999999999</v>
      </c>
    </row>
    <row r="1942" spans="1:10" x14ac:dyDescent="0.25">
      <c r="A1942" t="s">
        <v>3907</v>
      </c>
      <c r="B1942" s="2">
        <v>45793</v>
      </c>
      <c r="C1942" t="s">
        <v>1528</v>
      </c>
      <c r="D1942" t="s">
        <v>1877</v>
      </c>
      <c r="E1942" t="s">
        <v>1901</v>
      </c>
      <c r="F1942">
        <v>3</v>
      </c>
      <c r="G1942">
        <v>212.08</v>
      </c>
      <c r="H1942">
        <v>7.0000000000000007E-2</v>
      </c>
      <c r="I1942" t="s">
        <v>1959</v>
      </c>
      <c r="J1942">
        <v>591.70319999999992</v>
      </c>
    </row>
    <row r="1943" spans="1:10" x14ac:dyDescent="0.25">
      <c r="A1943" t="s">
        <v>3908</v>
      </c>
      <c r="B1943" s="2">
        <v>45590</v>
      </c>
      <c r="C1943" t="s">
        <v>545</v>
      </c>
      <c r="D1943" t="s">
        <v>1753</v>
      </c>
      <c r="E1943" t="s">
        <v>1896</v>
      </c>
      <c r="F1943">
        <v>3</v>
      </c>
      <c r="G1943">
        <v>878.62</v>
      </c>
      <c r="H1943">
        <v>0.05</v>
      </c>
      <c r="I1943" t="s">
        <v>1961</v>
      </c>
      <c r="J1943">
        <v>2504.067</v>
      </c>
    </row>
    <row r="1944" spans="1:10" x14ac:dyDescent="0.25">
      <c r="A1944" t="s">
        <v>3909</v>
      </c>
      <c r="B1944" s="2">
        <v>45679</v>
      </c>
      <c r="C1944" t="s">
        <v>844</v>
      </c>
      <c r="D1944" t="s">
        <v>1823</v>
      </c>
      <c r="E1944" t="s">
        <v>1924</v>
      </c>
      <c r="F1944">
        <v>4</v>
      </c>
      <c r="G1944">
        <v>87.83</v>
      </c>
      <c r="H1944">
        <v>0.23</v>
      </c>
      <c r="I1944" t="s">
        <v>1961</v>
      </c>
      <c r="J1944">
        <v>270.51639999999998</v>
      </c>
    </row>
    <row r="1945" spans="1:10" x14ac:dyDescent="0.25">
      <c r="A1945" t="s">
        <v>3910</v>
      </c>
      <c r="B1945" s="2">
        <v>45814</v>
      </c>
      <c r="C1945" t="s">
        <v>886</v>
      </c>
      <c r="D1945" t="s">
        <v>1750</v>
      </c>
      <c r="E1945" t="s">
        <v>1921</v>
      </c>
      <c r="F1945">
        <v>3</v>
      </c>
      <c r="G1945">
        <v>442.64</v>
      </c>
      <c r="H1945">
        <v>0.15</v>
      </c>
      <c r="I1945" t="s">
        <v>1964</v>
      </c>
      <c r="J1945">
        <v>1128.732</v>
      </c>
    </row>
    <row r="1946" spans="1:10" x14ac:dyDescent="0.25">
      <c r="A1946" t="s">
        <v>3911</v>
      </c>
      <c r="B1946" s="2">
        <v>45795</v>
      </c>
      <c r="C1946" t="s">
        <v>339</v>
      </c>
      <c r="D1946" t="s">
        <v>1693</v>
      </c>
      <c r="E1946" t="s">
        <v>1896</v>
      </c>
      <c r="F1946">
        <v>3</v>
      </c>
      <c r="G1946">
        <v>410.04</v>
      </c>
      <c r="H1946">
        <v>0.09</v>
      </c>
      <c r="I1946" t="s">
        <v>1964</v>
      </c>
      <c r="J1946">
        <v>1119.4092000000001</v>
      </c>
    </row>
    <row r="1947" spans="1:10" x14ac:dyDescent="0.25">
      <c r="A1947" t="s">
        <v>3912</v>
      </c>
      <c r="B1947" s="2">
        <v>45797</v>
      </c>
      <c r="C1947" t="s">
        <v>462</v>
      </c>
      <c r="D1947" t="s">
        <v>1865</v>
      </c>
      <c r="E1947" t="s">
        <v>1942</v>
      </c>
      <c r="F1947">
        <v>1</v>
      </c>
      <c r="G1947">
        <v>355.31</v>
      </c>
      <c r="H1947">
        <v>0.27</v>
      </c>
      <c r="I1947" t="s">
        <v>1959</v>
      </c>
      <c r="J1947">
        <v>259.37630000000001</v>
      </c>
    </row>
    <row r="1948" spans="1:10" x14ac:dyDescent="0.25">
      <c r="A1948" t="s">
        <v>3913</v>
      </c>
      <c r="B1948" s="2">
        <v>45607</v>
      </c>
      <c r="C1948" t="s">
        <v>1187</v>
      </c>
      <c r="D1948" t="s">
        <v>1594</v>
      </c>
      <c r="E1948" t="s">
        <v>1932</v>
      </c>
      <c r="F1948">
        <v>4</v>
      </c>
      <c r="G1948">
        <v>243.13</v>
      </c>
      <c r="H1948">
        <v>0.25</v>
      </c>
      <c r="I1948" t="s">
        <v>1964</v>
      </c>
      <c r="J1948">
        <v>729.39</v>
      </c>
    </row>
    <row r="1949" spans="1:10" x14ac:dyDescent="0.25">
      <c r="A1949" t="s">
        <v>3914</v>
      </c>
      <c r="B1949" s="2">
        <v>45614</v>
      </c>
      <c r="C1949" t="s">
        <v>748</v>
      </c>
      <c r="D1949" t="s">
        <v>1759</v>
      </c>
      <c r="E1949" t="s">
        <v>1927</v>
      </c>
      <c r="F1949">
        <v>2</v>
      </c>
      <c r="G1949">
        <v>410.63</v>
      </c>
      <c r="H1949">
        <v>0.28000000000000003</v>
      </c>
      <c r="I1949" t="s">
        <v>1964</v>
      </c>
      <c r="J1949">
        <v>591.30719999999997</v>
      </c>
    </row>
    <row r="1950" spans="1:10" x14ac:dyDescent="0.25">
      <c r="A1950" t="s">
        <v>3915</v>
      </c>
      <c r="B1950" s="2">
        <v>45293</v>
      </c>
      <c r="C1950" t="s">
        <v>1331</v>
      </c>
      <c r="D1950" t="s">
        <v>1865</v>
      </c>
      <c r="E1950" t="s">
        <v>1924</v>
      </c>
      <c r="F1950">
        <v>4</v>
      </c>
      <c r="G1950">
        <v>101.25</v>
      </c>
      <c r="H1950">
        <v>0.16</v>
      </c>
      <c r="I1950" t="s">
        <v>1961</v>
      </c>
      <c r="J1950">
        <v>340.2</v>
      </c>
    </row>
    <row r="1951" spans="1:10" x14ac:dyDescent="0.25">
      <c r="A1951" t="s">
        <v>3916</v>
      </c>
      <c r="B1951" s="2">
        <v>45301</v>
      </c>
      <c r="C1951" t="s">
        <v>741</v>
      </c>
      <c r="D1951" t="s">
        <v>1585</v>
      </c>
      <c r="E1951" t="s">
        <v>1942</v>
      </c>
      <c r="F1951">
        <v>4</v>
      </c>
      <c r="G1951">
        <v>716.39</v>
      </c>
      <c r="H1951">
        <v>0.03</v>
      </c>
      <c r="I1951" t="s">
        <v>1961</v>
      </c>
      <c r="J1951">
        <v>2779.5931999999998</v>
      </c>
    </row>
    <row r="1952" spans="1:10" x14ac:dyDescent="0.25">
      <c r="A1952" t="s">
        <v>3917</v>
      </c>
      <c r="B1952" s="2">
        <v>45311</v>
      </c>
      <c r="C1952" t="s">
        <v>342</v>
      </c>
      <c r="D1952" t="s">
        <v>1802</v>
      </c>
      <c r="E1952" t="s">
        <v>1892</v>
      </c>
      <c r="F1952">
        <v>1</v>
      </c>
      <c r="G1952">
        <v>721.74</v>
      </c>
      <c r="H1952">
        <v>0.24</v>
      </c>
      <c r="I1952" t="s">
        <v>1961</v>
      </c>
      <c r="J1952">
        <v>548.52240000000006</v>
      </c>
    </row>
    <row r="1953" spans="1:10" x14ac:dyDescent="0.25">
      <c r="A1953" t="s">
        <v>3918</v>
      </c>
      <c r="B1953" s="2">
        <v>45702</v>
      </c>
      <c r="C1953" t="s">
        <v>209</v>
      </c>
      <c r="D1953" t="s">
        <v>1768</v>
      </c>
      <c r="E1953" t="s">
        <v>1927</v>
      </c>
      <c r="F1953">
        <v>2</v>
      </c>
      <c r="G1953">
        <v>527.91</v>
      </c>
      <c r="H1953">
        <v>0.02</v>
      </c>
      <c r="I1953" t="s">
        <v>1959</v>
      </c>
      <c r="J1953">
        <v>1034.7036000000001</v>
      </c>
    </row>
    <row r="1954" spans="1:10" x14ac:dyDescent="0.25">
      <c r="A1954" t="s">
        <v>3919</v>
      </c>
      <c r="B1954" s="2">
        <v>45525</v>
      </c>
      <c r="C1954" t="s">
        <v>1016</v>
      </c>
      <c r="D1954" t="s">
        <v>1738</v>
      </c>
      <c r="E1954" t="s">
        <v>1932</v>
      </c>
      <c r="F1954">
        <v>2</v>
      </c>
      <c r="G1954">
        <v>945.92</v>
      </c>
      <c r="H1954">
        <v>0.19</v>
      </c>
      <c r="I1954" t="s">
        <v>1964</v>
      </c>
      <c r="J1954">
        <v>1532.3904</v>
      </c>
    </row>
    <row r="1955" spans="1:10" x14ac:dyDescent="0.25">
      <c r="A1955" t="s">
        <v>3920</v>
      </c>
      <c r="B1955" s="2">
        <v>45780</v>
      </c>
      <c r="C1955" t="s">
        <v>299</v>
      </c>
      <c r="D1955" t="s">
        <v>1750</v>
      </c>
      <c r="E1955" t="s">
        <v>1942</v>
      </c>
      <c r="F1955">
        <v>2</v>
      </c>
      <c r="G1955">
        <v>981.35</v>
      </c>
      <c r="H1955">
        <v>0.16</v>
      </c>
      <c r="I1955" t="s">
        <v>1961</v>
      </c>
      <c r="J1955">
        <v>1648.6679999999999</v>
      </c>
    </row>
    <row r="1956" spans="1:10" x14ac:dyDescent="0.25">
      <c r="A1956" t="s">
        <v>3921</v>
      </c>
      <c r="B1956" s="2">
        <v>45819</v>
      </c>
      <c r="C1956" t="s">
        <v>732</v>
      </c>
      <c r="D1956" t="s">
        <v>1759</v>
      </c>
      <c r="E1956" t="s">
        <v>1901</v>
      </c>
      <c r="F1956">
        <v>1</v>
      </c>
      <c r="G1956">
        <v>913.99</v>
      </c>
      <c r="H1956">
        <v>0.14000000000000001</v>
      </c>
      <c r="I1956" t="s">
        <v>1959</v>
      </c>
      <c r="J1956">
        <v>786.03139999999996</v>
      </c>
    </row>
    <row r="1957" spans="1:10" x14ac:dyDescent="0.25">
      <c r="A1957" t="s">
        <v>3922</v>
      </c>
      <c r="B1957" s="2">
        <v>45863</v>
      </c>
      <c r="C1957" t="s">
        <v>58</v>
      </c>
      <c r="D1957" t="s">
        <v>1780</v>
      </c>
      <c r="E1957" t="s">
        <v>1917</v>
      </c>
      <c r="F1957">
        <v>4</v>
      </c>
      <c r="G1957">
        <v>270.69</v>
      </c>
      <c r="H1957">
        <v>0.18</v>
      </c>
      <c r="I1957" t="s">
        <v>1961</v>
      </c>
      <c r="J1957">
        <v>887.86320000000001</v>
      </c>
    </row>
    <row r="1958" spans="1:10" x14ac:dyDescent="0.25">
      <c r="A1958" t="s">
        <v>3923</v>
      </c>
      <c r="B1958" s="2">
        <v>45687</v>
      </c>
      <c r="C1958" t="s">
        <v>545</v>
      </c>
      <c r="D1958" t="s">
        <v>1814</v>
      </c>
      <c r="E1958" t="s">
        <v>1911</v>
      </c>
      <c r="F1958">
        <v>3</v>
      </c>
      <c r="G1958">
        <v>998.58</v>
      </c>
      <c r="H1958">
        <v>0.02</v>
      </c>
      <c r="I1958" t="s">
        <v>1959</v>
      </c>
      <c r="J1958">
        <v>2935.8252000000002</v>
      </c>
    </row>
    <row r="1959" spans="1:10" x14ac:dyDescent="0.25">
      <c r="A1959" t="s">
        <v>3924</v>
      </c>
      <c r="B1959" s="2">
        <v>45806</v>
      </c>
      <c r="C1959" t="s">
        <v>1420</v>
      </c>
      <c r="D1959" t="s">
        <v>1689</v>
      </c>
      <c r="E1959" t="s">
        <v>1921</v>
      </c>
      <c r="F1959">
        <v>3</v>
      </c>
      <c r="G1959">
        <v>765.12</v>
      </c>
      <c r="H1959">
        <v>0.18</v>
      </c>
      <c r="I1959" t="s">
        <v>1959</v>
      </c>
      <c r="J1959">
        <v>1882.1952000000001</v>
      </c>
    </row>
    <row r="1960" spans="1:10" x14ac:dyDescent="0.25">
      <c r="A1960" t="s">
        <v>3925</v>
      </c>
      <c r="B1960" s="2">
        <v>45216</v>
      </c>
      <c r="C1960" t="s">
        <v>268</v>
      </c>
      <c r="D1960" t="s">
        <v>1774</v>
      </c>
      <c r="E1960" t="s">
        <v>1948</v>
      </c>
      <c r="F1960">
        <v>3</v>
      </c>
      <c r="G1960">
        <v>449.99</v>
      </c>
      <c r="H1960">
        <v>0.17</v>
      </c>
      <c r="I1960" t="s">
        <v>1964</v>
      </c>
      <c r="J1960">
        <v>1120.4751000000001</v>
      </c>
    </row>
    <row r="1961" spans="1:10" x14ac:dyDescent="0.25">
      <c r="A1961" t="s">
        <v>3926</v>
      </c>
      <c r="B1961" s="2">
        <v>45639</v>
      </c>
      <c r="C1961" t="s">
        <v>817</v>
      </c>
      <c r="D1961" t="s">
        <v>1709</v>
      </c>
      <c r="E1961" t="s">
        <v>1927</v>
      </c>
      <c r="F1961">
        <v>2</v>
      </c>
      <c r="G1961">
        <v>249.02</v>
      </c>
      <c r="H1961">
        <v>0.01</v>
      </c>
      <c r="I1961" t="s">
        <v>1964</v>
      </c>
      <c r="J1961">
        <v>493.05959999999999</v>
      </c>
    </row>
    <row r="1962" spans="1:10" x14ac:dyDescent="0.25">
      <c r="A1962" t="s">
        <v>3927</v>
      </c>
      <c r="B1962" s="2">
        <v>45454</v>
      </c>
      <c r="C1962" t="s">
        <v>474</v>
      </c>
      <c r="D1962" t="s">
        <v>1753</v>
      </c>
      <c r="E1962" t="s">
        <v>1948</v>
      </c>
      <c r="F1962">
        <v>3</v>
      </c>
      <c r="G1962">
        <v>223.64</v>
      </c>
      <c r="H1962">
        <v>0.05</v>
      </c>
      <c r="I1962" t="s">
        <v>1959</v>
      </c>
      <c r="J1962">
        <v>637.37399999999991</v>
      </c>
    </row>
    <row r="1963" spans="1:10" x14ac:dyDescent="0.25">
      <c r="A1963" t="s">
        <v>3928</v>
      </c>
      <c r="B1963" s="2">
        <v>45934</v>
      </c>
      <c r="C1963" t="s">
        <v>379</v>
      </c>
      <c r="D1963" t="s">
        <v>1648</v>
      </c>
      <c r="E1963" t="s">
        <v>1904</v>
      </c>
      <c r="F1963">
        <v>2</v>
      </c>
      <c r="G1963">
        <v>92.94</v>
      </c>
      <c r="H1963">
        <v>0.12</v>
      </c>
      <c r="I1963" t="s">
        <v>1959</v>
      </c>
      <c r="J1963">
        <v>163.5744</v>
      </c>
    </row>
    <row r="1964" spans="1:10" x14ac:dyDescent="0.25">
      <c r="A1964" t="s">
        <v>3929</v>
      </c>
      <c r="B1964" s="2">
        <v>45401</v>
      </c>
      <c r="C1964" t="s">
        <v>1142</v>
      </c>
      <c r="D1964" t="s">
        <v>1998</v>
      </c>
      <c r="E1964" t="s">
        <v>1896</v>
      </c>
      <c r="F1964">
        <v>4</v>
      </c>
      <c r="G1964">
        <v>268.3</v>
      </c>
      <c r="H1964">
        <v>0.02</v>
      </c>
      <c r="I1964" t="s">
        <v>1964</v>
      </c>
      <c r="J1964">
        <v>1051.7360000000001</v>
      </c>
    </row>
    <row r="1965" spans="1:10" x14ac:dyDescent="0.25">
      <c r="A1965" t="s">
        <v>3930</v>
      </c>
      <c r="B1965" s="2">
        <v>45770</v>
      </c>
      <c r="C1965" t="s">
        <v>1380</v>
      </c>
      <c r="D1965" t="s">
        <v>1759</v>
      </c>
      <c r="E1965" t="s">
        <v>1948</v>
      </c>
      <c r="F1965">
        <v>4</v>
      </c>
      <c r="G1965">
        <v>835.61</v>
      </c>
      <c r="H1965">
        <v>0.03</v>
      </c>
      <c r="I1965" t="s">
        <v>1959</v>
      </c>
      <c r="J1965">
        <v>3242.1668</v>
      </c>
    </row>
    <row r="1966" spans="1:10" x14ac:dyDescent="0.25">
      <c r="A1966" t="s">
        <v>3931</v>
      </c>
      <c r="B1966" s="2">
        <v>45405</v>
      </c>
      <c r="C1966" t="s">
        <v>1205</v>
      </c>
      <c r="D1966" t="s">
        <v>1786</v>
      </c>
      <c r="E1966" t="s">
        <v>1908</v>
      </c>
      <c r="F1966">
        <v>3</v>
      </c>
      <c r="G1966">
        <v>120.97</v>
      </c>
      <c r="H1966">
        <v>0.11</v>
      </c>
      <c r="I1966" t="s">
        <v>1959</v>
      </c>
      <c r="J1966">
        <v>322.98989999999998</v>
      </c>
    </row>
    <row r="1967" spans="1:10" x14ac:dyDescent="0.25">
      <c r="A1967" t="s">
        <v>3932</v>
      </c>
      <c r="B1967" s="2">
        <v>45424</v>
      </c>
      <c r="C1967" t="s">
        <v>128</v>
      </c>
      <c r="D1967" t="s">
        <v>1700</v>
      </c>
      <c r="E1967" t="s">
        <v>1921</v>
      </c>
      <c r="F1967">
        <v>2</v>
      </c>
      <c r="G1967">
        <v>26.36</v>
      </c>
      <c r="H1967">
        <v>0.03</v>
      </c>
      <c r="I1967" t="s">
        <v>1964</v>
      </c>
      <c r="J1967">
        <v>51.138399999999997</v>
      </c>
    </row>
    <row r="1968" spans="1:10" x14ac:dyDescent="0.25">
      <c r="A1968" t="s">
        <v>3933</v>
      </c>
      <c r="B1968" s="2">
        <v>45881</v>
      </c>
      <c r="C1968" t="s">
        <v>138</v>
      </c>
      <c r="D1968" t="s">
        <v>1814</v>
      </c>
      <c r="E1968" t="s">
        <v>1911</v>
      </c>
      <c r="F1968">
        <v>1</v>
      </c>
      <c r="G1968">
        <v>918.87</v>
      </c>
      <c r="H1968">
        <v>0.11</v>
      </c>
      <c r="I1968" t="s">
        <v>1961</v>
      </c>
      <c r="J1968">
        <v>817.79430000000002</v>
      </c>
    </row>
    <row r="1969" spans="1:10" x14ac:dyDescent="0.25">
      <c r="A1969" t="s">
        <v>3934</v>
      </c>
      <c r="B1969" s="2">
        <v>45794</v>
      </c>
      <c r="C1969" t="s">
        <v>131</v>
      </c>
      <c r="D1969" t="s">
        <v>1783</v>
      </c>
      <c r="E1969" t="s">
        <v>1927</v>
      </c>
      <c r="F1969">
        <v>2</v>
      </c>
      <c r="G1969">
        <v>924.73</v>
      </c>
      <c r="H1969">
        <v>0.28999999999999998</v>
      </c>
      <c r="I1969" t="s">
        <v>1961</v>
      </c>
      <c r="J1969">
        <v>1313.1166000000001</v>
      </c>
    </row>
    <row r="1970" spans="1:10" x14ac:dyDescent="0.25">
      <c r="A1970" t="s">
        <v>3935</v>
      </c>
      <c r="B1970" s="2">
        <v>45665</v>
      </c>
      <c r="C1970" t="s">
        <v>96</v>
      </c>
      <c r="D1970" t="s">
        <v>1606</v>
      </c>
      <c r="E1970" t="s">
        <v>1924</v>
      </c>
      <c r="F1970">
        <v>3</v>
      </c>
      <c r="G1970">
        <v>195.31</v>
      </c>
      <c r="H1970">
        <v>0.13</v>
      </c>
      <c r="I1970" t="s">
        <v>1964</v>
      </c>
      <c r="J1970">
        <v>509.75909999999999</v>
      </c>
    </row>
    <row r="1971" spans="1:10" x14ac:dyDescent="0.25">
      <c r="A1971" t="s">
        <v>3936</v>
      </c>
      <c r="B1971" s="2">
        <v>45793</v>
      </c>
      <c r="C1971" t="s">
        <v>488</v>
      </c>
      <c r="D1971" t="s">
        <v>1693</v>
      </c>
      <c r="E1971" t="s">
        <v>1917</v>
      </c>
      <c r="F1971">
        <v>1</v>
      </c>
      <c r="G1971">
        <v>91.38</v>
      </c>
      <c r="H1971">
        <v>0.14000000000000001</v>
      </c>
      <c r="I1971" t="s">
        <v>1959</v>
      </c>
      <c r="J1971">
        <v>78.586799999999997</v>
      </c>
    </row>
    <row r="1972" spans="1:10" x14ac:dyDescent="0.25">
      <c r="A1972" t="s">
        <v>3937</v>
      </c>
      <c r="B1972" s="2">
        <v>45563</v>
      </c>
      <c r="C1972" t="s">
        <v>1499</v>
      </c>
      <c r="D1972" t="s">
        <v>1841</v>
      </c>
      <c r="E1972" t="s">
        <v>1927</v>
      </c>
      <c r="F1972">
        <v>2</v>
      </c>
      <c r="G1972">
        <v>494.35</v>
      </c>
      <c r="H1972">
        <v>0.1</v>
      </c>
      <c r="I1972" t="s">
        <v>1959</v>
      </c>
      <c r="J1972">
        <v>889.83</v>
      </c>
    </row>
    <row r="1973" spans="1:10" x14ac:dyDescent="0.25">
      <c r="A1973" t="s">
        <v>3938</v>
      </c>
      <c r="B1973" s="2">
        <v>45577</v>
      </c>
      <c r="C1973" t="s">
        <v>826</v>
      </c>
      <c r="D1973" t="s">
        <v>1648</v>
      </c>
      <c r="E1973" t="s">
        <v>1924</v>
      </c>
      <c r="F1973">
        <v>1</v>
      </c>
      <c r="G1973">
        <v>412.2</v>
      </c>
      <c r="H1973">
        <v>0.11</v>
      </c>
      <c r="I1973" t="s">
        <v>1959</v>
      </c>
      <c r="J1973">
        <v>366.858</v>
      </c>
    </row>
    <row r="1974" spans="1:10" x14ac:dyDescent="0.25">
      <c r="A1974" t="s">
        <v>3939</v>
      </c>
      <c r="B1974" s="2">
        <v>45466</v>
      </c>
      <c r="C1974" t="s">
        <v>1241</v>
      </c>
      <c r="D1974" t="s">
        <v>1820</v>
      </c>
      <c r="E1974" t="s">
        <v>1939</v>
      </c>
      <c r="F1974">
        <v>1</v>
      </c>
      <c r="G1974">
        <v>650.47</v>
      </c>
      <c r="H1974">
        <v>0.13</v>
      </c>
      <c r="I1974" t="s">
        <v>1961</v>
      </c>
      <c r="J1974">
        <v>565.90890000000002</v>
      </c>
    </row>
    <row r="1975" spans="1:10" x14ac:dyDescent="0.25">
      <c r="A1975" t="s">
        <v>3940</v>
      </c>
      <c r="B1975" s="2">
        <v>45256</v>
      </c>
      <c r="C1975" t="s">
        <v>527</v>
      </c>
      <c r="D1975" t="s">
        <v>1613</v>
      </c>
      <c r="E1975" t="s">
        <v>1929</v>
      </c>
      <c r="F1975">
        <v>1</v>
      </c>
      <c r="G1975">
        <v>68.209999999999994</v>
      </c>
      <c r="H1975">
        <v>0.05</v>
      </c>
      <c r="I1975" t="s">
        <v>1961</v>
      </c>
      <c r="J1975">
        <v>64.799499999999995</v>
      </c>
    </row>
    <row r="1976" spans="1:10" x14ac:dyDescent="0.25">
      <c r="A1976" t="s">
        <v>3941</v>
      </c>
      <c r="B1976" s="2">
        <v>45886</v>
      </c>
      <c r="C1976" t="s">
        <v>468</v>
      </c>
      <c r="D1976" t="s">
        <v>1741</v>
      </c>
      <c r="E1976" t="s">
        <v>1914</v>
      </c>
      <c r="F1976">
        <v>2</v>
      </c>
      <c r="G1976">
        <v>842.89</v>
      </c>
      <c r="H1976">
        <v>0.25</v>
      </c>
      <c r="I1976" t="s">
        <v>1964</v>
      </c>
      <c r="J1976">
        <v>1264.335</v>
      </c>
    </row>
    <row r="1977" spans="1:10" x14ac:dyDescent="0.25">
      <c r="A1977" t="s">
        <v>3942</v>
      </c>
      <c r="B1977" s="2">
        <v>45390</v>
      </c>
      <c r="C1977" t="s">
        <v>959</v>
      </c>
      <c r="D1977" t="s">
        <v>1576</v>
      </c>
      <c r="E1977" t="s">
        <v>1904</v>
      </c>
      <c r="F1977">
        <v>2</v>
      </c>
      <c r="G1977">
        <v>227.95</v>
      </c>
      <c r="H1977">
        <v>0.24</v>
      </c>
      <c r="I1977" t="s">
        <v>1964</v>
      </c>
      <c r="J1977">
        <v>346.48399999999998</v>
      </c>
    </row>
    <row r="1978" spans="1:10" x14ac:dyDescent="0.25">
      <c r="A1978" t="s">
        <v>3943</v>
      </c>
      <c r="B1978" s="2">
        <v>45388</v>
      </c>
      <c r="C1978" t="s">
        <v>639</v>
      </c>
      <c r="D1978" t="s">
        <v>1780</v>
      </c>
      <c r="E1978" t="s">
        <v>1929</v>
      </c>
      <c r="F1978">
        <v>3</v>
      </c>
      <c r="G1978">
        <v>685.97</v>
      </c>
      <c r="H1978">
        <v>0.24</v>
      </c>
      <c r="I1978" t="s">
        <v>1961</v>
      </c>
      <c r="J1978">
        <v>1564.0116</v>
      </c>
    </row>
    <row r="1979" spans="1:10" x14ac:dyDescent="0.25">
      <c r="A1979" t="s">
        <v>3944</v>
      </c>
      <c r="B1979" s="2">
        <v>45793</v>
      </c>
      <c r="C1979" t="s">
        <v>1154</v>
      </c>
      <c r="D1979" t="s">
        <v>1664</v>
      </c>
      <c r="E1979" t="s">
        <v>1896</v>
      </c>
      <c r="F1979">
        <v>1</v>
      </c>
      <c r="G1979">
        <v>722.57</v>
      </c>
      <c r="H1979">
        <v>0.18</v>
      </c>
      <c r="I1979" t="s">
        <v>1959</v>
      </c>
      <c r="J1979">
        <v>592.50740000000008</v>
      </c>
    </row>
    <row r="1980" spans="1:10" x14ac:dyDescent="0.25">
      <c r="A1980" t="s">
        <v>3945</v>
      </c>
      <c r="B1980" s="2">
        <v>45615</v>
      </c>
      <c r="C1980" t="s">
        <v>482</v>
      </c>
      <c r="D1980" t="s">
        <v>1683</v>
      </c>
      <c r="E1980" t="s">
        <v>1908</v>
      </c>
      <c r="F1980">
        <v>3</v>
      </c>
      <c r="G1980">
        <v>585.54999999999995</v>
      </c>
      <c r="H1980">
        <v>0.14000000000000001</v>
      </c>
      <c r="I1980" t="s">
        <v>1964</v>
      </c>
      <c r="J1980">
        <v>1510.7190000000001</v>
      </c>
    </row>
    <row r="1981" spans="1:10" x14ac:dyDescent="0.25">
      <c r="A1981" t="s">
        <v>3946</v>
      </c>
      <c r="B1981" s="2">
        <v>45666</v>
      </c>
      <c r="C1981" t="s">
        <v>986</v>
      </c>
      <c r="D1981" t="s">
        <v>1718</v>
      </c>
      <c r="E1981" t="s">
        <v>1932</v>
      </c>
      <c r="F1981">
        <v>2</v>
      </c>
      <c r="G1981">
        <v>635.80999999999995</v>
      </c>
      <c r="H1981">
        <v>0.13</v>
      </c>
      <c r="I1981" t="s">
        <v>1961</v>
      </c>
      <c r="J1981">
        <v>1106.3094000000001</v>
      </c>
    </row>
    <row r="1982" spans="1:10" x14ac:dyDescent="0.25">
      <c r="A1982" t="s">
        <v>3947</v>
      </c>
      <c r="B1982" s="2">
        <v>45644</v>
      </c>
      <c r="C1982" t="s">
        <v>892</v>
      </c>
      <c r="D1982" t="s">
        <v>1613</v>
      </c>
      <c r="E1982" t="s">
        <v>1904</v>
      </c>
      <c r="F1982">
        <v>2</v>
      </c>
      <c r="G1982">
        <v>353.74</v>
      </c>
      <c r="H1982">
        <v>0.01</v>
      </c>
      <c r="I1982" t="s">
        <v>1959</v>
      </c>
      <c r="J1982">
        <v>700.40520000000004</v>
      </c>
    </row>
    <row r="1983" spans="1:10" x14ac:dyDescent="0.25">
      <c r="A1983" t="s">
        <v>3948</v>
      </c>
      <c r="B1983" s="2">
        <v>45648</v>
      </c>
      <c r="C1983" t="s">
        <v>853</v>
      </c>
      <c r="D1983" t="s">
        <v>1686</v>
      </c>
      <c r="E1983" t="s">
        <v>1914</v>
      </c>
      <c r="F1983">
        <v>1</v>
      </c>
      <c r="G1983">
        <v>377.52</v>
      </c>
      <c r="H1983">
        <v>0.15</v>
      </c>
      <c r="I1983" t="s">
        <v>1959</v>
      </c>
      <c r="J1983">
        <v>320.892</v>
      </c>
    </row>
    <row r="1984" spans="1:10" x14ac:dyDescent="0.25">
      <c r="A1984" t="s">
        <v>3949</v>
      </c>
      <c r="B1984" s="2">
        <v>45500</v>
      </c>
      <c r="C1984" t="s">
        <v>677</v>
      </c>
      <c r="D1984" t="s">
        <v>1786</v>
      </c>
      <c r="E1984" t="s">
        <v>1896</v>
      </c>
      <c r="F1984">
        <v>3</v>
      </c>
      <c r="G1984">
        <v>901.49</v>
      </c>
      <c r="H1984">
        <v>0</v>
      </c>
      <c r="I1984" t="s">
        <v>1959</v>
      </c>
      <c r="J1984">
        <v>2704.47</v>
      </c>
    </row>
    <row r="1985" spans="1:10" x14ac:dyDescent="0.25">
      <c r="A1985" t="s">
        <v>3950</v>
      </c>
      <c r="B1985" s="2">
        <v>45806</v>
      </c>
      <c r="C1985" t="s">
        <v>662</v>
      </c>
      <c r="D1985" t="s">
        <v>1667</v>
      </c>
      <c r="E1985" t="s">
        <v>1908</v>
      </c>
      <c r="F1985">
        <v>1</v>
      </c>
      <c r="G1985">
        <v>563.01</v>
      </c>
      <c r="H1985">
        <v>0.1</v>
      </c>
      <c r="I1985" t="s">
        <v>1959</v>
      </c>
      <c r="J1985">
        <v>506.709</v>
      </c>
    </row>
    <row r="1986" spans="1:10" x14ac:dyDescent="0.25">
      <c r="A1986" t="s">
        <v>3951</v>
      </c>
      <c r="B1986" s="2">
        <v>45365</v>
      </c>
      <c r="C1986" t="s">
        <v>202</v>
      </c>
      <c r="D1986" t="s">
        <v>1793</v>
      </c>
      <c r="E1986" t="s">
        <v>1911</v>
      </c>
      <c r="F1986">
        <v>4</v>
      </c>
      <c r="G1986">
        <v>167.25</v>
      </c>
      <c r="H1986">
        <v>0.11</v>
      </c>
      <c r="I1986" t="s">
        <v>1959</v>
      </c>
      <c r="J1986">
        <v>595.41</v>
      </c>
    </row>
    <row r="1987" spans="1:10" x14ac:dyDescent="0.25">
      <c r="A1987" t="s">
        <v>3952</v>
      </c>
      <c r="B1987" s="2">
        <v>45229</v>
      </c>
      <c r="C1987" t="s">
        <v>1415</v>
      </c>
      <c r="D1987" t="s">
        <v>1762</v>
      </c>
      <c r="E1987" t="s">
        <v>1945</v>
      </c>
      <c r="F1987">
        <v>3</v>
      </c>
      <c r="G1987">
        <v>345.43</v>
      </c>
      <c r="H1987">
        <v>0.08</v>
      </c>
      <c r="I1987" t="s">
        <v>1964</v>
      </c>
      <c r="J1987">
        <v>953.38679999999999</v>
      </c>
    </row>
    <row r="1988" spans="1:10" x14ac:dyDescent="0.25">
      <c r="A1988" t="s">
        <v>3953</v>
      </c>
      <c r="B1988" s="2">
        <v>45349</v>
      </c>
      <c r="C1988" t="s">
        <v>983</v>
      </c>
      <c r="D1988" t="s">
        <v>1829</v>
      </c>
      <c r="E1988" t="s">
        <v>1921</v>
      </c>
      <c r="F1988">
        <v>4</v>
      </c>
      <c r="G1988">
        <v>752.48</v>
      </c>
      <c r="H1988">
        <v>0.23</v>
      </c>
      <c r="I1988" t="s">
        <v>1959</v>
      </c>
      <c r="J1988">
        <v>2317.6383999999998</v>
      </c>
    </row>
    <row r="1989" spans="1:10" x14ac:dyDescent="0.25">
      <c r="A1989" t="s">
        <v>3954</v>
      </c>
      <c r="B1989" s="2">
        <v>45886</v>
      </c>
      <c r="C1989" t="s">
        <v>1401</v>
      </c>
      <c r="D1989" t="s">
        <v>1753</v>
      </c>
      <c r="E1989" t="s">
        <v>1948</v>
      </c>
      <c r="F1989">
        <v>1</v>
      </c>
      <c r="G1989">
        <v>120.02</v>
      </c>
      <c r="H1989">
        <v>0.26</v>
      </c>
      <c r="I1989" t="s">
        <v>1959</v>
      </c>
      <c r="J1989">
        <v>88.814799999999991</v>
      </c>
    </row>
    <row r="1990" spans="1:10" x14ac:dyDescent="0.25">
      <c r="A1990" t="s">
        <v>3955</v>
      </c>
      <c r="B1990" s="2">
        <v>45359</v>
      </c>
      <c r="C1990" t="s">
        <v>1028</v>
      </c>
      <c r="D1990" t="s">
        <v>1703</v>
      </c>
      <c r="E1990" t="s">
        <v>1917</v>
      </c>
      <c r="F1990">
        <v>3</v>
      </c>
      <c r="G1990">
        <v>146.71</v>
      </c>
      <c r="H1990">
        <v>0.28000000000000003</v>
      </c>
      <c r="I1990" t="s">
        <v>1959</v>
      </c>
      <c r="J1990">
        <v>316.89359999999999</v>
      </c>
    </row>
    <row r="1991" spans="1:10" x14ac:dyDescent="0.25">
      <c r="A1991" t="s">
        <v>3956</v>
      </c>
      <c r="B1991" s="2">
        <v>45730</v>
      </c>
      <c r="C1991" t="s">
        <v>302</v>
      </c>
      <c r="D1991" t="s">
        <v>1774</v>
      </c>
      <c r="E1991" t="s">
        <v>1887</v>
      </c>
      <c r="F1991">
        <v>2</v>
      </c>
      <c r="G1991">
        <v>358.87</v>
      </c>
      <c r="H1991">
        <v>0.24</v>
      </c>
      <c r="I1991" t="s">
        <v>1959</v>
      </c>
      <c r="J1991">
        <v>545.48239999999998</v>
      </c>
    </row>
    <row r="1992" spans="1:10" x14ac:dyDescent="0.25">
      <c r="A1992" t="s">
        <v>3957</v>
      </c>
      <c r="B1992" s="2">
        <v>45456</v>
      </c>
      <c r="C1992" t="s">
        <v>784</v>
      </c>
      <c r="D1992" t="s">
        <v>1738</v>
      </c>
      <c r="E1992" t="s">
        <v>1901</v>
      </c>
      <c r="F1992">
        <v>4</v>
      </c>
      <c r="G1992">
        <v>212.75</v>
      </c>
      <c r="H1992">
        <v>0.11</v>
      </c>
      <c r="I1992" t="s">
        <v>1964</v>
      </c>
      <c r="J1992">
        <v>757.39</v>
      </c>
    </row>
    <row r="1993" spans="1:10" x14ac:dyDescent="0.25">
      <c r="A1993" t="s">
        <v>3958</v>
      </c>
      <c r="B1993" s="2">
        <v>45450</v>
      </c>
      <c r="C1993" t="s">
        <v>1040</v>
      </c>
      <c r="D1993" t="s">
        <v>1715</v>
      </c>
      <c r="E1993" t="s">
        <v>1927</v>
      </c>
      <c r="F1993">
        <v>1</v>
      </c>
      <c r="G1993">
        <v>183.47</v>
      </c>
      <c r="H1993">
        <v>0.17</v>
      </c>
      <c r="I1993" t="s">
        <v>1961</v>
      </c>
      <c r="J1993">
        <v>152.2801</v>
      </c>
    </row>
    <row r="1994" spans="1:10" x14ac:dyDescent="0.25">
      <c r="A1994" t="s">
        <v>3959</v>
      </c>
      <c r="B1994" s="2">
        <v>45493</v>
      </c>
      <c r="C1994" t="s">
        <v>255</v>
      </c>
      <c r="D1994" t="s">
        <v>1850</v>
      </c>
      <c r="E1994" t="s">
        <v>1936</v>
      </c>
      <c r="F1994">
        <v>4</v>
      </c>
      <c r="G1994">
        <v>569.98</v>
      </c>
      <c r="H1994">
        <v>0.23</v>
      </c>
      <c r="I1994" t="s">
        <v>1959</v>
      </c>
      <c r="J1994">
        <v>1755.5383999999999</v>
      </c>
    </row>
    <row r="1995" spans="1:10" x14ac:dyDescent="0.25">
      <c r="A1995" t="s">
        <v>3960</v>
      </c>
      <c r="B1995" s="2">
        <v>45274</v>
      </c>
      <c r="C1995" t="s">
        <v>1467</v>
      </c>
      <c r="D1995" t="s">
        <v>1638</v>
      </c>
      <c r="E1995" t="s">
        <v>1929</v>
      </c>
      <c r="F1995">
        <v>3</v>
      </c>
      <c r="G1995">
        <v>984.12</v>
      </c>
      <c r="H1995">
        <v>0.27</v>
      </c>
      <c r="I1995" t="s">
        <v>1959</v>
      </c>
      <c r="J1995">
        <v>2155.2228</v>
      </c>
    </row>
    <row r="1996" spans="1:10" x14ac:dyDescent="0.25">
      <c r="A1996" t="s">
        <v>3961</v>
      </c>
      <c r="B1996" s="2">
        <v>45844</v>
      </c>
      <c r="C1996" t="s">
        <v>1470</v>
      </c>
      <c r="D1996" t="s">
        <v>1835</v>
      </c>
      <c r="E1996" t="s">
        <v>1917</v>
      </c>
      <c r="F1996">
        <v>1</v>
      </c>
      <c r="G1996">
        <v>905.23</v>
      </c>
      <c r="H1996">
        <v>0</v>
      </c>
      <c r="I1996" t="s">
        <v>1959</v>
      </c>
      <c r="J1996">
        <v>905.23</v>
      </c>
    </row>
    <row r="1997" spans="1:10" x14ac:dyDescent="0.25">
      <c r="A1997" t="s">
        <v>3962</v>
      </c>
      <c r="B1997" s="2">
        <v>45264</v>
      </c>
      <c r="C1997" t="s">
        <v>621</v>
      </c>
      <c r="D1997" t="s">
        <v>1880</v>
      </c>
      <c r="E1997" t="s">
        <v>1948</v>
      </c>
      <c r="F1997">
        <v>3</v>
      </c>
      <c r="G1997">
        <v>112.77</v>
      </c>
      <c r="H1997">
        <v>0.19</v>
      </c>
      <c r="I1997" t="s">
        <v>1959</v>
      </c>
      <c r="J1997">
        <v>274.03109999999998</v>
      </c>
    </row>
    <row r="1998" spans="1:10" x14ac:dyDescent="0.25">
      <c r="A1998" t="s">
        <v>3963</v>
      </c>
      <c r="B1998" s="2">
        <v>45773</v>
      </c>
      <c r="C1998" t="s">
        <v>545</v>
      </c>
      <c r="D1998" t="s">
        <v>1683</v>
      </c>
      <c r="E1998" t="s">
        <v>1917</v>
      </c>
      <c r="F1998">
        <v>3</v>
      </c>
      <c r="G1998">
        <v>875.99</v>
      </c>
      <c r="H1998">
        <v>0.09</v>
      </c>
      <c r="I1998" t="s">
        <v>1961</v>
      </c>
      <c r="J1998">
        <v>2391.4526999999998</v>
      </c>
    </row>
    <row r="1999" spans="1:10" x14ac:dyDescent="0.25">
      <c r="A1999" t="s">
        <v>3964</v>
      </c>
      <c r="B1999" s="2">
        <v>45460</v>
      </c>
      <c r="C1999" t="s">
        <v>446</v>
      </c>
      <c r="D1999" t="s">
        <v>1850</v>
      </c>
      <c r="E1999" t="s">
        <v>1924</v>
      </c>
      <c r="F1999">
        <v>2</v>
      </c>
      <c r="G1999">
        <v>685.31</v>
      </c>
      <c r="H1999">
        <v>0.26</v>
      </c>
      <c r="I1999" t="s">
        <v>1961</v>
      </c>
      <c r="J1999">
        <v>1014.2588</v>
      </c>
    </row>
    <row r="2000" spans="1:10" x14ac:dyDescent="0.25">
      <c r="A2000" t="s">
        <v>3965</v>
      </c>
      <c r="B2000" s="2">
        <v>45607</v>
      </c>
      <c r="C2000" t="s">
        <v>202</v>
      </c>
      <c r="D2000" t="s">
        <v>1765</v>
      </c>
      <c r="E2000" t="s">
        <v>1927</v>
      </c>
      <c r="F2000">
        <v>3</v>
      </c>
      <c r="G2000">
        <v>945.37</v>
      </c>
      <c r="H2000">
        <v>0.05</v>
      </c>
      <c r="I2000" t="s">
        <v>1959</v>
      </c>
      <c r="J2000">
        <v>2694.3045000000002</v>
      </c>
    </row>
    <row r="2001" spans="1:10" x14ac:dyDescent="0.25">
      <c r="A2001" t="s">
        <v>3966</v>
      </c>
      <c r="B2001" s="2">
        <v>45267</v>
      </c>
      <c r="C2001" t="s">
        <v>104</v>
      </c>
      <c r="D2001" t="s">
        <v>1811</v>
      </c>
      <c r="E2001" t="s">
        <v>1948</v>
      </c>
      <c r="F2001">
        <v>3</v>
      </c>
      <c r="G2001">
        <v>68.45</v>
      </c>
      <c r="H2001">
        <v>0.17</v>
      </c>
      <c r="I2001" t="s">
        <v>1961</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AF23-AE2F-494D-9113-7C41646B9D6C}">
  <dimension ref="A1:AQ2001"/>
  <sheetViews>
    <sheetView zoomScale="90" zoomScaleNormal="90" workbookViewId="0">
      <selection activeCell="O2" sqref="O2"/>
    </sheetView>
  </sheetViews>
  <sheetFormatPr defaultRowHeight="15" x14ac:dyDescent="0.25"/>
  <cols>
    <col min="1" max="1" width="14.140625" customWidth="1"/>
    <col min="2" max="2" width="18.28515625" customWidth="1"/>
    <col min="3" max="3" width="17.5703125" customWidth="1"/>
    <col min="4" max="4" width="16.7109375" customWidth="1"/>
    <col min="5" max="5" width="14.85546875" customWidth="1"/>
    <col min="6" max="6" width="13.85546875" customWidth="1"/>
    <col min="7" max="7" width="15.28515625" customWidth="1"/>
    <col min="8" max="8" width="12.5703125" customWidth="1"/>
    <col min="9" max="9" width="18.28515625" customWidth="1"/>
    <col min="10" max="10" width="18.5703125" customWidth="1"/>
    <col min="11" max="11" width="17.85546875" customWidth="1"/>
    <col min="12" max="14" width="21.28515625" customWidth="1"/>
    <col min="15" max="15" width="19.140625" customWidth="1"/>
    <col min="16" max="16" width="16.28515625" customWidth="1"/>
    <col min="17" max="17" width="17.85546875" customWidth="1"/>
    <col min="18" max="18" width="13.7109375" customWidth="1"/>
    <col min="19" max="19" width="17.85546875" customWidth="1"/>
    <col min="20" max="20" width="11" customWidth="1"/>
    <col min="21" max="22" width="14.28515625" customWidth="1"/>
    <col min="23" max="23" width="24.28515625" customWidth="1"/>
    <col min="24" max="25" width="16.28515625" bestFit="1" customWidth="1"/>
    <col min="26" max="26" width="11.28515625" bestFit="1" customWidth="1"/>
    <col min="27" max="27" width="18.85546875" customWidth="1"/>
    <col min="28" max="28" width="25.140625" bestFit="1" customWidth="1"/>
    <col min="29" max="29" width="25.5703125" bestFit="1" customWidth="1"/>
    <col min="30" max="30" width="25.140625" bestFit="1" customWidth="1"/>
    <col min="31" max="31" width="21.85546875" customWidth="1"/>
    <col min="32" max="32" width="13.28515625" customWidth="1"/>
    <col min="33" max="33" width="8.85546875" bestFit="1" customWidth="1"/>
    <col min="34" max="34" width="7.7109375" bestFit="1" customWidth="1"/>
    <col min="35" max="35" width="20.140625" bestFit="1" customWidth="1"/>
    <col min="36" max="36" width="16.28515625" bestFit="1" customWidth="1"/>
    <col min="37" max="37" width="5.5703125" bestFit="1" customWidth="1"/>
    <col min="38" max="38" width="11.28515625" bestFit="1" customWidth="1"/>
    <col min="39" max="39" width="7.7109375" bestFit="1" customWidth="1"/>
    <col min="40" max="44" width="8.85546875" bestFit="1" customWidth="1"/>
    <col min="45" max="45" width="7.7109375" bestFit="1" customWidth="1"/>
    <col min="46" max="55" width="8.85546875" bestFit="1" customWidth="1"/>
    <col min="56" max="58" width="7.7109375" bestFit="1" customWidth="1"/>
    <col min="59" max="59" width="6.7109375" bestFit="1" customWidth="1"/>
    <col min="60" max="60" width="7.7109375" bestFit="1" customWidth="1"/>
    <col min="61" max="61" width="8.85546875" bestFit="1" customWidth="1"/>
    <col min="62" max="62" width="7.7109375" bestFit="1" customWidth="1"/>
    <col min="63" max="66" width="8.85546875" bestFit="1" customWidth="1"/>
    <col min="67" max="67" width="7.7109375" bestFit="1" customWidth="1"/>
    <col min="68" max="71" width="8.85546875" bestFit="1" customWidth="1"/>
    <col min="72" max="72" width="7.7109375" bestFit="1" customWidth="1"/>
    <col min="73" max="74" width="8.85546875" bestFit="1" customWidth="1"/>
    <col min="75" max="75" width="7.7109375" bestFit="1" customWidth="1"/>
    <col min="76" max="77" width="8.85546875" bestFit="1" customWidth="1"/>
    <col min="78" max="78" width="10" bestFit="1" customWidth="1"/>
    <col min="79" max="79" width="8.85546875" bestFit="1" customWidth="1"/>
    <col min="80" max="81" width="10" bestFit="1" customWidth="1"/>
    <col min="82" max="82" width="8.85546875" bestFit="1" customWidth="1"/>
    <col min="83" max="83" width="10" bestFit="1" customWidth="1"/>
    <col min="84" max="84" width="6.7109375" bestFit="1" customWidth="1"/>
    <col min="85" max="85" width="10" bestFit="1" customWidth="1"/>
    <col min="86" max="86" width="8.85546875" bestFit="1" customWidth="1"/>
    <col min="87" max="88" width="10" bestFit="1" customWidth="1"/>
    <col min="89" max="89" width="8.85546875" bestFit="1" customWidth="1"/>
    <col min="90" max="93" width="10" bestFit="1" customWidth="1"/>
    <col min="94" max="94" width="7.7109375" bestFit="1" customWidth="1"/>
    <col min="95" max="95" width="10" bestFit="1" customWidth="1"/>
    <col min="96" max="96" width="7.7109375" bestFit="1" customWidth="1"/>
    <col min="97" max="99" width="8.85546875" bestFit="1" customWidth="1"/>
    <col min="100" max="100" width="10" bestFit="1" customWidth="1"/>
    <col min="101" max="102" width="8.85546875" bestFit="1" customWidth="1"/>
    <col min="103" max="109" width="10" bestFit="1" customWidth="1"/>
    <col min="110" max="110" width="8.85546875" bestFit="1" customWidth="1"/>
    <col min="111" max="111" width="10" bestFit="1" customWidth="1"/>
    <col min="112" max="112" width="8.85546875" bestFit="1" customWidth="1"/>
    <col min="113" max="113" width="10" bestFit="1" customWidth="1"/>
    <col min="114" max="114" width="6.7109375" bestFit="1" customWidth="1"/>
    <col min="115" max="123" width="10" bestFit="1" customWidth="1"/>
    <col min="124" max="124" width="8.85546875" bestFit="1" customWidth="1"/>
    <col min="125" max="125" width="10" bestFit="1" customWidth="1"/>
    <col min="126" max="127" width="8.85546875" bestFit="1" customWidth="1"/>
    <col min="128" max="133" width="10" bestFit="1" customWidth="1"/>
    <col min="134" max="134" width="7.7109375" bestFit="1" customWidth="1"/>
    <col min="135" max="139" width="10" bestFit="1" customWidth="1"/>
    <col min="140" max="140" width="8.85546875" bestFit="1" customWidth="1"/>
    <col min="141" max="141" width="10" bestFit="1" customWidth="1"/>
    <col min="142" max="142" width="8.85546875" bestFit="1" customWidth="1"/>
    <col min="143" max="145" width="10" bestFit="1" customWidth="1"/>
    <col min="146" max="146" width="8.85546875" bestFit="1" customWidth="1"/>
    <col min="147" max="147" width="10" bestFit="1" customWidth="1"/>
    <col min="148" max="148" width="8.85546875" bestFit="1" customWidth="1"/>
    <col min="149" max="150" width="10" bestFit="1" customWidth="1"/>
    <col min="151" max="151" width="8.85546875" bestFit="1" customWidth="1"/>
    <col min="152" max="155" width="10" bestFit="1" customWidth="1"/>
    <col min="156" max="156" width="8.85546875" bestFit="1" customWidth="1"/>
    <col min="157" max="159" width="10" bestFit="1" customWidth="1"/>
    <col min="160" max="163" width="8.85546875" bestFit="1" customWidth="1"/>
    <col min="164" max="166" width="10" bestFit="1" customWidth="1"/>
    <col min="167" max="167" width="7.7109375" bestFit="1" customWidth="1"/>
    <col min="168" max="169" width="10" bestFit="1" customWidth="1"/>
    <col min="170" max="170" width="8.85546875" bestFit="1" customWidth="1"/>
    <col min="171" max="171" width="10" bestFit="1" customWidth="1"/>
    <col min="172" max="172" width="8.85546875" bestFit="1" customWidth="1"/>
    <col min="173" max="173" width="10" bestFit="1" customWidth="1"/>
    <col min="174" max="174" width="8.85546875" bestFit="1" customWidth="1"/>
    <col min="175" max="179" width="10" bestFit="1" customWidth="1"/>
    <col min="180" max="180" width="8.85546875" bestFit="1" customWidth="1"/>
    <col min="181" max="182" width="10" bestFit="1" customWidth="1"/>
    <col min="183" max="183" width="8.85546875" bestFit="1" customWidth="1"/>
    <col min="184" max="189" width="10" bestFit="1" customWidth="1"/>
    <col min="190" max="190" width="7.7109375" bestFit="1" customWidth="1"/>
    <col min="191" max="191" width="8.85546875" bestFit="1" customWidth="1"/>
    <col min="192" max="193" width="10" bestFit="1" customWidth="1"/>
    <col min="194" max="194" width="8.85546875" bestFit="1" customWidth="1"/>
    <col min="195" max="195" width="10" bestFit="1" customWidth="1"/>
    <col min="196" max="196" width="8.85546875" bestFit="1" customWidth="1"/>
    <col min="197" max="201" width="10" bestFit="1" customWidth="1"/>
    <col min="202" max="202" width="8.85546875" bestFit="1" customWidth="1"/>
    <col min="203" max="206" width="10" bestFit="1" customWidth="1"/>
    <col min="207" max="207" width="7.7109375" bestFit="1" customWidth="1"/>
    <col min="208" max="209" width="10" bestFit="1" customWidth="1"/>
    <col min="210" max="210" width="8.85546875" bestFit="1" customWidth="1"/>
    <col min="211" max="211" width="10" bestFit="1" customWidth="1"/>
    <col min="212" max="212" width="8.85546875" bestFit="1" customWidth="1"/>
    <col min="213" max="214" width="10" bestFit="1" customWidth="1"/>
    <col min="215" max="215" width="7.7109375" bestFit="1" customWidth="1"/>
    <col min="216" max="216" width="8.85546875" bestFit="1" customWidth="1"/>
    <col min="217" max="218" width="10" bestFit="1" customWidth="1"/>
    <col min="219" max="219" width="8.85546875" bestFit="1" customWidth="1"/>
    <col min="220" max="220" width="10" bestFit="1" customWidth="1"/>
    <col min="221" max="221" width="8.85546875" bestFit="1" customWidth="1"/>
    <col min="222" max="226" width="10" bestFit="1" customWidth="1"/>
    <col min="227" max="228" width="8.85546875" bestFit="1" customWidth="1"/>
    <col min="229" max="236" width="10" bestFit="1" customWidth="1"/>
    <col min="237" max="237" width="8.85546875" bestFit="1" customWidth="1"/>
    <col min="238" max="243" width="10" bestFit="1" customWidth="1"/>
    <col min="244" max="244" width="7.7109375" bestFit="1" customWidth="1"/>
    <col min="245" max="245" width="10" bestFit="1" customWidth="1"/>
    <col min="246" max="246" width="8.85546875" bestFit="1" customWidth="1"/>
    <col min="247" max="251" width="10" bestFit="1" customWidth="1"/>
    <col min="252" max="252" width="8.85546875" bestFit="1" customWidth="1"/>
    <col min="253" max="254" width="10" bestFit="1" customWidth="1"/>
    <col min="255" max="255" width="8.85546875" bestFit="1" customWidth="1"/>
    <col min="256" max="260" width="10" bestFit="1" customWidth="1"/>
    <col min="261" max="261" width="8.85546875" bestFit="1" customWidth="1"/>
    <col min="262" max="262" width="10" bestFit="1" customWidth="1"/>
    <col min="263" max="263" width="8.85546875" bestFit="1" customWidth="1"/>
    <col min="264" max="267" width="10" bestFit="1" customWidth="1"/>
    <col min="268" max="268" width="7.7109375" bestFit="1" customWidth="1"/>
    <col min="269" max="272" width="10" bestFit="1" customWidth="1"/>
    <col min="273" max="273" width="8.85546875" bestFit="1" customWidth="1"/>
    <col min="274" max="274" width="10" bestFit="1" customWidth="1"/>
    <col min="275" max="275" width="7.7109375" bestFit="1" customWidth="1"/>
    <col min="276" max="276" width="8.85546875" bestFit="1" customWidth="1"/>
    <col min="277" max="278" width="10" bestFit="1" customWidth="1"/>
    <col min="279" max="279" width="8.85546875" bestFit="1" customWidth="1"/>
    <col min="280" max="282" width="10" bestFit="1" customWidth="1"/>
    <col min="283" max="283" width="7.7109375" bestFit="1" customWidth="1"/>
    <col min="284" max="284" width="10" bestFit="1" customWidth="1"/>
    <col min="285" max="286" width="8.85546875" bestFit="1" customWidth="1"/>
    <col min="287" max="289" width="10" bestFit="1" customWidth="1"/>
    <col min="290" max="290" width="6.7109375" bestFit="1" customWidth="1"/>
    <col min="291" max="293" width="10" bestFit="1" customWidth="1"/>
    <col min="294" max="294" width="7.7109375" bestFit="1" customWidth="1"/>
    <col min="295" max="295" width="8.85546875" bestFit="1" customWidth="1"/>
    <col min="296" max="296" width="7.7109375" bestFit="1" customWidth="1"/>
    <col min="297" max="299" width="10" bestFit="1" customWidth="1"/>
    <col min="300" max="300" width="8.85546875" bestFit="1" customWidth="1"/>
    <col min="301" max="303" width="10" bestFit="1" customWidth="1"/>
    <col min="304" max="305" width="8.85546875" bestFit="1" customWidth="1"/>
    <col min="306" max="306" width="10" bestFit="1" customWidth="1"/>
    <col min="307" max="307" width="8.85546875" bestFit="1" customWidth="1"/>
    <col min="308" max="310" width="10" bestFit="1" customWidth="1"/>
    <col min="311" max="311" width="8.85546875" bestFit="1" customWidth="1"/>
    <col min="312" max="315" width="10" bestFit="1" customWidth="1"/>
    <col min="316" max="316" width="8.85546875" bestFit="1" customWidth="1"/>
    <col min="317" max="317" width="10" bestFit="1" customWidth="1"/>
    <col min="318" max="319" width="8.85546875" bestFit="1" customWidth="1"/>
    <col min="320" max="320" width="7.7109375" bestFit="1" customWidth="1"/>
    <col min="321" max="323" width="10" bestFit="1" customWidth="1"/>
    <col min="324" max="328" width="8.85546875" bestFit="1" customWidth="1"/>
    <col min="329" max="335" width="10" bestFit="1" customWidth="1"/>
    <col min="336" max="336" width="8.85546875" bestFit="1" customWidth="1"/>
    <col min="337" max="337" width="10" bestFit="1" customWidth="1"/>
    <col min="338" max="338" width="7.7109375" bestFit="1" customWidth="1"/>
    <col min="339" max="340" width="10" bestFit="1" customWidth="1"/>
    <col min="341" max="341" width="7.7109375" bestFit="1" customWidth="1"/>
    <col min="342" max="344" width="10" bestFit="1" customWidth="1"/>
    <col min="345" max="345" width="8.85546875" bestFit="1" customWidth="1"/>
    <col min="346" max="346" width="10" bestFit="1" customWidth="1"/>
    <col min="347" max="347" width="8.85546875" bestFit="1" customWidth="1"/>
    <col min="348" max="353" width="10" bestFit="1" customWidth="1"/>
    <col min="354" max="354" width="8.85546875" bestFit="1" customWidth="1"/>
    <col min="355" max="357" width="10" bestFit="1" customWidth="1"/>
    <col min="358" max="358" width="7.7109375" bestFit="1" customWidth="1"/>
    <col min="359" max="359" width="8.85546875" bestFit="1" customWidth="1"/>
    <col min="360" max="360" width="10" bestFit="1" customWidth="1"/>
    <col min="361" max="361" width="8.85546875" bestFit="1" customWidth="1"/>
    <col min="362" max="363" width="10" bestFit="1" customWidth="1"/>
    <col min="364" max="366" width="8.85546875" bestFit="1" customWidth="1"/>
    <col min="367" max="376" width="10" bestFit="1" customWidth="1"/>
    <col min="377" max="377" width="8.85546875" bestFit="1" customWidth="1"/>
    <col min="378" max="387" width="10" bestFit="1" customWidth="1"/>
    <col min="388" max="389" width="8.85546875" bestFit="1" customWidth="1"/>
    <col min="390" max="390" width="10" bestFit="1" customWidth="1"/>
    <col min="391" max="391" width="8.85546875" bestFit="1" customWidth="1"/>
    <col min="392" max="392" width="7.7109375" bestFit="1" customWidth="1"/>
    <col min="393" max="394" width="10" bestFit="1" customWidth="1"/>
    <col min="395" max="395" width="8.85546875" bestFit="1" customWidth="1"/>
    <col min="396" max="397" width="10" bestFit="1" customWidth="1"/>
    <col min="398" max="399" width="8.85546875" bestFit="1" customWidth="1"/>
    <col min="400" max="404" width="10" bestFit="1" customWidth="1"/>
    <col min="405" max="405" width="8.85546875" bestFit="1" customWidth="1"/>
    <col min="406" max="407" width="10" bestFit="1" customWidth="1"/>
    <col min="408" max="411" width="8.85546875" bestFit="1" customWidth="1"/>
    <col min="412" max="416" width="10" bestFit="1" customWidth="1"/>
    <col min="417" max="417" width="8.85546875" bestFit="1" customWidth="1"/>
    <col min="418" max="419" width="10" bestFit="1" customWidth="1"/>
    <col min="420" max="420" width="8.85546875" bestFit="1" customWidth="1"/>
    <col min="421" max="424" width="10" bestFit="1" customWidth="1"/>
    <col min="425" max="426" width="8.85546875" bestFit="1" customWidth="1"/>
    <col min="427" max="430" width="10" bestFit="1" customWidth="1"/>
    <col min="431" max="432" width="8.85546875" bestFit="1" customWidth="1"/>
    <col min="433" max="440" width="10" bestFit="1" customWidth="1"/>
    <col min="441" max="442" width="8.85546875" bestFit="1" customWidth="1"/>
    <col min="443" max="443" width="10" bestFit="1" customWidth="1"/>
    <col min="444" max="444" width="8.85546875" bestFit="1" customWidth="1"/>
    <col min="445" max="445" width="10" bestFit="1" customWidth="1"/>
    <col min="446" max="446" width="8.85546875" bestFit="1" customWidth="1"/>
    <col min="447" max="450" width="10" bestFit="1" customWidth="1"/>
    <col min="451" max="452" width="8.85546875" bestFit="1" customWidth="1"/>
    <col min="453" max="453" width="10" bestFit="1" customWidth="1"/>
    <col min="454" max="454" width="8.85546875" bestFit="1" customWidth="1"/>
    <col min="455" max="459" width="10" bestFit="1" customWidth="1"/>
    <col min="460" max="460" width="8.85546875" bestFit="1" customWidth="1"/>
    <col min="461" max="463" width="10" bestFit="1" customWidth="1"/>
    <col min="464" max="464" width="8.85546875" bestFit="1" customWidth="1"/>
    <col min="465" max="465" width="10" bestFit="1" customWidth="1"/>
    <col min="466" max="466" width="8.85546875" bestFit="1" customWidth="1"/>
    <col min="467" max="467" width="10" bestFit="1" customWidth="1"/>
    <col min="468" max="468" width="7.7109375" bestFit="1" customWidth="1"/>
    <col min="469" max="472" width="10" bestFit="1" customWidth="1"/>
    <col min="473" max="473" width="8.85546875" bestFit="1" customWidth="1"/>
    <col min="474" max="474" width="10" bestFit="1" customWidth="1"/>
    <col min="475" max="475" width="8.85546875" bestFit="1" customWidth="1"/>
    <col min="476" max="476" width="10" bestFit="1" customWidth="1"/>
    <col min="477" max="477" width="7.7109375" bestFit="1" customWidth="1"/>
    <col min="478" max="479" width="8.85546875" bestFit="1" customWidth="1"/>
    <col min="480" max="480" width="10" bestFit="1" customWidth="1"/>
    <col min="481" max="481" width="6.7109375" bestFit="1" customWidth="1"/>
    <col min="482" max="484" width="10" bestFit="1" customWidth="1"/>
    <col min="485" max="485" width="8.85546875" bestFit="1" customWidth="1"/>
    <col min="486" max="486" width="10" bestFit="1" customWidth="1"/>
    <col min="487" max="487" width="8.85546875" bestFit="1" customWidth="1"/>
    <col min="488" max="490" width="10" bestFit="1" customWidth="1"/>
    <col min="491" max="491" width="8.85546875" bestFit="1" customWidth="1"/>
    <col min="492" max="496" width="10" bestFit="1" customWidth="1"/>
    <col min="497" max="497" width="8.85546875" bestFit="1" customWidth="1"/>
    <col min="498" max="504" width="10" bestFit="1" customWidth="1"/>
    <col min="505" max="505" width="8.85546875" bestFit="1" customWidth="1"/>
    <col min="506" max="507" width="10" bestFit="1" customWidth="1"/>
    <col min="508" max="508" width="8.85546875" bestFit="1" customWidth="1"/>
    <col min="509" max="509" width="10" bestFit="1" customWidth="1"/>
    <col min="510" max="510" width="8.85546875" bestFit="1" customWidth="1"/>
    <col min="511" max="512" width="10" bestFit="1" customWidth="1"/>
    <col min="513" max="513" width="7.7109375" bestFit="1" customWidth="1"/>
    <col min="514" max="515" width="8.85546875" bestFit="1" customWidth="1"/>
    <col min="516" max="517" width="10" bestFit="1" customWidth="1"/>
    <col min="518" max="518" width="8.85546875" bestFit="1" customWidth="1"/>
    <col min="519" max="523" width="10" bestFit="1" customWidth="1"/>
    <col min="524" max="527" width="8.85546875" bestFit="1" customWidth="1"/>
    <col min="528" max="528" width="7.7109375" bestFit="1" customWidth="1"/>
    <col min="529" max="530" width="8.85546875" bestFit="1" customWidth="1"/>
    <col min="531" max="531" width="7.7109375" bestFit="1" customWidth="1"/>
    <col min="532" max="536" width="8.85546875" bestFit="1" customWidth="1"/>
    <col min="537" max="537" width="6.7109375" bestFit="1" customWidth="1"/>
    <col min="538" max="538" width="7.7109375" bestFit="1" customWidth="1"/>
    <col min="539" max="539" width="8.85546875" bestFit="1" customWidth="1"/>
    <col min="540" max="540" width="7.7109375" bestFit="1" customWidth="1"/>
    <col min="541" max="541" width="8.85546875" bestFit="1" customWidth="1"/>
    <col min="542" max="542" width="10" bestFit="1" customWidth="1"/>
    <col min="543" max="543" width="8.85546875" bestFit="1" customWidth="1"/>
    <col min="544" max="544" width="10" bestFit="1" customWidth="1"/>
    <col min="545" max="547" width="8.85546875" bestFit="1" customWidth="1"/>
    <col min="548" max="548" width="10" bestFit="1" customWidth="1"/>
    <col min="549" max="549" width="6.7109375" bestFit="1" customWidth="1"/>
    <col min="550" max="551" width="8.85546875" bestFit="1" customWidth="1"/>
    <col min="552" max="552" width="10" bestFit="1" customWidth="1"/>
    <col min="553" max="553" width="8.85546875" bestFit="1" customWidth="1"/>
    <col min="554" max="564" width="10" bestFit="1" customWidth="1"/>
    <col min="565" max="565" width="7.7109375" bestFit="1" customWidth="1"/>
    <col min="566" max="566" width="10" bestFit="1" customWidth="1"/>
    <col min="567" max="568" width="8.85546875" bestFit="1" customWidth="1"/>
    <col min="569" max="572" width="10" bestFit="1" customWidth="1"/>
    <col min="573" max="573" width="8.85546875" bestFit="1" customWidth="1"/>
    <col min="574" max="575" width="10" bestFit="1" customWidth="1"/>
    <col min="576" max="576" width="8.85546875" bestFit="1" customWidth="1"/>
    <col min="577" max="583" width="10" bestFit="1" customWidth="1"/>
    <col min="584" max="584" width="8.85546875" bestFit="1" customWidth="1"/>
    <col min="585" max="589" width="10" bestFit="1" customWidth="1"/>
    <col min="590" max="590" width="8.85546875" bestFit="1" customWidth="1"/>
    <col min="591" max="593" width="10" bestFit="1" customWidth="1"/>
    <col min="594" max="594" width="8.85546875" bestFit="1" customWidth="1"/>
    <col min="595" max="595" width="10" bestFit="1" customWidth="1"/>
    <col min="596" max="596" width="8.85546875" bestFit="1" customWidth="1"/>
    <col min="597" max="600" width="10" bestFit="1" customWidth="1"/>
    <col min="601" max="602" width="8.85546875" bestFit="1" customWidth="1"/>
    <col min="603" max="604" width="10" bestFit="1" customWidth="1"/>
    <col min="605" max="605" width="8.85546875" bestFit="1" customWidth="1"/>
    <col min="606" max="606" width="7.7109375" bestFit="1" customWidth="1"/>
    <col min="607" max="612" width="10" bestFit="1" customWidth="1"/>
    <col min="613" max="613" width="7.7109375" bestFit="1" customWidth="1"/>
    <col min="614" max="615" width="10" bestFit="1" customWidth="1"/>
    <col min="616" max="616" width="7.7109375" bestFit="1" customWidth="1"/>
    <col min="617" max="620" width="10" bestFit="1" customWidth="1"/>
    <col min="621" max="621" width="8.85546875" bestFit="1" customWidth="1"/>
    <col min="622" max="622" width="10" bestFit="1" customWidth="1"/>
    <col min="623" max="623" width="8.85546875" bestFit="1" customWidth="1"/>
    <col min="624" max="625" width="10" bestFit="1" customWidth="1"/>
    <col min="626" max="627" width="8.85546875" bestFit="1" customWidth="1"/>
    <col min="628" max="631" width="10" bestFit="1" customWidth="1"/>
    <col min="632" max="632" width="8.85546875" bestFit="1" customWidth="1"/>
    <col min="633" max="633" width="10" bestFit="1" customWidth="1"/>
    <col min="634" max="634" width="8.85546875" bestFit="1" customWidth="1"/>
    <col min="635" max="635" width="10" bestFit="1" customWidth="1"/>
    <col min="636" max="636" width="7.7109375" bestFit="1" customWidth="1"/>
    <col min="637" max="637" width="8.85546875" bestFit="1" customWidth="1"/>
    <col min="638" max="641" width="10" bestFit="1" customWidth="1"/>
    <col min="642" max="643" width="8.85546875" bestFit="1" customWidth="1"/>
    <col min="644" max="647" width="10" bestFit="1" customWidth="1"/>
    <col min="648" max="648" width="8.85546875" bestFit="1" customWidth="1"/>
    <col min="649" max="649" width="10" bestFit="1" customWidth="1"/>
    <col min="650" max="650" width="7.7109375" bestFit="1" customWidth="1"/>
    <col min="651" max="651" width="10" bestFit="1" customWidth="1"/>
    <col min="652" max="653" width="8.85546875" bestFit="1" customWidth="1"/>
    <col min="654" max="654" width="7.7109375" bestFit="1" customWidth="1"/>
    <col min="655" max="657" width="10" bestFit="1" customWidth="1"/>
    <col min="658" max="658" width="8.85546875" bestFit="1" customWidth="1"/>
    <col min="659" max="659" width="10" bestFit="1" customWidth="1"/>
    <col min="660" max="660" width="7.7109375" bestFit="1" customWidth="1"/>
    <col min="661" max="662" width="10" bestFit="1" customWidth="1"/>
    <col min="663" max="665" width="8.85546875" bestFit="1" customWidth="1"/>
    <col min="666" max="671" width="10" bestFit="1" customWidth="1"/>
    <col min="672" max="672" width="8.85546875" bestFit="1" customWidth="1"/>
    <col min="673" max="673" width="11.140625" bestFit="1" customWidth="1"/>
    <col min="674" max="674" width="8.85546875" bestFit="1" customWidth="1"/>
    <col min="675" max="677" width="10" bestFit="1" customWidth="1"/>
    <col min="678" max="678" width="8.85546875" bestFit="1" customWidth="1"/>
    <col min="679" max="680" width="10" bestFit="1" customWidth="1"/>
    <col min="681" max="682" width="8.85546875" bestFit="1" customWidth="1"/>
    <col min="683" max="683" width="10" bestFit="1" customWidth="1"/>
    <col min="684" max="684" width="8.85546875" bestFit="1" customWidth="1"/>
    <col min="685" max="687" width="10" bestFit="1" customWidth="1"/>
    <col min="688" max="688" width="7.7109375" bestFit="1" customWidth="1"/>
    <col min="689" max="689" width="10" bestFit="1" customWidth="1"/>
    <col min="690" max="690" width="8.85546875" bestFit="1" customWidth="1"/>
    <col min="691" max="691" width="7.7109375" bestFit="1" customWidth="1"/>
    <col min="692" max="696" width="10" bestFit="1" customWidth="1"/>
    <col min="697" max="697" width="8.85546875" bestFit="1" customWidth="1"/>
    <col min="698" max="698" width="7.7109375" bestFit="1" customWidth="1"/>
    <col min="699" max="699" width="8.85546875" bestFit="1" customWidth="1"/>
    <col min="700" max="700" width="10" bestFit="1" customWidth="1"/>
    <col min="701" max="701" width="7.7109375" bestFit="1" customWidth="1"/>
    <col min="702" max="702" width="8.85546875" bestFit="1" customWidth="1"/>
    <col min="703" max="704" width="10" bestFit="1" customWidth="1"/>
    <col min="705" max="705" width="8.85546875" bestFit="1" customWidth="1"/>
    <col min="706" max="706" width="10" bestFit="1" customWidth="1"/>
    <col min="707" max="707" width="8.85546875" bestFit="1" customWidth="1"/>
    <col min="708" max="708" width="7.7109375" bestFit="1" customWidth="1"/>
    <col min="709" max="709" width="10" bestFit="1" customWidth="1"/>
    <col min="710" max="710" width="8.85546875" bestFit="1" customWidth="1"/>
    <col min="711" max="711" width="10" bestFit="1" customWidth="1"/>
    <col min="712" max="712" width="6.7109375" bestFit="1" customWidth="1"/>
    <col min="713" max="713" width="10" bestFit="1" customWidth="1"/>
    <col min="714" max="714" width="7.7109375" bestFit="1" customWidth="1"/>
    <col min="715" max="716" width="10" bestFit="1" customWidth="1"/>
    <col min="717" max="717" width="8.85546875" bestFit="1" customWidth="1"/>
    <col min="718" max="721" width="10" bestFit="1" customWidth="1"/>
    <col min="722" max="722" width="7.7109375" bestFit="1" customWidth="1"/>
    <col min="723" max="723" width="8.85546875" bestFit="1" customWidth="1"/>
    <col min="724" max="724" width="7.7109375" bestFit="1" customWidth="1"/>
    <col min="725" max="727" width="10" bestFit="1" customWidth="1"/>
    <col min="728" max="728" width="8.85546875" bestFit="1" customWidth="1"/>
    <col min="729" max="729" width="10" bestFit="1" customWidth="1"/>
    <col min="730" max="730" width="7.7109375" bestFit="1" customWidth="1"/>
    <col min="731" max="738" width="10" bestFit="1" customWidth="1"/>
    <col min="739" max="739" width="7.7109375" bestFit="1" customWidth="1"/>
    <col min="740" max="743" width="10" bestFit="1" customWidth="1"/>
    <col min="744" max="744" width="8.85546875" bestFit="1" customWidth="1"/>
    <col min="745" max="745" width="10" bestFit="1" customWidth="1"/>
    <col min="746" max="746" width="8.85546875" bestFit="1" customWidth="1"/>
    <col min="747" max="747" width="10" bestFit="1" customWidth="1"/>
    <col min="748" max="748" width="7.7109375" bestFit="1" customWidth="1"/>
    <col min="749" max="750" width="10" bestFit="1" customWidth="1"/>
    <col min="751" max="751" width="6.7109375" bestFit="1" customWidth="1"/>
    <col min="752" max="752" width="10" bestFit="1" customWidth="1"/>
    <col min="753" max="753" width="7.7109375" bestFit="1" customWidth="1"/>
    <col min="754" max="756" width="10" bestFit="1" customWidth="1"/>
    <col min="757" max="757" width="8.85546875" bestFit="1" customWidth="1"/>
    <col min="758" max="758" width="10" bestFit="1" customWidth="1"/>
    <col min="759" max="759" width="8.85546875" bestFit="1" customWidth="1"/>
    <col min="760" max="760" width="10" bestFit="1" customWidth="1"/>
    <col min="761" max="762" width="8.85546875" bestFit="1" customWidth="1"/>
    <col min="763" max="763" width="7.7109375" bestFit="1" customWidth="1"/>
    <col min="764" max="767" width="10" bestFit="1" customWidth="1"/>
    <col min="768" max="768" width="11.140625" bestFit="1" customWidth="1"/>
    <col min="769" max="769" width="8.85546875" bestFit="1" customWidth="1"/>
    <col min="770" max="774" width="10" bestFit="1" customWidth="1"/>
    <col min="775" max="775" width="11.140625" bestFit="1" customWidth="1"/>
    <col min="776" max="776" width="10" bestFit="1" customWidth="1"/>
    <col min="777" max="777" width="11.140625" bestFit="1" customWidth="1"/>
    <col min="778" max="778" width="8.85546875" bestFit="1" customWidth="1"/>
    <col min="779" max="780" width="11.140625" bestFit="1" customWidth="1"/>
    <col min="781" max="781" width="10" bestFit="1" customWidth="1"/>
    <col min="782" max="782" width="8.85546875" bestFit="1" customWidth="1"/>
    <col min="783" max="783" width="11.140625" bestFit="1" customWidth="1"/>
    <col min="784" max="784" width="8.85546875" bestFit="1" customWidth="1"/>
    <col min="785" max="785" width="10" bestFit="1" customWidth="1"/>
    <col min="786" max="792" width="8.85546875" bestFit="1" customWidth="1"/>
    <col min="793" max="794" width="11.140625" bestFit="1" customWidth="1"/>
    <col min="795" max="795" width="10" bestFit="1" customWidth="1"/>
    <col min="796" max="797" width="11.140625" bestFit="1" customWidth="1"/>
    <col min="798" max="799" width="8.85546875" bestFit="1" customWidth="1"/>
    <col min="800" max="801" width="10" bestFit="1" customWidth="1"/>
    <col min="802" max="803" width="11.140625" bestFit="1" customWidth="1"/>
    <col min="804" max="805" width="10" bestFit="1" customWidth="1"/>
    <col min="806" max="807" width="11.140625" bestFit="1" customWidth="1"/>
    <col min="808" max="808" width="8.85546875" bestFit="1" customWidth="1"/>
    <col min="809" max="810" width="10" bestFit="1" customWidth="1"/>
    <col min="811" max="811" width="11.140625" bestFit="1" customWidth="1"/>
    <col min="812" max="813" width="10" bestFit="1" customWidth="1"/>
    <col min="814" max="814" width="7.7109375" bestFit="1" customWidth="1"/>
    <col min="815" max="815" width="10" bestFit="1" customWidth="1"/>
    <col min="816" max="819" width="11.140625" bestFit="1" customWidth="1"/>
    <col min="820" max="823" width="10" bestFit="1" customWidth="1"/>
    <col min="824" max="826" width="11.140625" bestFit="1" customWidth="1"/>
    <col min="827" max="828" width="10" bestFit="1" customWidth="1"/>
    <col min="829" max="829" width="8.85546875" bestFit="1" customWidth="1"/>
    <col min="830" max="830" width="10" bestFit="1" customWidth="1"/>
    <col min="831" max="831" width="11.140625" bestFit="1" customWidth="1"/>
    <col min="832" max="832" width="8.85546875" bestFit="1" customWidth="1"/>
    <col min="833" max="833" width="10" bestFit="1" customWidth="1"/>
    <col min="834" max="834" width="8.85546875" bestFit="1" customWidth="1"/>
    <col min="835" max="835" width="10" bestFit="1" customWidth="1"/>
    <col min="836" max="836" width="8.85546875" bestFit="1" customWidth="1"/>
    <col min="837" max="837" width="11.140625" bestFit="1" customWidth="1"/>
    <col min="838" max="839" width="10" bestFit="1" customWidth="1"/>
    <col min="840" max="841" width="11.140625" bestFit="1" customWidth="1"/>
    <col min="842" max="842" width="10" bestFit="1" customWidth="1"/>
    <col min="843" max="843" width="8.85546875" bestFit="1" customWidth="1"/>
    <col min="844" max="844" width="11.140625" bestFit="1" customWidth="1"/>
    <col min="845" max="846" width="10" bestFit="1" customWidth="1"/>
    <col min="847" max="850" width="11.140625" bestFit="1" customWidth="1"/>
    <col min="851" max="851" width="8.85546875" bestFit="1" customWidth="1"/>
    <col min="852" max="853" width="11.140625" bestFit="1" customWidth="1"/>
    <col min="854" max="855" width="10" bestFit="1" customWidth="1"/>
    <col min="856" max="856" width="11.140625" bestFit="1" customWidth="1"/>
    <col min="857" max="857" width="10" bestFit="1" customWidth="1"/>
    <col min="858" max="858" width="8.85546875" bestFit="1" customWidth="1"/>
    <col min="859" max="860" width="11.140625" bestFit="1" customWidth="1"/>
    <col min="861" max="861" width="10" bestFit="1" customWidth="1"/>
    <col min="862" max="862" width="8.85546875" bestFit="1" customWidth="1"/>
    <col min="863" max="863" width="11.140625" bestFit="1" customWidth="1"/>
    <col min="864" max="864" width="10" bestFit="1" customWidth="1"/>
    <col min="865" max="866" width="11.140625" bestFit="1" customWidth="1"/>
    <col min="867" max="868" width="10" bestFit="1" customWidth="1"/>
    <col min="869" max="869" width="11.140625" bestFit="1" customWidth="1"/>
    <col min="870" max="870" width="10" bestFit="1" customWidth="1"/>
    <col min="871" max="871" width="11.140625" bestFit="1" customWidth="1"/>
    <col min="872" max="873" width="10" bestFit="1" customWidth="1"/>
    <col min="874" max="875" width="11.140625" bestFit="1" customWidth="1"/>
    <col min="876" max="878" width="10" bestFit="1" customWidth="1"/>
    <col min="879" max="880" width="11.140625" bestFit="1" customWidth="1"/>
    <col min="881" max="883" width="10" bestFit="1" customWidth="1"/>
    <col min="884" max="884" width="11.140625" bestFit="1" customWidth="1"/>
    <col min="885" max="885" width="10" bestFit="1" customWidth="1"/>
    <col min="886" max="887" width="11.140625" bestFit="1" customWidth="1"/>
    <col min="888" max="888" width="10" bestFit="1" customWidth="1"/>
    <col min="889" max="890" width="8.85546875" bestFit="1" customWidth="1"/>
    <col min="891" max="892" width="11.140625" bestFit="1" customWidth="1"/>
    <col min="893" max="894" width="10" bestFit="1" customWidth="1"/>
    <col min="895" max="895" width="11.140625" bestFit="1" customWidth="1"/>
    <col min="896" max="896" width="8.85546875" bestFit="1" customWidth="1"/>
    <col min="897" max="898" width="11.140625" bestFit="1" customWidth="1"/>
    <col min="899" max="899" width="10" bestFit="1" customWidth="1"/>
    <col min="900" max="902" width="11.140625" bestFit="1" customWidth="1"/>
    <col min="903" max="903" width="7.7109375" bestFit="1" customWidth="1"/>
    <col min="904" max="905" width="11.140625" bestFit="1" customWidth="1"/>
    <col min="906" max="906" width="10" bestFit="1" customWidth="1"/>
    <col min="907" max="907" width="11.140625" bestFit="1" customWidth="1"/>
    <col min="908" max="908" width="10" bestFit="1" customWidth="1"/>
    <col min="909" max="910" width="11.140625" bestFit="1" customWidth="1"/>
    <col min="911" max="913" width="10" bestFit="1" customWidth="1"/>
    <col min="914" max="914" width="11.140625" bestFit="1" customWidth="1"/>
    <col min="915" max="915" width="10" bestFit="1" customWidth="1"/>
    <col min="916" max="916" width="11.140625" bestFit="1" customWidth="1"/>
    <col min="917" max="917" width="10" bestFit="1" customWidth="1"/>
    <col min="918" max="921" width="11.140625" bestFit="1" customWidth="1"/>
    <col min="922" max="922" width="10" bestFit="1" customWidth="1"/>
    <col min="923" max="925" width="11.140625" bestFit="1" customWidth="1"/>
    <col min="926" max="926" width="10" bestFit="1" customWidth="1"/>
    <col min="927" max="927" width="11.140625" bestFit="1" customWidth="1"/>
    <col min="928" max="928" width="10" bestFit="1" customWidth="1"/>
    <col min="929" max="929" width="11.140625" bestFit="1" customWidth="1"/>
    <col min="930" max="930" width="8.85546875" bestFit="1" customWidth="1"/>
    <col min="931" max="931" width="10" bestFit="1" customWidth="1"/>
    <col min="932" max="934" width="11.140625" bestFit="1" customWidth="1"/>
    <col min="935" max="935" width="10" bestFit="1" customWidth="1"/>
    <col min="936" max="936" width="11.140625" bestFit="1" customWidth="1"/>
    <col min="937" max="937" width="10" bestFit="1" customWidth="1"/>
    <col min="938" max="939" width="11.140625" bestFit="1" customWidth="1"/>
    <col min="940" max="940" width="10" bestFit="1" customWidth="1"/>
    <col min="941" max="943" width="11.140625" bestFit="1" customWidth="1"/>
    <col min="944" max="944" width="10" bestFit="1" customWidth="1"/>
    <col min="945" max="945" width="8.85546875" bestFit="1" customWidth="1"/>
    <col min="946" max="947" width="11.140625" bestFit="1" customWidth="1"/>
    <col min="948" max="948" width="10" bestFit="1" customWidth="1"/>
    <col min="949" max="949" width="11.140625" bestFit="1" customWidth="1"/>
    <col min="950" max="950" width="10" bestFit="1" customWidth="1"/>
    <col min="951" max="951" width="11.140625" bestFit="1" customWidth="1"/>
    <col min="952" max="952" width="10" bestFit="1" customWidth="1"/>
    <col min="953" max="953" width="11.140625" bestFit="1" customWidth="1"/>
    <col min="954" max="954" width="10" bestFit="1" customWidth="1"/>
    <col min="955" max="955" width="11.140625" bestFit="1" customWidth="1"/>
    <col min="956" max="956" width="8.85546875" bestFit="1" customWidth="1"/>
    <col min="957" max="957" width="11.140625" bestFit="1" customWidth="1"/>
    <col min="958" max="958" width="10" bestFit="1" customWidth="1"/>
    <col min="959" max="960" width="11.140625" bestFit="1" customWidth="1"/>
    <col min="961" max="961" width="10" bestFit="1" customWidth="1"/>
    <col min="962" max="962" width="11.140625" bestFit="1" customWidth="1"/>
    <col min="963" max="963" width="10" bestFit="1" customWidth="1"/>
    <col min="964" max="966" width="11.140625" bestFit="1" customWidth="1"/>
    <col min="967" max="969" width="10" bestFit="1" customWidth="1"/>
    <col min="970" max="971" width="11.140625" bestFit="1" customWidth="1"/>
    <col min="972" max="972" width="8.85546875" bestFit="1" customWidth="1"/>
    <col min="973" max="975" width="11.140625" bestFit="1" customWidth="1"/>
    <col min="976" max="976" width="10" bestFit="1" customWidth="1"/>
    <col min="977" max="979" width="11.140625" bestFit="1" customWidth="1"/>
    <col min="980" max="980" width="8.85546875" bestFit="1" customWidth="1"/>
    <col min="981" max="983" width="10" bestFit="1" customWidth="1"/>
    <col min="984" max="984" width="11.140625" bestFit="1" customWidth="1"/>
    <col min="985" max="985" width="10" bestFit="1" customWidth="1"/>
    <col min="986" max="986" width="11.140625" bestFit="1" customWidth="1"/>
    <col min="987" max="988" width="10" bestFit="1" customWidth="1"/>
    <col min="989" max="989" width="11.140625" bestFit="1" customWidth="1"/>
    <col min="990" max="990" width="10" bestFit="1" customWidth="1"/>
    <col min="991" max="991" width="11.140625" bestFit="1" customWidth="1"/>
    <col min="992" max="994" width="10" bestFit="1" customWidth="1"/>
    <col min="995" max="995" width="8.85546875" bestFit="1" customWidth="1"/>
    <col min="996" max="997" width="11.140625" bestFit="1" customWidth="1"/>
    <col min="998" max="998" width="7.7109375" bestFit="1" customWidth="1"/>
    <col min="999" max="999" width="10" bestFit="1" customWidth="1"/>
    <col min="1000" max="1000" width="11.140625" bestFit="1" customWidth="1"/>
    <col min="1001" max="1001" width="10" bestFit="1" customWidth="1"/>
    <col min="1002" max="1004" width="11.140625" bestFit="1" customWidth="1"/>
    <col min="1005" max="1007" width="10" bestFit="1" customWidth="1"/>
    <col min="1008" max="1008" width="11.140625" bestFit="1" customWidth="1"/>
    <col min="1009" max="1010" width="10" bestFit="1" customWidth="1"/>
    <col min="1011" max="1013" width="11.140625" bestFit="1" customWidth="1"/>
    <col min="1014" max="1014" width="8.85546875" bestFit="1" customWidth="1"/>
    <col min="1015" max="1016" width="11.140625" bestFit="1" customWidth="1"/>
    <col min="1017" max="1018" width="10" bestFit="1" customWidth="1"/>
    <col min="1019" max="1020" width="11.140625" bestFit="1" customWidth="1"/>
    <col min="1021" max="1021" width="10" bestFit="1" customWidth="1"/>
    <col min="1022" max="1022" width="11.140625" bestFit="1" customWidth="1"/>
    <col min="1023" max="1023" width="10" bestFit="1" customWidth="1"/>
    <col min="1024" max="1024" width="11.140625" bestFit="1" customWidth="1"/>
    <col min="1025" max="1025" width="7.7109375" bestFit="1" customWidth="1"/>
    <col min="1026" max="1027" width="11.140625" bestFit="1" customWidth="1"/>
    <col min="1028" max="1029" width="10" bestFit="1" customWidth="1"/>
    <col min="1030" max="1032" width="11.140625" bestFit="1" customWidth="1"/>
    <col min="1033" max="1033" width="10" bestFit="1" customWidth="1"/>
    <col min="1034" max="1034" width="11.140625" bestFit="1" customWidth="1"/>
    <col min="1035" max="1038" width="8.85546875" bestFit="1" customWidth="1"/>
    <col min="1039" max="1043" width="10" bestFit="1" customWidth="1"/>
    <col min="1044" max="1044" width="8.85546875" bestFit="1" customWidth="1"/>
    <col min="1045" max="1051" width="10" bestFit="1" customWidth="1"/>
    <col min="1052" max="1053" width="8.85546875" bestFit="1" customWidth="1"/>
    <col min="1054" max="1059" width="10" bestFit="1" customWidth="1"/>
    <col min="1060" max="1060" width="8.85546875" bestFit="1" customWidth="1"/>
    <col min="1061" max="1061" width="10" bestFit="1" customWidth="1"/>
    <col min="1062" max="1062" width="7.7109375" bestFit="1" customWidth="1"/>
    <col min="1063" max="1066" width="8.85546875" bestFit="1" customWidth="1"/>
    <col min="1067" max="1074" width="10" bestFit="1" customWidth="1"/>
    <col min="1075" max="1075" width="8.85546875" bestFit="1" customWidth="1"/>
    <col min="1076" max="1077" width="10" bestFit="1" customWidth="1"/>
    <col min="1078" max="1078" width="7.7109375" bestFit="1" customWidth="1"/>
    <col min="1079" max="1083" width="10" bestFit="1" customWidth="1"/>
    <col min="1084" max="1084" width="8.85546875" bestFit="1" customWidth="1"/>
    <col min="1085" max="1093" width="10" bestFit="1" customWidth="1"/>
    <col min="1094" max="1094" width="8.85546875" bestFit="1" customWidth="1"/>
    <col min="1095" max="1095" width="10" bestFit="1" customWidth="1"/>
    <col min="1096" max="1096" width="8.85546875" bestFit="1" customWidth="1"/>
    <col min="1097" max="1097" width="7.7109375" bestFit="1" customWidth="1"/>
    <col min="1098" max="1100" width="10" bestFit="1" customWidth="1"/>
    <col min="1101" max="1101" width="8.85546875" bestFit="1" customWidth="1"/>
    <col min="1102" max="1103" width="10" bestFit="1" customWidth="1"/>
    <col min="1104" max="1104" width="7.7109375" bestFit="1" customWidth="1"/>
    <col min="1105" max="1115" width="10" bestFit="1" customWidth="1"/>
    <col min="1116" max="1116" width="7.7109375" bestFit="1" customWidth="1"/>
    <col min="1117" max="1118" width="8.85546875" bestFit="1" customWidth="1"/>
    <col min="1119" max="1125" width="10" bestFit="1" customWidth="1"/>
    <col min="1126" max="1126" width="7.7109375" bestFit="1" customWidth="1"/>
    <col min="1127" max="1131" width="10" bestFit="1" customWidth="1"/>
    <col min="1132" max="1132" width="8.85546875" bestFit="1" customWidth="1"/>
    <col min="1133" max="1133" width="10" bestFit="1" customWidth="1"/>
    <col min="1134" max="1134" width="8.85546875" bestFit="1" customWidth="1"/>
    <col min="1135" max="1135" width="10" bestFit="1" customWidth="1"/>
    <col min="1136" max="1136" width="7.7109375" bestFit="1" customWidth="1"/>
    <col min="1137" max="1144" width="10" bestFit="1" customWidth="1"/>
    <col min="1145" max="1146" width="8.85546875" bestFit="1" customWidth="1"/>
    <col min="1147" max="1148" width="10" bestFit="1" customWidth="1"/>
    <col min="1149" max="1149" width="8.85546875" bestFit="1" customWidth="1"/>
    <col min="1150" max="1154" width="10" bestFit="1" customWidth="1"/>
    <col min="1155" max="1155" width="8.85546875" bestFit="1" customWidth="1"/>
    <col min="1156" max="1161" width="10" bestFit="1" customWidth="1"/>
    <col min="1162" max="1162" width="7.7109375" bestFit="1" customWidth="1"/>
    <col min="1163" max="1165" width="10" bestFit="1" customWidth="1"/>
    <col min="1166" max="1166" width="8.85546875" bestFit="1" customWidth="1"/>
    <col min="1167" max="1170" width="10" bestFit="1" customWidth="1"/>
    <col min="1171" max="1172" width="8.85546875" bestFit="1" customWidth="1"/>
    <col min="1173" max="1178" width="10" bestFit="1" customWidth="1"/>
    <col min="1179" max="1179" width="8.85546875" bestFit="1" customWidth="1"/>
    <col min="1180" max="1181" width="10" bestFit="1" customWidth="1"/>
    <col min="1182" max="1182" width="7.7109375" bestFit="1" customWidth="1"/>
    <col min="1183" max="1189" width="10" bestFit="1" customWidth="1"/>
    <col min="1190" max="1190" width="8.85546875" bestFit="1" customWidth="1"/>
    <col min="1191" max="1191" width="10" bestFit="1" customWidth="1"/>
    <col min="1192" max="1192" width="8.85546875" bestFit="1" customWidth="1"/>
    <col min="1193" max="1193" width="10" bestFit="1" customWidth="1"/>
    <col min="1194" max="1194" width="8.85546875" bestFit="1" customWidth="1"/>
    <col min="1195" max="1195" width="10" bestFit="1" customWidth="1"/>
    <col min="1196" max="1196" width="8.85546875" bestFit="1" customWidth="1"/>
    <col min="1197" max="1197" width="10" bestFit="1" customWidth="1"/>
    <col min="1198" max="1198" width="11.140625" bestFit="1" customWidth="1"/>
    <col min="1199" max="1206" width="10" bestFit="1" customWidth="1"/>
    <col min="1207" max="1208" width="11.140625" bestFit="1" customWidth="1"/>
    <col min="1209" max="1212" width="10" bestFit="1" customWidth="1"/>
    <col min="1213" max="1213" width="8.85546875" bestFit="1" customWidth="1"/>
    <col min="1214" max="1214" width="7.7109375" bestFit="1" customWidth="1"/>
    <col min="1215" max="1216" width="11.140625" bestFit="1" customWidth="1"/>
    <col min="1217" max="1219" width="10" bestFit="1" customWidth="1"/>
    <col min="1220" max="1221" width="11.140625" bestFit="1" customWidth="1"/>
    <col min="1222" max="1222" width="10" bestFit="1" customWidth="1"/>
    <col min="1223" max="1223" width="8.85546875" bestFit="1" customWidth="1"/>
    <col min="1224" max="1224" width="7.7109375" bestFit="1" customWidth="1"/>
    <col min="1225" max="1226" width="11.140625" bestFit="1" customWidth="1"/>
    <col min="1227" max="1227" width="10" bestFit="1" customWidth="1"/>
    <col min="1228" max="1231" width="11.140625" bestFit="1" customWidth="1"/>
    <col min="1232" max="1234" width="10" bestFit="1" customWidth="1"/>
    <col min="1235" max="1235" width="11.140625" bestFit="1" customWidth="1"/>
    <col min="1236" max="1237" width="10" bestFit="1" customWidth="1"/>
    <col min="1238" max="1238" width="11.140625" bestFit="1" customWidth="1"/>
    <col min="1239" max="1239" width="10" bestFit="1" customWidth="1"/>
    <col min="1240" max="1240" width="11.140625" bestFit="1" customWidth="1"/>
    <col min="1241" max="1242" width="10" bestFit="1" customWidth="1"/>
    <col min="1243" max="1245" width="11.140625" bestFit="1" customWidth="1"/>
    <col min="1246" max="1246" width="10" bestFit="1" customWidth="1"/>
    <col min="1247" max="1249" width="11.140625" bestFit="1" customWidth="1"/>
    <col min="1250" max="1250" width="10" bestFit="1" customWidth="1"/>
    <col min="1251" max="1251" width="11.140625" bestFit="1" customWidth="1"/>
    <col min="1252" max="1252" width="10" bestFit="1" customWidth="1"/>
    <col min="1253" max="1253" width="11.140625" bestFit="1" customWidth="1"/>
    <col min="1254" max="1254" width="10" bestFit="1" customWidth="1"/>
    <col min="1255" max="1255" width="8.85546875" bestFit="1" customWidth="1"/>
    <col min="1256" max="1260" width="11.140625" bestFit="1" customWidth="1"/>
    <col min="1261" max="1261" width="8.85546875" bestFit="1" customWidth="1"/>
    <col min="1262" max="1262" width="10" bestFit="1" customWidth="1"/>
    <col min="1263" max="1265" width="11.140625" bestFit="1" customWidth="1"/>
    <col min="1266" max="1266" width="10" bestFit="1" customWidth="1"/>
    <col min="1267" max="1268" width="11.140625" bestFit="1" customWidth="1"/>
    <col min="1269" max="1269" width="10" bestFit="1" customWidth="1"/>
    <col min="1270" max="1270" width="11.140625" bestFit="1" customWidth="1"/>
    <col min="1271" max="1271" width="10" bestFit="1" customWidth="1"/>
    <col min="1272" max="1272" width="8.85546875" bestFit="1" customWidth="1"/>
    <col min="1273" max="1275" width="11.140625" bestFit="1" customWidth="1"/>
    <col min="1276" max="1277" width="10" bestFit="1" customWidth="1"/>
    <col min="1278" max="1279" width="11.140625" bestFit="1" customWidth="1"/>
    <col min="1280" max="1280" width="13.28515625" bestFit="1" customWidth="1"/>
    <col min="1281" max="1281" width="10" bestFit="1" customWidth="1"/>
    <col min="1282" max="1282" width="11.140625" bestFit="1" customWidth="1"/>
    <col min="1283" max="1283" width="13.28515625" bestFit="1" customWidth="1"/>
    <col min="1284" max="1285" width="11.140625" bestFit="1" customWidth="1"/>
    <col min="1286" max="1286" width="10" bestFit="1" customWidth="1"/>
    <col min="1287" max="1290" width="11.140625" bestFit="1" customWidth="1"/>
    <col min="1291" max="1291" width="10" bestFit="1" customWidth="1"/>
    <col min="1292" max="1292" width="11.140625" bestFit="1" customWidth="1"/>
    <col min="1293" max="1293" width="10" bestFit="1" customWidth="1"/>
    <col min="1294" max="1296" width="11.140625" bestFit="1" customWidth="1"/>
    <col min="1297" max="1298" width="10" bestFit="1" customWidth="1"/>
    <col min="1299" max="1306" width="11.140625" bestFit="1" customWidth="1"/>
    <col min="1307" max="1307" width="10" bestFit="1" customWidth="1"/>
    <col min="1308" max="1308" width="11.140625" bestFit="1" customWidth="1"/>
    <col min="1309" max="1310" width="10" bestFit="1" customWidth="1"/>
    <col min="1311" max="1311" width="11.140625" bestFit="1" customWidth="1"/>
    <col min="1312" max="1312" width="10" bestFit="1" customWidth="1"/>
    <col min="1313" max="1316" width="11.140625" bestFit="1" customWidth="1"/>
    <col min="1317" max="1317" width="8.85546875" bestFit="1" customWidth="1"/>
    <col min="1318" max="1319" width="10" bestFit="1" customWidth="1"/>
    <col min="1320" max="1320" width="8.85546875" bestFit="1" customWidth="1"/>
    <col min="1321" max="1322" width="11.140625" bestFit="1" customWidth="1"/>
    <col min="1323" max="1323" width="8.85546875" bestFit="1" customWidth="1"/>
    <col min="1324" max="1325" width="10" bestFit="1" customWidth="1"/>
    <col min="1326" max="1327" width="11.140625" bestFit="1" customWidth="1"/>
    <col min="1328" max="1328" width="10" bestFit="1" customWidth="1"/>
    <col min="1329" max="1330" width="11.140625" bestFit="1" customWidth="1"/>
    <col min="1331" max="1331" width="8.85546875" bestFit="1" customWidth="1"/>
    <col min="1332" max="1351" width="11.140625" bestFit="1" customWidth="1"/>
    <col min="1352" max="1352" width="10" bestFit="1" customWidth="1"/>
    <col min="1353" max="1353" width="11.140625" bestFit="1" customWidth="1"/>
    <col min="1354" max="1354" width="10" bestFit="1" customWidth="1"/>
    <col min="1355" max="1357" width="11.140625" bestFit="1" customWidth="1"/>
    <col min="1358" max="1358" width="10" bestFit="1" customWidth="1"/>
    <col min="1359" max="1359" width="11.140625" bestFit="1" customWidth="1"/>
    <col min="1360" max="1362" width="10" bestFit="1" customWidth="1"/>
    <col min="1363" max="1368" width="11.140625" bestFit="1" customWidth="1"/>
    <col min="1369" max="1369" width="8.85546875" bestFit="1" customWidth="1"/>
    <col min="1370" max="1373" width="11.140625" bestFit="1" customWidth="1"/>
    <col min="1374" max="1374" width="10" bestFit="1" customWidth="1"/>
    <col min="1375" max="1375" width="11.140625" bestFit="1" customWidth="1"/>
    <col min="1376" max="1376" width="10" bestFit="1" customWidth="1"/>
    <col min="1377" max="1391" width="11.140625" bestFit="1" customWidth="1"/>
    <col min="1392" max="1392" width="10" bestFit="1" customWidth="1"/>
    <col min="1393" max="1393" width="11.140625" bestFit="1" customWidth="1"/>
    <col min="1394" max="1394" width="10" bestFit="1" customWidth="1"/>
    <col min="1395" max="1395" width="8.85546875" bestFit="1" customWidth="1"/>
    <col min="1396" max="1406" width="11.140625" bestFit="1" customWidth="1"/>
    <col min="1407" max="1408" width="10" bestFit="1" customWidth="1"/>
    <col min="1409" max="1411" width="11.140625" bestFit="1" customWidth="1"/>
    <col min="1412" max="1412" width="10" bestFit="1" customWidth="1"/>
    <col min="1413" max="1414" width="11.140625" bestFit="1" customWidth="1"/>
    <col min="1415" max="1415" width="8.85546875" bestFit="1" customWidth="1"/>
    <col min="1416" max="1416" width="10" bestFit="1" customWidth="1"/>
    <col min="1417" max="1417" width="11.140625" bestFit="1" customWidth="1"/>
    <col min="1418" max="1418" width="8.85546875" bestFit="1" customWidth="1"/>
    <col min="1419" max="1424" width="11.140625" bestFit="1" customWidth="1"/>
    <col min="1425" max="1425" width="10" bestFit="1" customWidth="1"/>
    <col min="1426" max="1426" width="11.140625" bestFit="1" customWidth="1"/>
    <col min="1427" max="1427" width="8.85546875" bestFit="1" customWidth="1"/>
    <col min="1428" max="1428" width="10" bestFit="1" customWidth="1"/>
    <col min="1429" max="1430" width="11.140625" bestFit="1" customWidth="1"/>
    <col min="1431" max="1431" width="8.85546875" bestFit="1" customWidth="1"/>
    <col min="1432" max="1433" width="11.140625" bestFit="1" customWidth="1"/>
    <col min="1434" max="1434" width="10" bestFit="1" customWidth="1"/>
    <col min="1435" max="1435" width="11.140625" bestFit="1" customWidth="1"/>
    <col min="1436" max="1436" width="10" bestFit="1" customWidth="1"/>
    <col min="1437" max="1437" width="11.140625" bestFit="1" customWidth="1"/>
    <col min="1438" max="1439" width="10" bestFit="1" customWidth="1"/>
    <col min="1440" max="1440" width="11.140625" bestFit="1" customWidth="1"/>
    <col min="1441" max="1441" width="10" bestFit="1" customWidth="1"/>
    <col min="1442" max="1446" width="11.140625" bestFit="1" customWidth="1"/>
    <col min="1447" max="1447" width="8.85546875" bestFit="1" customWidth="1"/>
    <col min="1448" max="1450" width="11.140625" bestFit="1" customWidth="1"/>
    <col min="1451" max="1451" width="7.7109375" bestFit="1" customWidth="1"/>
    <col min="1452" max="1459" width="11.140625" bestFit="1" customWidth="1"/>
    <col min="1460" max="1460" width="8.85546875" bestFit="1" customWidth="1"/>
    <col min="1461" max="1471" width="11.140625" bestFit="1" customWidth="1"/>
    <col min="1472" max="1472" width="10" bestFit="1" customWidth="1"/>
    <col min="1473" max="1473" width="11.140625" bestFit="1" customWidth="1"/>
    <col min="1474" max="1477" width="10" bestFit="1" customWidth="1"/>
    <col min="1478" max="1480" width="11.140625" bestFit="1" customWidth="1"/>
    <col min="1481" max="1481" width="8.85546875" bestFit="1" customWidth="1"/>
    <col min="1482" max="1490" width="11.140625" bestFit="1" customWidth="1"/>
    <col min="1491" max="1491" width="10" bestFit="1" customWidth="1"/>
    <col min="1492" max="1492" width="11.140625" bestFit="1" customWidth="1"/>
    <col min="1493" max="1493" width="10" bestFit="1" customWidth="1"/>
    <col min="1494" max="1495" width="11.140625" bestFit="1" customWidth="1"/>
    <col min="1496" max="1498" width="10" bestFit="1" customWidth="1"/>
    <col min="1499" max="1500" width="11.140625" bestFit="1" customWidth="1"/>
    <col min="1501" max="1501" width="10" bestFit="1" customWidth="1"/>
    <col min="1502" max="1510" width="11.140625" bestFit="1" customWidth="1"/>
    <col min="1511" max="1512" width="10" bestFit="1" customWidth="1"/>
    <col min="1513" max="1515" width="11.140625" bestFit="1" customWidth="1"/>
    <col min="1516" max="1516" width="10" bestFit="1" customWidth="1"/>
    <col min="1517" max="1520" width="11.140625" bestFit="1" customWidth="1"/>
    <col min="1521" max="1521" width="10" bestFit="1" customWidth="1"/>
    <col min="1522" max="1525" width="11.140625" bestFit="1" customWidth="1"/>
    <col min="1526" max="1527" width="10" bestFit="1" customWidth="1"/>
    <col min="1528" max="1528" width="11.140625" bestFit="1" customWidth="1"/>
    <col min="1529" max="1529" width="10" bestFit="1" customWidth="1"/>
    <col min="1530" max="1531" width="11.140625" bestFit="1" customWidth="1"/>
    <col min="1532" max="1534" width="8.85546875" bestFit="1" customWidth="1"/>
    <col min="1535" max="1535" width="7.7109375" bestFit="1" customWidth="1"/>
    <col min="1536" max="1537" width="8.85546875" bestFit="1" customWidth="1"/>
    <col min="1538" max="1542" width="10" bestFit="1" customWidth="1"/>
    <col min="1543" max="1544" width="8.85546875" bestFit="1" customWidth="1"/>
    <col min="1545" max="1547" width="10" bestFit="1" customWidth="1"/>
    <col min="1548" max="1548" width="7.7109375" bestFit="1" customWidth="1"/>
    <col min="1549" max="1551" width="10" bestFit="1" customWidth="1"/>
    <col min="1552" max="1552" width="8.85546875" bestFit="1" customWidth="1"/>
    <col min="1553" max="1554" width="10" bestFit="1" customWidth="1"/>
    <col min="1555" max="1555" width="7.7109375" bestFit="1" customWidth="1"/>
    <col min="1556" max="1558" width="10" bestFit="1" customWidth="1"/>
    <col min="1559" max="1559" width="7.7109375" bestFit="1" customWidth="1"/>
    <col min="1560" max="1564" width="10" bestFit="1" customWidth="1"/>
    <col min="1565" max="1566" width="7.7109375" bestFit="1" customWidth="1"/>
    <col min="1567" max="1568" width="10" bestFit="1" customWidth="1"/>
    <col min="1569" max="1570" width="8.85546875" bestFit="1" customWidth="1"/>
    <col min="1571" max="1571" width="10" bestFit="1" customWidth="1"/>
    <col min="1572" max="1572" width="8.85546875" bestFit="1" customWidth="1"/>
    <col min="1573" max="1577" width="10" bestFit="1" customWidth="1"/>
    <col min="1578" max="1579" width="8.85546875" bestFit="1" customWidth="1"/>
    <col min="1580" max="1580" width="10" bestFit="1" customWidth="1"/>
    <col min="1581" max="1582" width="8.85546875" bestFit="1" customWidth="1"/>
    <col min="1583" max="1586" width="10" bestFit="1" customWidth="1"/>
    <col min="1587" max="1587" width="8.85546875" bestFit="1" customWidth="1"/>
    <col min="1588" max="1594" width="10" bestFit="1" customWidth="1"/>
    <col min="1595" max="1595" width="7.7109375" bestFit="1" customWidth="1"/>
    <col min="1596" max="1596" width="8.85546875" bestFit="1" customWidth="1"/>
    <col min="1597" max="1597" width="7.7109375" bestFit="1" customWidth="1"/>
    <col min="1598" max="1599" width="10" bestFit="1" customWidth="1"/>
    <col min="1600" max="1600" width="8.85546875" bestFit="1" customWidth="1"/>
    <col min="1601" max="1604" width="10" bestFit="1" customWidth="1"/>
    <col min="1605" max="1605" width="8.85546875" bestFit="1" customWidth="1"/>
    <col min="1606" max="1606" width="10" bestFit="1" customWidth="1"/>
    <col min="1607" max="1607" width="7.7109375" bestFit="1" customWidth="1"/>
    <col min="1608" max="1608" width="8.85546875" bestFit="1" customWidth="1"/>
    <col min="1609" max="1609" width="10" bestFit="1" customWidth="1"/>
    <col min="1610" max="1610" width="7.7109375" bestFit="1" customWidth="1"/>
    <col min="1611" max="1611" width="10" bestFit="1" customWidth="1"/>
    <col min="1612" max="1612" width="7.7109375" bestFit="1" customWidth="1"/>
    <col min="1613" max="1614" width="10" bestFit="1" customWidth="1"/>
    <col min="1615" max="1615" width="8.85546875" bestFit="1" customWidth="1"/>
    <col min="1616" max="1617" width="10" bestFit="1" customWidth="1"/>
    <col min="1618" max="1618" width="7.7109375" bestFit="1" customWidth="1"/>
    <col min="1619" max="1626" width="10" bestFit="1" customWidth="1"/>
    <col min="1627" max="1627" width="7.7109375" bestFit="1" customWidth="1"/>
    <col min="1628" max="1628" width="10" bestFit="1" customWidth="1"/>
    <col min="1629" max="1629" width="7.7109375" bestFit="1" customWidth="1"/>
    <col min="1630" max="1631" width="8.85546875" bestFit="1" customWidth="1"/>
    <col min="1632" max="1634" width="10" bestFit="1" customWidth="1"/>
    <col min="1635" max="1636" width="8.85546875" bestFit="1" customWidth="1"/>
    <col min="1637" max="1637" width="11.140625" bestFit="1" customWidth="1"/>
    <col min="1638" max="1640" width="10" bestFit="1" customWidth="1"/>
    <col min="1641" max="1641" width="11.140625" bestFit="1" customWidth="1"/>
    <col min="1642" max="1645" width="10" bestFit="1" customWidth="1"/>
    <col min="1646" max="1646" width="8.85546875" bestFit="1" customWidth="1"/>
    <col min="1647" max="1650" width="10" bestFit="1" customWidth="1"/>
    <col min="1651" max="1651" width="8.85546875" bestFit="1" customWidth="1"/>
    <col min="1652" max="1654" width="11.140625" bestFit="1" customWidth="1"/>
    <col min="1655" max="1658" width="10" bestFit="1" customWidth="1"/>
    <col min="1659" max="1659" width="7.7109375" bestFit="1" customWidth="1"/>
    <col min="1660" max="1660" width="11.140625" bestFit="1" customWidth="1"/>
    <col min="1661" max="1661" width="10" bestFit="1" customWidth="1"/>
    <col min="1662" max="1663" width="8.85546875" bestFit="1" customWidth="1"/>
    <col min="1664" max="1665" width="10" bestFit="1" customWidth="1"/>
    <col min="1666" max="1666" width="8.85546875" bestFit="1" customWidth="1"/>
    <col min="1667" max="1668" width="10" bestFit="1" customWidth="1"/>
    <col min="1669" max="1669" width="11.140625" bestFit="1" customWidth="1"/>
    <col min="1670" max="1670" width="10" bestFit="1" customWidth="1"/>
    <col min="1671" max="1672" width="11.140625" bestFit="1" customWidth="1"/>
    <col min="1673" max="1673" width="10" bestFit="1" customWidth="1"/>
    <col min="1674" max="1674" width="11.140625" bestFit="1" customWidth="1"/>
    <col min="1675" max="1675" width="8.85546875" bestFit="1" customWidth="1"/>
    <col min="1676" max="1677" width="11.140625" bestFit="1" customWidth="1"/>
    <col min="1678" max="1678" width="10" bestFit="1" customWidth="1"/>
    <col min="1679" max="1679" width="11.140625" bestFit="1" customWidth="1"/>
    <col min="1680" max="1680" width="8.85546875" bestFit="1" customWidth="1"/>
    <col min="1681" max="1681" width="11.140625" bestFit="1" customWidth="1"/>
    <col min="1682" max="1682" width="8.85546875" bestFit="1" customWidth="1"/>
    <col min="1683" max="1688" width="11.140625" bestFit="1" customWidth="1"/>
    <col min="1689" max="1689" width="8.85546875" bestFit="1" customWidth="1"/>
    <col min="1690" max="1691" width="11.140625" bestFit="1" customWidth="1"/>
    <col min="1692" max="1692" width="10" bestFit="1" customWidth="1"/>
    <col min="1693" max="1694" width="11.140625" bestFit="1" customWidth="1"/>
    <col min="1695" max="1695" width="10" bestFit="1" customWidth="1"/>
    <col min="1696" max="1699" width="11.140625" bestFit="1" customWidth="1"/>
    <col min="1700" max="1700" width="8.85546875" bestFit="1" customWidth="1"/>
    <col min="1701" max="1706" width="11.140625" bestFit="1" customWidth="1"/>
    <col min="1707" max="1707" width="8.85546875" bestFit="1" customWidth="1"/>
    <col min="1708" max="1709" width="11.140625" bestFit="1" customWidth="1"/>
    <col min="1710" max="1710" width="10" bestFit="1" customWidth="1"/>
    <col min="1711" max="1725" width="11.140625" bestFit="1" customWidth="1"/>
    <col min="1726" max="1726" width="10" bestFit="1" customWidth="1"/>
    <col min="1727" max="1733" width="11.140625" bestFit="1" customWidth="1"/>
    <col min="1734" max="1734" width="10" bestFit="1" customWidth="1"/>
    <col min="1735" max="1736" width="11.140625" bestFit="1" customWidth="1"/>
    <col min="1737" max="1737" width="8.85546875" bestFit="1" customWidth="1"/>
    <col min="1738" max="1748" width="11.140625" bestFit="1" customWidth="1"/>
    <col min="1749" max="1749" width="10" bestFit="1" customWidth="1"/>
    <col min="1750" max="1750" width="11.140625" bestFit="1" customWidth="1"/>
    <col min="1751" max="1751" width="8.85546875" bestFit="1" customWidth="1"/>
    <col min="1752" max="1756" width="11.140625" bestFit="1" customWidth="1"/>
    <col min="1757" max="1757" width="10" bestFit="1" customWidth="1"/>
    <col min="1758" max="1758" width="11.140625" bestFit="1" customWidth="1"/>
    <col min="1759" max="1759" width="10" bestFit="1" customWidth="1"/>
    <col min="1760" max="1760" width="11.140625" bestFit="1" customWidth="1"/>
    <col min="1761" max="1761" width="10" bestFit="1" customWidth="1"/>
    <col min="1762" max="1762" width="11.140625" bestFit="1" customWidth="1"/>
    <col min="1763" max="1763" width="13.28515625" bestFit="1" customWidth="1"/>
    <col min="1764" max="1764" width="11.140625" bestFit="1" customWidth="1"/>
    <col min="1765" max="1770" width="10" bestFit="1" customWidth="1"/>
    <col min="1771" max="1773" width="11.140625" bestFit="1" customWidth="1"/>
    <col min="1774" max="1776" width="10" bestFit="1" customWidth="1"/>
    <col min="1777" max="1777" width="8.85546875" bestFit="1" customWidth="1"/>
    <col min="1778" max="1784" width="11.140625" bestFit="1" customWidth="1"/>
    <col min="1785" max="1785" width="8.85546875" bestFit="1" customWidth="1"/>
    <col min="1786" max="1791" width="11.140625" bestFit="1" customWidth="1"/>
    <col min="1792" max="1792" width="10" bestFit="1" customWidth="1"/>
    <col min="1793" max="1793" width="11.140625" bestFit="1" customWidth="1"/>
    <col min="1794" max="1794" width="10" bestFit="1" customWidth="1"/>
    <col min="1795" max="1795" width="11.140625" bestFit="1" customWidth="1"/>
    <col min="1796" max="1797" width="8.85546875" bestFit="1" customWidth="1"/>
    <col min="1798" max="1800" width="11.140625" bestFit="1" customWidth="1"/>
    <col min="1801" max="1801" width="10" bestFit="1" customWidth="1"/>
    <col min="1802" max="1804" width="8.85546875" bestFit="1" customWidth="1"/>
    <col min="1805" max="1805" width="11.140625" bestFit="1" customWidth="1"/>
    <col min="1806" max="1806" width="10" bestFit="1" customWidth="1"/>
    <col min="1807" max="1807" width="8.85546875" bestFit="1" customWidth="1"/>
    <col min="1808" max="1810" width="11.140625" bestFit="1" customWidth="1"/>
    <col min="1811" max="1811" width="8.85546875" bestFit="1" customWidth="1"/>
    <col min="1812" max="1813" width="10" bestFit="1" customWidth="1"/>
    <col min="1814" max="1817" width="11.140625" bestFit="1" customWidth="1"/>
    <col min="1818" max="1818" width="8.85546875" bestFit="1" customWidth="1"/>
    <col min="1819" max="1821" width="11.140625" bestFit="1" customWidth="1"/>
    <col min="1822" max="1822" width="8.85546875" bestFit="1" customWidth="1"/>
    <col min="1823" max="1823" width="11.140625" bestFit="1" customWidth="1"/>
    <col min="1824" max="1824" width="10" bestFit="1" customWidth="1"/>
    <col min="1825" max="1825" width="11.140625" bestFit="1" customWidth="1"/>
    <col min="1826" max="1827" width="8.85546875" bestFit="1" customWidth="1"/>
    <col min="1828" max="1831" width="11.140625" bestFit="1" customWidth="1"/>
    <col min="1832" max="1832" width="10" bestFit="1" customWidth="1"/>
    <col min="1833" max="1833" width="8.85546875" bestFit="1" customWidth="1"/>
    <col min="1834" max="1835" width="11.140625" bestFit="1" customWidth="1"/>
    <col min="1836" max="1836" width="10" bestFit="1" customWidth="1"/>
    <col min="1837" max="1838" width="11.140625" bestFit="1" customWidth="1"/>
    <col min="1839" max="1840" width="10" bestFit="1" customWidth="1"/>
    <col min="1841" max="1846" width="11.140625" bestFit="1" customWidth="1"/>
    <col min="1847" max="1848" width="8.85546875" bestFit="1" customWidth="1"/>
    <col min="1849" max="1850" width="11.140625" bestFit="1" customWidth="1"/>
    <col min="1851" max="1852" width="10" bestFit="1" customWidth="1"/>
    <col min="1853" max="1855" width="11.140625" bestFit="1" customWidth="1"/>
    <col min="1856" max="1856" width="10" bestFit="1" customWidth="1"/>
    <col min="1857" max="1858" width="11.140625" bestFit="1" customWidth="1"/>
    <col min="1859" max="1860" width="10" bestFit="1" customWidth="1"/>
    <col min="1861" max="1862" width="11.140625" bestFit="1" customWidth="1"/>
    <col min="1863" max="1863" width="10" bestFit="1" customWidth="1"/>
    <col min="1864" max="1864" width="11.140625" bestFit="1" customWidth="1"/>
    <col min="1865" max="1865" width="10" bestFit="1" customWidth="1"/>
    <col min="1866" max="1866" width="11.140625" bestFit="1" customWidth="1"/>
    <col min="1867" max="1867" width="8.85546875" bestFit="1" customWidth="1"/>
    <col min="1868" max="1878" width="11.140625" bestFit="1" customWidth="1"/>
    <col min="1879" max="1879" width="8.85546875" bestFit="1" customWidth="1"/>
    <col min="1880" max="1881" width="11.140625" bestFit="1" customWidth="1"/>
    <col min="1882" max="1882" width="8.85546875" bestFit="1" customWidth="1"/>
    <col min="1883" max="1883" width="10" bestFit="1" customWidth="1"/>
    <col min="1884" max="1889" width="11.140625" bestFit="1" customWidth="1"/>
    <col min="1890" max="1890" width="8.85546875" bestFit="1" customWidth="1"/>
    <col min="1891" max="1893" width="11.140625" bestFit="1" customWidth="1"/>
    <col min="1894" max="1894" width="10" bestFit="1" customWidth="1"/>
    <col min="1895" max="1895" width="11.140625" bestFit="1" customWidth="1"/>
    <col min="1896" max="1897" width="10" bestFit="1" customWidth="1"/>
    <col min="1898" max="1898" width="11.140625" bestFit="1" customWidth="1"/>
    <col min="1899" max="1900" width="10" bestFit="1" customWidth="1"/>
    <col min="1901" max="1903" width="11.140625" bestFit="1" customWidth="1"/>
    <col min="1904" max="1904" width="10" bestFit="1" customWidth="1"/>
    <col min="1905" max="1906" width="11.140625" bestFit="1" customWidth="1"/>
    <col min="1907" max="1907" width="8.85546875" bestFit="1" customWidth="1"/>
    <col min="1908" max="1910" width="11.140625" bestFit="1" customWidth="1"/>
    <col min="1911" max="1912" width="10" bestFit="1" customWidth="1"/>
    <col min="1913" max="1915" width="11.140625" bestFit="1" customWidth="1"/>
    <col min="1916" max="1916" width="5.5703125" bestFit="1" customWidth="1"/>
    <col min="1917" max="1918" width="11.140625" bestFit="1" customWidth="1"/>
    <col min="1919" max="1919" width="8.85546875" bestFit="1" customWidth="1"/>
    <col min="1920" max="1920" width="10" bestFit="1" customWidth="1"/>
    <col min="1921" max="1922" width="11.140625" bestFit="1" customWidth="1"/>
    <col min="1923" max="1923" width="8.85546875" bestFit="1" customWidth="1"/>
    <col min="1924" max="1925" width="11.140625" bestFit="1" customWidth="1"/>
    <col min="1926" max="1927" width="10" bestFit="1" customWidth="1"/>
    <col min="1928" max="1928" width="11.140625" bestFit="1" customWidth="1"/>
    <col min="1929" max="1929" width="10" bestFit="1" customWidth="1"/>
    <col min="1930" max="1930" width="11.140625" bestFit="1" customWidth="1"/>
    <col min="1931" max="1931" width="10" bestFit="1" customWidth="1"/>
    <col min="1932" max="1933" width="11.140625" bestFit="1" customWidth="1"/>
    <col min="1934" max="1935" width="10" bestFit="1" customWidth="1"/>
    <col min="1936" max="1936" width="11.140625" bestFit="1" customWidth="1"/>
    <col min="1937" max="1937" width="10" bestFit="1" customWidth="1"/>
    <col min="1938" max="1947" width="11.140625" bestFit="1" customWidth="1"/>
    <col min="1948" max="1948" width="10" bestFit="1" customWidth="1"/>
    <col min="1949" max="1949" width="8.85546875" bestFit="1" customWidth="1"/>
    <col min="1950" max="1950" width="10" bestFit="1" customWidth="1"/>
    <col min="1951" max="1954" width="11.140625" bestFit="1" customWidth="1"/>
    <col min="1955" max="1955" width="10" bestFit="1" customWidth="1"/>
    <col min="1956" max="1962" width="11.140625" bestFit="1" customWidth="1"/>
    <col min="1963" max="1965" width="10" bestFit="1" customWidth="1"/>
    <col min="1966" max="1968" width="11.140625" bestFit="1" customWidth="1"/>
    <col min="1969" max="1969" width="8.85546875" bestFit="1" customWidth="1"/>
    <col min="1970" max="1970" width="11.140625" bestFit="1" customWidth="1"/>
    <col min="1971" max="1971" width="10" bestFit="1" customWidth="1"/>
    <col min="1972" max="1974" width="11.140625" bestFit="1" customWidth="1"/>
    <col min="1975" max="1975" width="10" bestFit="1" customWidth="1"/>
    <col min="1976" max="1976" width="11.140625" bestFit="1" customWidth="1"/>
    <col min="1977" max="1977" width="10" bestFit="1" customWidth="1"/>
    <col min="1978" max="1978" width="11.140625" bestFit="1" customWidth="1"/>
    <col min="1979" max="1979" width="8.85546875" bestFit="1" customWidth="1"/>
    <col min="1980" max="1980" width="10" bestFit="1" customWidth="1"/>
    <col min="1981" max="1981" width="11.140625" bestFit="1" customWidth="1"/>
    <col min="1982" max="1982" width="8.85546875" bestFit="1" customWidth="1"/>
    <col min="1983" max="1992" width="11.140625" bestFit="1" customWidth="1"/>
    <col min="1993" max="1993" width="10" bestFit="1" customWidth="1"/>
    <col min="1994" max="1994" width="8.85546875" bestFit="1" customWidth="1"/>
    <col min="1995" max="1995" width="11.140625" bestFit="1" customWidth="1"/>
    <col min="1996" max="1997" width="10" bestFit="1" customWidth="1"/>
    <col min="1998" max="1998" width="8.85546875" bestFit="1" customWidth="1"/>
    <col min="1999" max="1999" width="10" bestFit="1" customWidth="1"/>
    <col min="2000" max="2000" width="11.140625" bestFit="1" customWidth="1"/>
    <col min="2001" max="2002" width="8.85546875" bestFit="1" customWidth="1"/>
    <col min="2003" max="2005" width="11.140625" bestFit="1" customWidth="1"/>
    <col min="2006" max="2008" width="10" bestFit="1" customWidth="1"/>
    <col min="2009" max="2009" width="8.85546875" bestFit="1" customWidth="1"/>
    <col min="2010" max="2010" width="13.28515625" bestFit="1" customWidth="1"/>
    <col min="2011" max="2012" width="16.28515625" bestFit="1" customWidth="1"/>
    <col min="2013" max="2013" width="11.28515625" bestFit="1" customWidth="1"/>
  </cols>
  <sheetData>
    <row r="1" spans="1:43" ht="16.5" thickBot="1" x14ac:dyDescent="0.3">
      <c r="A1" s="3" t="s">
        <v>1951</v>
      </c>
      <c r="B1" s="3" t="s">
        <v>4011</v>
      </c>
      <c r="C1" s="3" t="s">
        <v>0</v>
      </c>
      <c r="D1" s="3" t="s">
        <v>1548</v>
      </c>
      <c r="E1" s="3" t="s">
        <v>1883</v>
      </c>
      <c r="F1" s="3" t="s">
        <v>1953</v>
      </c>
      <c r="G1" s="3" t="s">
        <v>1954</v>
      </c>
      <c r="H1" s="3" t="s">
        <v>1955</v>
      </c>
      <c r="I1" s="3" t="s">
        <v>1956</v>
      </c>
      <c r="J1" s="3" t="s">
        <v>1957</v>
      </c>
      <c r="K1" s="3" t="s">
        <v>4012</v>
      </c>
      <c r="L1" s="3" t="s">
        <v>4013</v>
      </c>
      <c r="M1" s="3" t="s">
        <v>4020</v>
      </c>
      <c r="N1" s="3" t="s">
        <v>4035</v>
      </c>
      <c r="O1" s="3" t="s">
        <v>2</v>
      </c>
      <c r="P1" s="3" t="s">
        <v>3</v>
      </c>
      <c r="Q1" s="3" t="s">
        <v>4019</v>
      </c>
      <c r="R1" s="3" t="s">
        <v>1550</v>
      </c>
      <c r="S1" s="3" t="s">
        <v>4014</v>
      </c>
      <c r="T1" s="3" t="s">
        <v>1554</v>
      </c>
      <c r="U1" s="3" t="s">
        <v>1885</v>
      </c>
      <c r="V1" s="3" t="s">
        <v>4015</v>
      </c>
      <c r="W1" s="3" t="s">
        <v>3989</v>
      </c>
    </row>
    <row r="2" spans="1:43" ht="15.75" x14ac:dyDescent="0.25">
      <c r="A2" s="4" t="s">
        <v>1958</v>
      </c>
      <c r="B2" s="20">
        <v>45480</v>
      </c>
      <c r="C2" s="4" t="s">
        <v>1284</v>
      </c>
      <c r="D2" s="4" t="s">
        <v>1874</v>
      </c>
      <c r="E2" s="4" t="s">
        <v>1901</v>
      </c>
      <c r="F2" s="4">
        <v>1</v>
      </c>
      <c r="G2" s="4">
        <v>218.04</v>
      </c>
      <c r="H2" s="4">
        <v>0.09</v>
      </c>
      <c r="I2" s="4" t="s">
        <v>1959</v>
      </c>
      <c r="J2" s="4">
        <v>198.41640000000001</v>
      </c>
      <c r="K2" s="4">
        <f t="shared" ref="K2:K65" si="0">IF(F2="",J2/(G2*(1-H2)),F2)</f>
        <v>1</v>
      </c>
      <c r="L2" s="4">
        <f t="shared" ref="L2:L65" si="1">IF(G2="",J2/(K2*(1-H2)),G2)</f>
        <v>218.04</v>
      </c>
      <c r="M2" s="4">
        <f t="shared" ref="M2:M65" si="2">IF(H2="",1-(J2/(K2*L2)),H2)</f>
        <v>0.09</v>
      </c>
      <c r="N2" s="4">
        <f t="shared" ref="N2:N65" si="3">IF(J2="",F2*G2*(1-H2),J2)</f>
        <v>198.41640000000001</v>
      </c>
      <c r="O2" s="6">
        <f>VLOOKUP(C2,'Cleaned Customer Dim'!$A$2:$D$501,4,FALSE)</f>
        <v>55</v>
      </c>
      <c r="P2" s="6" t="str">
        <f>VLOOKUP(C2,'Cleaned Customer Dim'!$A$2:$E$501,5,FALSE)</f>
        <v>Male</v>
      </c>
      <c r="Q2" s="6" t="str">
        <f>VLOOKUP(C2,'Cleaned Customer Dim'!$A$2:$J$501,10,FALSE)</f>
        <v>Gold</v>
      </c>
      <c r="R2" s="4" t="str">
        <f>VLOOKUP(D2,'Cleaned Product Dim'!$A$2:$C$101,3,FALSE)</f>
        <v>Sports</v>
      </c>
      <c r="S2" s="6">
        <f>VLOOKUP(D2,'Cleaned Product Dim'!$A$2:$G$101,7,FALSE)</f>
        <v>245.98</v>
      </c>
      <c r="T2" s="6">
        <f>VLOOKUP(D2,'Cleaned Product Dim'!$A$2:$H$101,8,FALSE)</f>
        <v>471</v>
      </c>
      <c r="U2" s="6" t="str">
        <f>VLOOKUP(E2,'Cleaned Store Dim'!$A$2:$C$21,3,FALSE)</f>
        <v>North</v>
      </c>
      <c r="V2" s="6" t="str">
        <f>VLOOKUP(E2,'Cleaned Store Dim'!$A$2:$E$21,5,FALSE)</f>
        <v>Outlet</v>
      </c>
      <c r="W2" s="6" t="str">
        <f>VLOOKUP(E2,'Cleaned Store Dim'!$A$2:$F$21,6,FALSE)</f>
        <v>Goldberg</v>
      </c>
      <c r="Y2" s="12" t="s">
        <v>4012</v>
      </c>
      <c r="Z2" s="12"/>
      <c r="AA2" s="12" t="s">
        <v>4013</v>
      </c>
      <c r="AB2" s="12"/>
      <c r="AC2" s="12" t="s">
        <v>4020</v>
      </c>
      <c r="AD2" s="12"/>
      <c r="AE2" s="12" t="s">
        <v>4035</v>
      </c>
      <c r="AF2" s="12"/>
    </row>
    <row r="3" spans="1:43" ht="15.75" x14ac:dyDescent="0.25">
      <c r="A3" s="4" t="s">
        <v>1960</v>
      </c>
      <c r="B3" s="20">
        <v>45285</v>
      </c>
      <c r="C3" s="4" t="s">
        <v>1452</v>
      </c>
      <c r="D3" s="4" t="s">
        <v>1805</v>
      </c>
      <c r="E3" s="4" t="s">
        <v>1942</v>
      </c>
      <c r="F3" s="4">
        <v>3</v>
      </c>
      <c r="G3" s="4">
        <v>104.47</v>
      </c>
      <c r="H3" s="4">
        <v>0.27</v>
      </c>
      <c r="I3" s="4" t="s">
        <v>1961</v>
      </c>
      <c r="J3" s="4">
        <v>228.7893</v>
      </c>
      <c r="K3" s="4">
        <f t="shared" si="0"/>
        <v>3</v>
      </c>
      <c r="L3" s="4">
        <f t="shared" si="1"/>
        <v>104.47</v>
      </c>
      <c r="M3" s="4">
        <f t="shared" si="2"/>
        <v>0.27</v>
      </c>
      <c r="N3" s="4">
        <f t="shared" si="3"/>
        <v>228.7893</v>
      </c>
      <c r="O3" s="6">
        <f>VLOOKUP(C3,'Cleaned Customer Dim'!$A$2:$D$501,4,FALSE)</f>
        <v>63</v>
      </c>
      <c r="P3" s="6" t="str">
        <f>VLOOKUP(C3,'Cleaned Customer Dim'!$A$2:$E$501,5,FALSE)</f>
        <v>Female</v>
      </c>
      <c r="Q3" s="6" t="str">
        <f>VLOOKUP(C3,'Cleaned Customer Dim'!$A$2:$J$501,10,FALSE)</f>
        <v>Gold</v>
      </c>
      <c r="R3" s="4" t="str">
        <f>VLOOKUP(D3,'Cleaned Product Dim'!$A$2:$C$101,3,FALSE)</f>
        <v>Electronics</v>
      </c>
      <c r="S3" s="6">
        <f>VLOOKUP(D3,'Cleaned Product Dim'!$A$2:$G$101,7,FALSE)</f>
        <v>403.71</v>
      </c>
      <c r="T3" s="6">
        <f>VLOOKUP(D3,'Cleaned Product Dim'!$A$2:$H$101,8,FALSE)</f>
        <v>159</v>
      </c>
      <c r="U3" s="6" t="str">
        <f>VLOOKUP(E3,'Cleaned Store Dim'!$A$2:$C$21,3,FALSE)</f>
        <v>North</v>
      </c>
      <c r="V3" s="6" t="str">
        <f>VLOOKUP(E3,'Cleaned Store Dim'!$A$2:$E$21,5,FALSE)</f>
        <v>Flagship</v>
      </c>
      <c r="W3" s="6" t="str">
        <f>VLOOKUP(E3,'Cleaned Store Dim'!$A$2:$F$21,6,FALSE)</f>
        <v>Benson</v>
      </c>
      <c r="Y3" s="10"/>
      <c r="Z3" s="10"/>
      <c r="AA3" s="10"/>
      <c r="AB3" s="10"/>
      <c r="AC3" s="10"/>
      <c r="AD3" s="10"/>
      <c r="AE3" s="10"/>
      <c r="AF3" s="10"/>
    </row>
    <row r="4" spans="1:43" ht="15.75" x14ac:dyDescent="0.25">
      <c r="A4" s="4" t="s">
        <v>1962</v>
      </c>
      <c r="B4" s="20">
        <v>45357</v>
      </c>
      <c r="C4" s="4" t="s">
        <v>215</v>
      </c>
      <c r="D4" s="4" t="s">
        <v>1728</v>
      </c>
      <c r="E4" s="4" t="s">
        <v>1917</v>
      </c>
      <c r="F4" s="4">
        <v>4</v>
      </c>
      <c r="G4" s="4">
        <v>914.05</v>
      </c>
      <c r="H4" s="4">
        <v>0.25</v>
      </c>
      <c r="I4" s="4" t="s">
        <v>1959</v>
      </c>
      <c r="J4" s="4">
        <v>2742.15</v>
      </c>
      <c r="K4" s="4">
        <f t="shared" si="0"/>
        <v>4</v>
      </c>
      <c r="L4" s="4">
        <f t="shared" si="1"/>
        <v>914.05</v>
      </c>
      <c r="M4" s="4">
        <f t="shared" si="2"/>
        <v>0.25</v>
      </c>
      <c r="N4" s="4">
        <f t="shared" si="3"/>
        <v>2742.15</v>
      </c>
      <c r="O4" s="6">
        <f>VLOOKUP(C4,'Cleaned Customer Dim'!$A$2:$D$501,4,FALSE)</f>
        <v>49</v>
      </c>
      <c r="P4" s="6" t="str">
        <f>VLOOKUP(C4,'Cleaned Customer Dim'!$A$2:$E$501,5,FALSE)</f>
        <v>Female</v>
      </c>
      <c r="Q4" s="6" t="str">
        <f>VLOOKUP(C4,'Cleaned Customer Dim'!$A$2:$J$501,10,FALSE)</f>
        <v>Gold</v>
      </c>
      <c r="R4" s="4" t="str">
        <f>VLOOKUP(D4,'Cleaned Product Dim'!$A$2:$C$101,3,FALSE)</f>
        <v>Beauty</v>
      </c>
      <c r="S4" s="6">
        <f>VLOOKUP(D4,'Cleaned Product Dim'!$A$2:$G$101,7,FALSE)</f>
        <v>43.29</v>
      </c>
      <c r="T4" s="6">
        <f>VLOOKUP(D4,'Cleaned Product Dim'!$A$2:$H$101,8,FALSE)</f>
        <v>267</v>
      </c>
      <c r="U4" s="6" t="str">
        <f>VLOOKUP(E4,'Cleaned Store Dim'!$A$2:$C$21,3,FALSE)</f>
        <v>West</v>
      </c>
      <c r="V4" s="6" t="str">
        <f>VLOOKUP(E4,'Cleaned Store Dim'!$A$2:$E$21,5,FALSE)</f>
        <v>Online</v>
      </c>
      <c r="W4" s="6" t="str">
        <f>VLOOKUP(E4,'Cleaned Store Dim'!$A$2:$F$21,6,FALSE)</f>
        <v>Thompson</v>
      </c>
      <c r="Y4" s="10" t="s">
        <v>3970</v>
      </c>
      <c r="Z4" s="10">
        <v>2.4820000000000002</v>
      </c>
      <c r="AA4" s="10" t="s">
        <v>3970</v>
      </c>
      <c r="AB4" s="10">
        <v>513.58279054999991</v>
      </c>
      <c r="AC4" s="10" t="s">
        <v>3970</v>
      </c>
      <c r="AD4" s="10">
        <v>0.14796000000000004</v>
      </c>
      <c r="AE4" s="10" t="s">
        <v>3970</v>
      </c>
      <c r="AF4" s="10">
        <v>1087.1973491500003</v>
      </c>
    </row>
    <row r="5" spans="1:43" ht="15.75" x14ac:dyDescent="0.25">
      <c r="A5" s="4" t="s">
        <v>1963</v>
      </c>
      <c r="B5" s="20">
        <v>45259</v>
      </c>
      <c r="C5" s="4" t="s">
        <v>1097</v>
      </c>
      <c r="D5" s="4" t="s">
        <v>1811</v>
      </c>
      <c r="E5" s="4" t="s">
        <v>1917</v>
      </c>
      <c r="F5" s="4">
        <v>1</v>
      </c>
      <c r="G5" s="4">
        <v>921.51</v>
      </c>
      <c r="H5" s="4">
        <v>0.16</v>
      </c>
      <c r="I5" s="4" t="s">
        <v>1964</v>
      </c>
      <c r="J5" s="4">
        <v>774.0684</v>
      </c>
      <c r="K5" s="4">
        <f t="shared" si="0"/>
        <v>1</v>
      </c>
      <c r="L5" s="4">
        <f t="shared" si="1"/>
        <v>921.51</v>
      </c>
      <c r="M5" s="4">
        <f t="shared" si="2"/>
        <v>0.16</v>
      </c>
      <c r="N5" s="4">
        <f t="shared" si="3"/>
        <v>774.0684</v>
      </c>
      <c r="O5" s="6">
        <f>VLOOKUP(C5,'Cleaned Customer Dim'!$A$2:$D$501,4,FALSE)</f>
        <v>58</v>
      </c>
      <c r="P5" s="6" t="str">
        <f>VLOOKUP(C5,'Cleaned Customer Dim'!$A$2:$E$501,5,FALSE)</f>
        <v>Female</v>
      </c>
      <c r="Q5" s="6" t="str">
        <f>VLOOKUP(C5,'Cleaned Customer Dim'!$A$2:$J$501,10,FALSE)</f>
        <v>Platinum</v>
      </c>
      <c r="R5" s="4" t="str">
        <f>VLOOKUP(D5,'Cleaned Product Dim'!$A$2:$C$101,3,FALSE)</f>
        <v>Electronics</v>
      </c>
      <c r="S5" s="6">
        <f>VLOOKUP(D5,'Cleaned Product Dim'!$A$2:$G$101,7,FALSE)</f>
        <v>392.89</v>
      </c>
      <c r="T5" s="6">
        <f>VLOOKUP(D5,'Cleaned Product Dim'!$A$2:$H$101,8,FALSE)</f>
        <v>320</v>
      </c>
      <c r="U5" s="6" t="str">
        <f>VLOOKUP(E5,'Cleaned Store Dim'!$A$2:$C$21,3,FALSE)</f>
        <v>West</v>
      </c>
      <c r="V5" s="6" t="str">
        <f>VLOOKUP(E5,'Cleaned Store Dim'!$A$2:$E$21,5,FALSE)</f>
        <v>Online</v>
      </c>
      <c r="W5" s="6" t="str">
        <f>VLOOKUP(E5,'Cleaned Store Dim'!$A$2:$F$21,6,FALSE)</f>
        <v>Thompson</v>
      </c>
      <c r="Y5" s="10" t="s">
        <v>3971</v>
      </c>
      <c r="Z5" s="10">
        <v>2.4852501351206202E-2</v>
      </c>
      <c r="AA5" s="10" t="s">
        <v>3971</v>
      </c>
      <c r="AB5" s="10">
        <v>6.3134988057402719</v>
      </c>
      <c r="AC5" s="10" t="s">
        <v>3971</v>
      </c>
      <c r="AD5" s="10">
        <v>1.9598570661810695E-3</v>
      </c>
      <c r="AE5" s="10" t="s">
        <v>3971</v>
      </c>
      <c r="AF5" s="10">
        <v>18.327237195560887</v>
      </c>
    </row>
    <row r="6" spans="1:43" ht="15.75" x14ac:dyDescent="0.25">
      <c r="A6" s="4" t="s">
        <v>1965</v>
      </c>
      <c r="B6" s="20">
        <v>45444</v>
      </c>
      <c r="C6" s="4" t="s">
        <v>1528</v>
      </c>
      <c r="D6" s="4" t="s">
        <v>1759</v>
      </c>
      <c r="E6" s="4" t="s">
        <v>1908</v>
      </c>
      <c r="F6" s="4">
        <v>3</v>
      </c>
      <c r="G6" s="4">
        <v>745.3</v>
      </c>
      <c r="H6" s="4">
        <v>0.18</v>
      </c>
      <c r="I6" s="4" t="s">
        <v>1959</v>
      </c>
      <c r="J6" s="4">
        <v>1833.4380000000001</v>
      </c>
      <c r="K6" s="4">
        <f t="shared" si="0"/>
        <v>3</v>
      </c>
      <c r="L6" s="4">
        <f t="shared" si="1"/>
        <v>745.3</v>
      </c>
      <c r="M6" s="4">
        <f t="shared" si="2"/>
        <v>0.18</v>
      </c>
      <c r="N6" s="4">
        <f t="shared" si="3"/>
        <v>1833.4380000000001</v>
      </c>
      <c r="O6" s="6">
        <f>VLOOKUP(C6,'Cleaned Customer Dim'!$A$2:$D$501,4,FALSE)</f>
        <v>28</v>
      </c>
      <c r="P6" s="6" t="str">
        <f>VLOOKUP(C6,'Cleaned Customer Dim'!$A$2:$E$501,5,FALSE)</f>
        <v>Male</v>
      </c>
      <c r="Q6" s="6" t="str">
        <f>VLOOKUP(C6,'Cleaned Customer Dim'!$A$2:$J$501,10,FALSE)</f>
        <v>Silver</v>
      </c>
      <c r="R6" s="4" t="str">
        <f>VLOOKUP(D6,'Cleaned Product Dim'!$A$2:$C$101,3,FALSE)</f>
        <v>Beauty</v>
      </c>
      <c r="S6" s="6">
        <f>VLOOKUP(D6,'Cleaned Product Dim'!$A$2:$G$101,7,FALSE)</f>
        <v>17.309999999999999</v>
      </c>
      <c r="T6" s="6">
        <f>VLOOKUP(D6,'Cleaned Product Dim'!$A$2:$H$101,8,FALSE)</f>
        <v>399</v>
      </c>
      <c r="U6" s="6" t="str">
        <f>VLOOKUP(E6,'Cleaned Store Dim'!$A$2:$C$21,3,FALSE)</f>
        <v>North</v>
      </c>
      <c r="V6" s="6" t="str">
        <f>VLOOKUP(E6,'Cleaned Store Dim'!$A$2:$E$21,5,FALSE)</f>
        <v>Outlet</v>
      </c>
      <c r="W6" s="6" t="str">
        <f>VLOOKUP(E6,'Cleaned Store Dim'!$A$2:$F$21,6,FALSE)</f>
        <v>Chester</v>
      </c>
      <c r="Y6" s="10" t="s">
        <v>3972</v>
      </c>
      <c r="Z6" s="10">
        <v>2</v>
      </c>
      <c r="AA6" s="10" t="s">
        <v>3972</v>
      </c>
      <c r="AB6" s="10">
        <v>522.43000000000006</v>
      </c>
      <c r="AC6" s="10" t="s">
        <v>3972</v>
      </c>
      <c r="AD6" s="10">
        <v>0.14000000000000001</v>
      </c>
      <c r="AE6" s="10" t="s">
        <v>3972</v>
      </c>
      <c r="AF6" s="10">
        <v>868.71820000000002</v>
      </c>
    </row>
    <row r="7" spans="1:43" ht="15.75" x14ac:dyDescent="0.25">
      <c r="A7" s="4" t="s">
        <v>1966</v>
      </c>
      <c r="B7" s="20">
        <v>45499</v>
      </c>
      <c r="C7" s="4" t="s">
        <v>409</v>
      </c>
      <c r="D7" s="4" t="s">
        <v>1617</v>
      </c>
      <c r="E7" s="4" t="s">
        <v>1914</v>
      </c>
      <c r="F7" s="4">
        <v>3</v>
      </c>
      <c r="G7" s="4">
        <v>147.01</v>
      </c>
      <c r="H7" s="4">
        <v>0.19</v>
      </c>
      <c r="I7" s="4" t="s">
        <v>1964</v>
      </c>
      <c r="J7" s="4">
        <v>357.23430000000002</v>
      </c>
      <c r="K7" s="4">
        <f t="shared" si="0"/>
        <v>3</v>
      </c>
      <c r="L7" s="4">
        <f t="shared" si="1"/>
        <v>147.01</v>
      </c>
      <c r="M7" s="4">
        <f t="shared" si="2"/>
        <v>0.19</v>
      </c>
      <c r="N7" s="4">
        <f t="shared" si="3"/>
        <v>357.23430000000002</v>
      </c>
      <c r="O7" s="6">
        <f>VLOOKUP(C7,'Cleaned Customer Dim'!$A$2:$D$501,4,FALSE)</f>
        <v>18</v>
      </c>
      <c r="P7" s="6" t="str">
        <f>VLOOKUP(C7,'Cleaned Customer Dim'!$A$2:$E$501,5,FALSE)</f>
        <v>Female</v>
      </c>
      <c r="Q7" s="6" t="str">
        <f>VLOOKUP(C7,'Cleaned Customer Dim'!$A$2:$J$501,10,FALSE)</f>
        <v>Platinum</v>
      </c>
      <c r="R7" s="4" t="str">
        <f>VLOOKUP(D7,'Cleaned Product Dim'!$A$2:$C$101,3,FALSE)</f>
        <v>Electronics</v>
      </c>
      <c r="S7" s="6">
        <f>VLOOKUP(D7,'Cleaned Product Dim'!$A$2:$G$101,7,FALSE)</f>
        <v>465.34</v>
      </c>
      <c r="T7" s="6">
        <f>VLOOKUP(D7,'Cleaned Product Dim'!$A$2:$H$101,8,FALSE)</f>
        <v>301</v>
      </c>
      <c r="U7" s="6" t="str">
        <f>VLOOKUP(E7,'Cleaned Store Dim'!$A$2:$C$21,3,FALSE)</f>
        <v>South</v>
      </c>
      <c r="V7" s="6" t="str">
        <f>VLOOKUP(E7,'Cleaned Store Dim'!$A$2:$E$21,5,FALSE)</f>
        <v>Online</v>
      </c>
      <c r="W7" s="6" t="str">
        <f>VLOOKUP(E7,'Cleaned Store Dim'!$A$2:$F$21,6,FALSE)</f>
        <v>Williamsport</v>
      </c>
      <c r="Y7" s="10" t="s">
        <v>3973</v>
      </c>
      <c r="Z7" s="10">
        <v>2</v>
      </c>
      <c r="AA7" s="10" t="s">
        <v>3973</v>
      </c>
      <c r="AB7" s="10">
        <v>871.34</v>
      </c>
      <c r="AC7" s="10" t="s">
        <v>3973</v>
      </c>
      <c r="AD7" s="10">
        <v>0.1</v>
      </c>
      <c r="AE7" s="10" t="s">
        <v>3973</v>
      </c>
      <c r="AF7" s="10" t="e">
        <v>#N/A</v>
      </c>
    </row>
    <row r="8" spans="1:43" ht="15.75" x14ac:dyDescent="0.25">
      <c r="A8" s="4" t="s">
        <v>1967</v>
      </c>
      <c r="B8" s="20">
        <v>45998</v>
      </c>
      <c r="C8" s="4" t="s">
        <v>78</v>
      </c>
      <c r="D8" s="4" t="s">
        <v>1750</v>
      </c>
      <c r="E8" s="4" t="s">
        <v>1904</v>
      </c>
      <c r="F8" s="4">
        <v>2</v>
      </c>
      <c r="G8" s="4">
        <v>785.31</v>
      </c>
      <c r="H8" s="4">
        <v>0.15</v>
      </c>
      <c r="I8" s="4" t="s">
        <v>1961</v>
      </c>
      <c r="J8" s="4">
        <v>1335.027</v>
      </c>
      <c r="K8" s="4">
        <f t="shared" si="0"/>
        <v>2</v>
      </c>
      <c r="L8" s="4">
        <f t="shared" si="1"/>
        <v>785.31</v>
      </c>
      <c r="M8" s="4">
        <f t="shared" si="2"/>
        <v>0.15</v>
      </c>
      <c r="N8" s="4">
        <f t="shared" si="3"/>
        <v>1335.027</v>
      </c>
      <c r="O8" s="6">
        <f>VLOOKUP(C8,'Cleaned Customer Dim'!$A$2:$D$501,4,FALSE)</f>
        <v>24</v>
      </c>
      <c r="P8" s="6" t="str">
        <f>VLOOKUP(C8,'Cleaned Customer Dim'!$A$2:$E$501,5,FALSE)</f>
        <v>Female</v>
      </c>
      <c r="Q8" s="6" t="str">
        <f>VLOOKUP(C8,'Cleaned Customer Dim'!$A$2:$J$501,10,FALSE)</f>
        <v>Bronze</v>
      </c>
      <c r="R8" s="4" t="str">
        <f>VLOOKUP(D8,'Cleaned Product Dim'!$A$2:$C$101,3,FALSE)</f>
        <v>Home</v>
      </c>
      <c r="S8" s="6">
        <f>VLOOKUP(D8,'Cleaned Product Dim'!$A$2:$G$101,7,FALSE)</f>
        <v>461.47</v>
      </c>
      <c r="T8" s="6">
        <f>VLOOKUP(D8,'Cleaned Product Dim'!$A$2:$H$101,8,FALSE)</f>
        <v>190</v>
      </c>
      <c r="U8" s="6" t="str">
        <f>VLOOKUP(E8,'Cleaned Store Dim'!$A$2:$C$21,3,FALSE)</f>
        <v>South</v>
      </c>
      <c r="V8" s="6" t="str">
        <f>VLOOKUP(E8,'Cleaned Store Dim'!$A$2:$E$21,5,FALSE)</f>
        <v>Online</v>
      </c>
      <c r="W8" s="6" t="str">
        <f>VLOOKUP(E8,'Cleaned Store Dim'!$A$2:$F$21,6,FALSE)</f>
        <v>Sharon</v>
      </c>
      <c r="Y8" s="10" t="s">
        <v>3974</v>
      </c>
      <c r="Z8" s="10">
        <v>1.1114376486440489</v>
      </c>
      <c r="AA8" s="10" t="s">
        <v>3974</v>
      </c>
      <c r="AB8" s="10">
        <v>282.34825010997974</v>
      </c>
      <c r="AC8" s="10" t="s">
        <v>3974</v>
      </c>
      <c r="AD8" s="10">
        <v>8.7647472523283518E-2</v>
      </c>
      <c r="AE8" s="10" t="s">
        <v>3974</v>
      </c>
      <c r="AF8" s="10">
        <v>819.61896418073502</v>
      </c>
    </row>
    <row r="9" spans="1:43" ht="15.75" x14ac:dyDescent="0.25">
      <c r="A9" s="4" t="s">
        <v>1968</v>
      </c>
      <c r="B9" s="20">
        <v>45248</v>
      </c>
      <c r="C9" s="4" t="s">
        <v>518</v>
      </c>
      <c r="D9" s="4" t="s">
        <v>1793</v>
      </c>
      <c r="E9" s="4" t="s">
        <v>1917</v>
      </c>
      <c r="F9" s="4">
        <v>4</v>
      </c>
      <c r="G9" s="4">
        <v>342.39</v>
      </c>
      <c r="H9" s="4">
        <v>0.23</v>
      </c>
      <c r="I9" s="4" t="s">
        <v>1961</v>
      </c>
      <c r="J9" s="4">
        <v>1054.5612000000001</v>
      </c>
      <c r="K9" s="4">
        <f t="shared" si="0"/>
        <v>4</v>
      </c>
      <c r="L9" s="4">
        <f t="shared" si="1"/>
        <v>342.39</v>
      </c>
      <c r="M9" s="4">
        <f t="shared" si="2"/>
        <v>0.23</v>
      </c>
      <c r="N9" s="4">
        <f t="shared" si="3"/>
        <v>1054.5612000000001</v>
      </c>
      <c r="O9" s="6">
        <f>VLOOKUP(C9,'Cleaned Customer Dim'!$A$2:$D$501,4,FALSE)</f>
        <v>41</v>
      </c>
      <c r="P9" s="6" t="str">
        <f>VLOOKUP(C9,'Cleaned Customer Dim'!$A$2:$E$501,5,FALSE)</f>
        <v>Female</v>
      </c>
      <c r="Q9" s="6" t="str">
        <f>VLOOKUP(C9,'Cleaned Customer Dim'!$A$2:$J$501,10,FALSE)</f>
        <v>Platinum</v>
      </c>
      <c r="R9" s="4" t="str">
        <f>VLOOKUP(D9,'Cleaned Product Dim'!$A$2:$C$101,3,FALSE)</f>
        <v>Home</v>
      </c>
      <c r="S9" s="6">
        <f>VLOOKUP(D9,'Cleaned Product Dim'!$A$2:$G$101,7,FALSE)</f>
        <v>138.05000000000001</v>
      </c>
      <c r="T9" s="6">
        <f>VLOOKUP(D9,'Cleaned Product Dim'!$A$2:$H$101,8,FALSE)</f>
        <v>89</v>
      </c>
      <c r="U9" s="6" t="str">
        <f>VLOOKUP(E9,'Cleaned Store Dim'!$A$2:$C$21,3,FALSE)</f>
        <v>West</v>
      </c>
      <c r="V9" s="6" t="str">
        <f>VLOOKUP(E9,'Cleaned Store Dim'!$A$2:$E$21,5,FALSE)</f>
        <v>Online</v>
      </c>
      <c r="W9" s="6" t="str">
        <f>VLOOKUP(E9,'Cleaned Store Dim'!$A$2:$F$21,6,FALSE)</f>
        <v>Thompson</v>
      </c>
      <c r="Y9" s="10" t="s">
        <v>3975</v>
      </c>
      <c r="Z9" s="10">
        <v>1.2352936468234121</v>
      </c>
      <c r="AA9" s="10" t="s">
        <v>3975</v>
      </c>
      <c r="AB9" s="10">
        <v>79720.53434016768</v>
      </c>
      <c r="AC9" s="10" t="s">
        <v>3975</v>
      </c>
      <c r="AD9" s="10">
        <v>7.6820794397197403E-3</v>
      </c>
      <c r="AE9" s="10" t="s">
        <v>3975</v>
      </c>
      <c r="AF9" s="10">
        <v>671775.24644470098</v>
      </c>
    </row>
    <row r="10" spans="1:43" ht="15.75" x14ac:dyDescent="0.25">
      <c r="A10" s="4" t="s">
        <v>1969</v>
      </c>
      <c r="B10" s="20">
        <v>45752</v>
      </c>
      <c r="C10" s="4" t="s">
        <v>624</v>
      </c>
      <c r="D10" s="4" t="s">
        <v>1880</v>
      </c>
      <c r="E10" s="4" t="s">
        <v>1908</v>
      </c>
      <c r="F10" s="4"/>
      <c r="G10" s="4">
        <v>448.25</v>
      </c>
      <c r="H10" s="4">
        <v>7.0000000000000007E-2</v>
      </c>
      <c r="I10" s="4" t="s">
        <v>1961</v>
      </c>
      <c r="J10" s="4">
        <v>1250.6175000000001</v>
      </c>
      <c r="K10" s="4">
        <f t="shared" si="0"/>
        <v>3.0000000000000004</v>
      </c>
      <c r="L10" s="4">
        <f t="shared" si="1"/>
        <v>448.25</v>
      </c>
      <c r="M10" s="4">
        <f t="shared" si="2"/>
        <v>7.0000000000000007E-2</v>
      </c>
      <c r="N10" s="4">
        <f t="shared" si="3"/>
        <v>1250.6175000000001</v>
      </c>
      <c r="O10" s="6">
        <f>VLOOKUP(C10,'Cleaned Customer Dim'!$A$2:$D$501,4,FALSE)</f>
        <v>60</v>
      </c>
      <c r="P10" s="6" t="str">
        <f>VLOOKUP(C10,'Cleaned Customer Dim'!$A$2:$E$501,5,FALSE)</f>
        <v>Female</v>
      </c>
      <c r="Q10" s="6" t="str">
        <f>VLOOKUP(C10,'Cleaned Customer Dim'!$A$2:$J$501,10,FALSE)</f>
        <v>Platinum</v>
      </c>
      <c r="R10" s="4" t="str">
        <f>VLOOKUP(D10,'Cleaned Product Dim'!$A$2:$C$101,3,FALSE)</f>
        <v>Home</v>
      </c>
      <c r="S10" s="6">
        <f>VLOOKUP(D10,'Cleaned Product Dim'!$A$2:$G$101,7,FALSE)</f>
        <v>201.41</v>
      </c>
      <c r="T10" s="6">
        <f>VLOOKUP(D10,'Cleaned Product Dim'!$A$2:$H$101,8,FALSE)</f>
        <v>146</v>
      </c>
      <c r="U10" s="6" t="str">
        <f>VLOOKUP(E10,'Cleaned Store Dim'!$A$2:$C$21,3,FALSE)</f>
        <v>North</v>
      </c>
      <c r="V10" s="6" t="str">
        <f>VLOOKUP(E10,'Cleaned Store Dim'!$A$2:$E$21,5,FALSE)</f>
        <v>Outlet</v>
      </c>
      <c r="W10" s="6" t="str">
        <f>VLOOKUP(E10,'Cleaned Store Dim'!$A$2:$F$21,6,FALSE)</f>
        <v>Chester</v>
      </c>
      <c r="Y10" s="10" t="s">
        <v>3976</v>
      </c>
      <c r="Z10" s="10">
        <v>-1.3441226340505921</v>
      </c>
      <c r="AA10" s="10" t="s">
        <v>3976</v>
      </c>
      <c r="AB10" s="10">
        <v>-1.1931882657388304</v>
      </c>
      <c r="AC10" s="10" t="s">
        <v>3976</v>
      </c>
      <c r="AD10" s="10">
        <v>-1.2080239905876557</v>
      </c>
      <c r="AE10" s="10" t="s">
        <v>3976</v>
      </c>
      <c r="AF10" s="10">
        <v>4.5826153354484145E-2</v>
      </c>
    </row>
    <row r="11" spans="1:43" ht="15.75" x14ac:dyDescent="0.25">
      <c r="A11" s="4" t="s">
        <v>1970</v>
      </c>
      <c r="B11" s="20">
        <v>45869</v>
      </c>
      <c r="C11" s="4" t="s">
        <v>1971</v>
      </c>
      <c r="D11" s="4" t="s">
        <v>1677</v>
      </c>
      <c r="E11" s="4" t="s">
        <v>1887</v>
      </c>
      <c r="F11" s="4">
        <v>2</v>
      </c>
      <c r="G11" s="4">
        <v>873.17</v>
      </c>
      <c r="H11" s="4">
        <v>0.23</v>
      </c>
      <c r="I11" s="4" t="s">
        <v>1961</v>
      </c>
      <c r="J11" s="4">
        <v>1344.6818000000001</v>
      </c>
      <c r="K11" s="4">
        <f t="shared" si="0"/>
        <v>2</v>
      </c>
      <c r="L11" s="4">
        <f t="shared" si="1"/>
        <v>873.17</v>
      </c>
      <c r="M11" s="4">
        <f t="shared" si="2"/>
        <v>0.23</v>
      </c>
      <c r="N11" s="4">
        <f t="shared" si="3"/>
        <v>1344.6818000000001</v>
      </c>
      <c r="O11" s="6">
        <f>VLOOKUP(C11,'Cleaned Customer Dim'!$A$2:$D$501,4,FALSE)</f>
        <v>45</v>
      </c>
      <c r="P11" s="6" t="str">
        <f>VLOOKUP(C11,'Cleaned Customer Dim'!$A$2:$E$501,5,FALSE)</f>
        <v>Female</v>
      </c>
      <c r="Q11" s="6" t="str">
        <f>VLOOKUP(C11,'Cleaned Customer Dim'!$A$2:$J$501,10,FALSE)</f>
        <v>Platinum</v>
      </c>
      <c r="R11" s="4" t="str">
        <f>VLOOKUP(D11,'Cleaned Product Dim'!$A$2:$C$101,3,FALSE)</f>
        <v>Home</v>
      </c>
      <c r="S11" s="6">
        <f>VLOOKUP(D11,'Cleaned Product Dim'!$A$2:$G$101,7,FALSE)</f>
        <v>179.77</v>
      </c>
      <c r="T11" s="6">
        <f>VLOOKUP(D11,'Cleaned Product Dim'!$A$2:$H$101,8,FALSE)</f>
        <v>305</v>
      </c>
      <c r="U11" s="6" t="str">
        <f>VLOOKUP(E11,'Cleaned Store Dim'!$A$2:$C$21,3,FALSE)</f>
        <v>East</v>
      </c>
      <c r="V11" s="6" t="str">
        <f>VLOOKUP(E11,'Cleaned Store Dim'!$A$2:$E$21,5,FALSE)</f>
        <v>Flagship</v>
      </c>
      <c r="W11" s="6" t="str">
        <f>VLOOKUP(E11,'Cleaned Store Dim'!$A$2:$F$21,6,FALSE)</f>
        <v>Washington</v>
      </c>
      <c r="Y11" s="10" t="s">
        <v>3977</v>
      </c>
      <c r="Z11" s="10">
        <v>2.2378357176843708E-2</v>
      </c>
      <c r="AA11" s="10" t="s">
        <v>3977</v>
      </c>
      <c r="AB11" s="10">
        <v>-3.4813907453813686E-2</v>
      </c>
      <c r="AC11" s="10" t="s">
        <v>3977</v>
      </c>
      <c r="AD11" s="10">
        <v>6.2951034707763115E-2</v>
      </c>
      <c r="AE11" s="10" t="s">
        <v>3977</v>
      </c>
      <c r="AF11" s="10">
        <v>0.87904703968681508</v>
      </c>
    </row>
    <row r="12" spans="1:43" ht="15.75" x14ac:dyDescent="0.25">
      <c r="A12" s="4" t="s">
        <v>1972</v>
      </c>
      <c r="B12" s="20">
        <v>45335</v>
      </c>
      <c r="C12" s="4" t="s">
        <v>245</v>
      </c>
      <c r="D12" s="4" t="s">
        <v>1648</v>
      </c>
      <c r="E12" s="4" t="s">
        <v>1934</v>
      </c>
      <c r="F12" s="4">
        <v>1</v>
      </c>
      <c r="G12" s="4">
        <v>278.63</v>
      </c>
      <c r="H12" s="4">
        <v>7.0000000000000007E-2</v>
      </c>
      <c r="I12" s="4" t="s">
        <v>1959</v>
      </c>
      <c r="J12" s="4">
        <v>259.1259</v>
      </c>
      <c r="K12" s="4">
        <f t="shared" si="0"/>
        <v>1</v>
      </c>
      <c r="L12" s="4">
        <f t="shared" si="1"/>
        <v>278.63</v>
      </c>
      <c r="M12" s="4">
        <f t="shared" si="2"/>
        <v>7.0000000000000007E-2</v>
      </c>
      <c r="N12" s="4">
        <f t="shared" si="3"/>
        <v>259.1259</v>
      </c>
      <c r="O12" s="6">
        <f>VLOOKUP(C12,'Cleaned Customer Dim'!$A$2:$D$501,4,FALSE)</f>
        <v>21</v>
      </c>
      <c r="P12" s="6" t="str">
        <f>VLOOKUP(C12,'Cleaned Customer Dim'!$A$2:$E$501,5,FALSE)</f>
        <v>Female</v>
      </c>
      <c r="Q12" s="6" t="str">
        <f>VLOOKUP(C12,'Cleaned Customer Dim'!$A$2:$J$501,10,FALSE)</f>
        <v>Silver</v>
      </c>
      <c r="R12" s="4" t="str">
        <f>VLOOKUP(D12,'Cleaned Product Dim'!$A$2:$C$101,3,FALSE)</f>
        <v>Sports</v>
      </c>
      <c r="S12" s="6">
        <f>VLOOKUP(D12,'Cleaned Product Dim'!$A$2:$G$101,7,FALSE)</f>
        <v>166.06</v>
      </c>
      <c r="T12" s="6">
        <f>VLOOKUP(D12,'Cleaned Product Dim'!$A$2:$H$101,8,FALSE)</f>
        <v>340</v>
      </c>
      <c r="U12" s="6" t="str">
        <f>VLOOKUP(E12,'Cleaned Store Dim'!$A$2:$C$21,3,FALSE)</f>
        <v>South</v>
      </c>
      <c r="V12" s="6" t="str">
        <f>VLOOKUP(E12,'Cleaned Store Dim'!$A$2:$E$21,5,FALSE)</f>
        <v>Outlet</v>
      </c>
      <c r="W12" s="6" t="str">
        <f>VLOOKUP(E12,'Cleaned Store Dim'!$A$2:$F$21,6,FALSE)</f>
        <v>Christopher</v>
      </c>
      <c r="Y12" s="10" t="s">
        <v>3978</v>
      </c>
      <c r="Z12" s="10">
        <v>3</v>
      </c>
      <c r="AA12" s="10" t="s">
        <v>3978</v>
      </c>
      <c r="AB12" s="10">
        <v>979.8</v>
      </c>
      <c r="AC12" s="10" t="s">
        <v>3978</v>
      </c>
      <c r="AD12" s="10">
        <v>0.3</v>
      </c>
      <c r="AE12" s="10" t="s">
        <v>3978</v>
      </c>
      <c r="AF12" s="10">
        <v>3889.7838000000002</v>
      </c>
    </row>
    <row r="13" spans="1:43" ht="15.75" x14ac:dyDescent="0.25">
      <c r="A13" s="4" t="s">
        <v>1973</v>
      </c>
      <c r="B13" s="20">
        <v>45801</v>
      </c>
      <c r="C13" s="4" t="s">
        <v>1019</v>
      </c>
      <c r="D13" s="4" t="s">
        <v>1696</v>
      </c>
      <c r="E13" s="4" t="s">
        <v>1892</v>
      </c>
      <c r="F13" s="4">
        <v>4</v>
      </c>
      <c r="G13" s="4">
        <v>286.92</v>
      </c>
      <c r="H13" s="4">
        <v>0.17</v>
      </c>
      <c r="I13" s="4" t="s">
        <v>1959</v>
      </c>
      <c r="J13" s="4">
        <v>952.57439999999997</v>
      </c>
      <c r="K13" s="4">
        <f t="shared" si="0"/>
        <v>4</v>
      </c>
      <c r="L13" s="4">
        <f t="shared" si="1"/>
        <v>286.92</v>
      </c>
      <c r="M13" s="4">
        <f t="shared" si="2"/>
        <v>0.17</v>
      </c>
      <c r="N13" s="4">
        <f t="shared" si="3"/>
        <v>952.57439999999997</v>
      </c>
      <c r="O13" s="6">
        <f>VLOOKUP(C13,'Cleaned Customer Dim'!$A$2:$D$501,4,FALSE)</f>
        <v>34</v>
      </c>
      <c r="P13" s="6" t="str">
        <f>VLOOKUP(C13,'Cleaned Customer Dim'!$A$2:$E$501,5,FALSE)</f>
        <v>Female</v>
      </c>
      <c r="Q13" s="6" t="str">
        <f>VLOOKUP(C13,'Cleaned Customer Dim'!$A$2:$J$501,10,FALSE)</f>
        <v>Bronze</v>
      </c>
      <c r="R13" s="4" t="str">
        <f>VLOOKUP(D13,'Cleaned Product Dim'!$A$2:$C$101,3,FALSE)</f>
        <v>Electronics</v>
      </c>
      <c r="S13" s="6">
        <f>VLOOKUP(D13,'Cleaned Product Dim'!$A$2:$G$101,7,FALSE)</f>
        <v>326.06</v>
      </c>
      <c r="T13" s="6">
        <f>VLOOKUP(D13,'Cleaned Product Dim'!$A$2:$H$101,8,FALSE)</f>
        <v>301</v>
      </c>
      <c r="U13" s="6" t="str">
        <f>VLOOKUP(E13,'Cleaned Store Dim'!$A$2:$C$21,3,FALSE)</f>
        <v>North</v>
      </c>
      <c r="V13" s="6" t="str">
        <f>VLOOKUP(E13,'Cleaned Store Dim'!$A$2:$E$21,5,FALSE)</f>
        <v>Flagship</v>
      </c>
      <c r="W13" s="6" t="str">
        <f>VLOOKUP(E13,'Cleaned Store Dim'!$A$2:$F$21,6,FALSE)</f>
        <v>Daniel</v>
      </c>
      <c r="Y13" s="10" t="s">
        <v>3979</v>
      </c>
      <c r="Z13" s="10">
        <v>1</v>
      </c>
      <c r="AA13" s="10" t="s">
        <v>3979</v>
      </c>
      <c r="AB13" s="10">
        <v>20.09</v>
      </c>
      <c r="AC13" s="10" t="s">
        <v>3979</v>
      </c>
      <c r="AD13" s="10">
        <v>0</v>
      </c>
      <c r="AE13" s="10" t="s">
        <v>3979</v>
      </c>
      <c r="AF13" s="10">
        <v>18.459</v>
      </c>
      <c r="AO13" s="21"/>
      <c r="AP13" s="22"/>
      <c r="AQ13" s="23"/>
    </row>
    <row r="14" spans="1:43" ht="15.75" x14ac:dyDescent="0.25">
      <c r="A14" s="4" t="s">
        <v>1974</v>
      </c>
      <c r="B14" s="20">
        <v>45528</v>
      </c>
      <c r="C14" s="4" t="s">
        <v>772</v>
      </c>
      <c r="D14" s="4" t="s">
        <v>1847</v>
      </c>
      <c r="E14" s="4" t="s">
        <v>1904</v>
      </c>
      <c r="F14" s="4">
        <v>4</v>
      </c>
      <c r="G14" s="4">
        <v>644.58000000000004</v>
      </c>
      <c r="H14" s="4">
        <v>0.01</v>
      </c>
      <c r="I14" s="4" t="s">
        <v>1959</v>
      </c>
      <c r="J14" s="4">
        <v>2552.5367999999999</v>
      </c>
      <c r="K14" s="4">
        <f t="shared" si="0"/>
        <v>4</v>
      </c>
      <c r="L14" s="4">
        <f t="shared" si="1"/>
        <v>644.58000000000004</v>
      </c>
      <c r="M14" s="4">
        <f t="shared" si="2"/>
        <v>0.01</v>
      </c>
      <c r="N14" s="4">
        <f t="shared" si="3"/>
        <v>2552.5367999999999</v>
      </c>
      <c r="O14" s="6">
        <f>VLOOKUP(C14,'Cleaned Customer Dim'!$A$2:$D$501,4,FALSE)</f>
        <v>41</v>
      </c>
      <c r="P14" s="6" t="str">
        <f>VLOOKUP(C14,'Cleaned Customer Dim'!$A$2:$E$501,5,FALSE)</f>
        <v>Female</v>
      </c>
      <c r="Q14" s="6" t="str">
        <f>VLOOKUP(C14,'Cleaned Customer Dim'!$A$2:$J$501,10,FALSE)</f>
        <v>Gold</v>
      </c>
      <c r="R14" s="4" t="str">
        <f>VLOOKUP(D14,'Cleaned Product Dim'!$A$2:$C$101,3,FALSE)</f>
        <v>Sports</v>
      </c>
      <c r="S14" s="6">
        <f>VLOOKUP(D14,'Cleaned Product Dim'!$A$2:$G$101,7,FALSE)</f>
        <v>131.24</v>
      </c>
      <c r="T14" s="6">
        <f>VLOOKUP(D14,'Cleaned Product Dim'!$A$2:$H$101,8,FALSE)</f>
        <v>232</v>
      </c>
      <c r="U14" s="6" t="str">
        <f>VLOOKUP(E14,'Cleaned Store Dim'!$A$2:$C$21,3,FALSE)</f>
        <v>South</v>
      </c>
      <c r="V14" s="6" t="str">
        <f>VLOOKUP(E14,'Cleaned Store Dim'!$A$2:$E$21,5,FALSE)</f>
        <v>Online</v>
      </c>
      <c r="W14" s="6" t="str">
        <f>VLOOKUP(E14,'Cleaned Store Dim'!$A$2:$F$21,6,FALSE)</f>
        <v>Sharon</v>
      </c>
      <c r="Y14" s="10" t="s">
        <v>3980</v>
      </c>
      <c r="Z14" s="10">
        <v>4</v>
      </c>
      <c r="AA14" s="10" t="s">
        <v>3980</v>
      </c>
      <c r="AB14" s="10">
        <v>999.89</v>
      </c>
      <c r="AC14" s="10" t="s">
        <v>3980</v>
      </c>
      <c r="AD14" s="10">
        <v>0.3</v>
      </c>
      <c r="AE14" s="10" t="s">
        <v>3980</v>
      </c>
      <c r="AF14" s="10">
        <v>3908.2428</v>
      </c>
      <c r="AO14" s="24"/>
      <c r="AP14" s="25"/>
      <c r="AQ14" s="26"/>
    </row>
    <row r="15" spans="1:43" ht="15.75" x14ac:dyDescent="0.25">
      <c r="A15" s="4" t="s">
        <v>1975</v>
      </c>
      <c r="B15" s="20">
        <v>45816</v>
      </c>
      <c r="C15" s="4" t="s">
        <v>1383</v>
      </c>
      <c r="D15" s="4" t="s">
        <v>1680</v>
      </c>
      <c r="E15" s="4" t="s">
        <v>1939</v>
      </c>
      <c r="F15" s="4">
        <v>2</v>
      </c>
      <c r="G15" s="4">
        <v>316.89999999999998</v>
      </c>
      <c r="H15" s="4">
        <v>0.3</v>
      </c>
      <c r="I15" s="4" t="s">
        <v>1961</v>
      </c>
      <c r="J15" s="4">
        <v>443.66</v>
      </c>
      <c r="K15" s="4">
        <f t="shared" si="0"/>
        <v>2</v>
      </c>
      <c r="L15" s="4">
        <f t="shared" si="1"/>
        <v>316.89999999999998</v>
      </c>
      <c r="M15" s="4">
        <f t="shared" si="2"/>
        <v>0.3</v>
      </c>
      <c r="N15" s="4">
        <f t="shared" si="3"/>
        <v>443.66</v>
      </c>
      <c r="O15" s="6">
        <f>VLOOKUP(C15,'Cleaned Customer Dim'!$A$2:$D$501,4,FALSE)</f>
        <v>51</v>
      </c>
      <c r="P15" s="6" t="str">
        <f>VLOOKUP(C15,'Cleaned Customer Dim'!$A$2:$E$501,5,FALSE)</f>
        <v>Male</v>
      </c>
      <c r="Q15" s="6" t="str">
        <f>VLOOKUP(C15,'Cleaned Customer Dim'!$A$2:$J$501,10,FALSE)</f>
        <v>Silver</v>
      </c>
      <c r="R15" s="4" t="str">
        <f>VLOOKUP(D15,'Cleaned Product Dim'!$A$2:$C$101,3,FALSE)</f>
        <v>Electronics</v>
      </c>
      <c r="S15" s="6">
        <f>VLOOKUP(D15,'Cleaned Product Dim'!$A$2:$G$101,7,FALSE)</f>
        <v>419.28</v>
      </c>
      <c r="T15" s="6">
        <f>VLOOKUP(D15,'Cleaned Product Dim'!$A$2:$H$101,8,FALSE)</f>
        <v>86</v>
      </c>
      <c r="U15" s="6" t="str">
        <f>VLOOKUP(E15,'Cleaned Store Dim'!$A$2:$C$21,3,FALSE)</f>
        <v>West</v>
      </c>
      <c r="V15" s="6" t="str">
        <f>VLOOKUP(E15,'Cleaned Store Dim'!$A$2:$E$21,5,FALSE)</f>
        <v>Flagship</v>
      </c>
      <c r="W15" s="6" t="str">
        <f>VLOOKUP(E15,'Cleaned Store Dim'!$A$2:$F$21,6,FALSE)</f>
        <v>New Jimmy</v>
      </c>
      <c r="Y15" s="10" t="s">
        <v>3969</v>
      </c>
      <c r="Z15" s="10">
        <v>4964</v>
      </c>
      <c r="AA15" s="10" t="s">
        <v>3969</v>
      </c>
      <c r="AB15" s="10">
        <v>1027165.5810999998</v>
      </c>
      <c r="AC15" s="10" t="s">
        <v>3969</v>
      </c>
      <c r="AD15" s="10">
        <v>295.92000000000007</v>
      </c>
      <c r="AE15" s="10" t="s">
        <v>3969</v>
      </c>
      <c r="AF15" s="10">
        <v>2174394.6983000007</v>
      </c>
      <c r="AO15" s="24"/>
      <c r="AP15" s="25"/>
      <c r="AQ15" s="26"/>
    </row>
    <row r="16" spans="1:43" ht="16.5" thickBot="1" x14ac:dyDescent="0.3">
      <c r="A16" s="4" t="s">
        <v>1976</v>
      </c>
      <c r="B16" s="20">
        <v>45829</v>
      </c>
      <c r="C16" s="4" t="s">
        <v>1103</v>
      </c>
      <c r="D16" s="4" t="s">
        <v>1648</v>
      </c>
      <c r="E16" s="4" t="s">
        <v>1936</v>
      </c>
      <c r="F16" s="4">
        <v>4</v>
      </c>
      <c r="G16" s="4">
        <v>403.47</v>
      </c>
      <c r="H16" s="4">
        <v>0.28999999999999998</v>
      </c>
      <c r="I16" s="4" t="s">
        <v>1961</v>
      </c>
      <c r="J16" s="4">
        <v>1145.8548000000001</v>
      </c>
      <c r="K16" s="4">
        <f t="shared" si="0"/>
        <v>4</v>
      </c>
      <c r="L16" s="4">
        <f t="shared" si="1"/>
        <v>403.47</v>
      </c>
      <c r="M16" s="4">
        <f t="shared" si="2"/>
        <v>0.28999999999999998</v>
      </c>
      <c r="N16" s="4">
        <f t="shared" si="3"/>
        <v>1145.8548000000001</v>
      </c>
      <c r="O16" s="6">
        <f>VLOOKUP(C16,'Cleaned Customer Dim'!$A$2:$D$501,4,FALSE)</f>
        <v>55</v>
      </c>
      <c r="P16" s="6" t="str">
        <f>VLOOKUP(C16,'Cleaned Customer Dim'!$A$2:$E$501,5,FALSE)</f>
        <v>Male</v>
      </c>
      <c r="Q16" s="6" t="str">
        <f>VLOOKUP(C16,'Cleaned Customer Dim'!$A$2:$J$501,10,FALSE)</f>
        <v>Silver</v>
      </c>
      <c r="R16" s="4" t="str">
        <f>VLOOKUP(D16,'Cleaned Product Dim'!$A$2:$C$101,3,FALSE)</f>
        <v>Sports</v>
      </c>
      <c r="S16" s="6">
        <f>VLOOKUP(D16,'Cleaned Product Dim'!$A$2:$G$101,7,FALSE)</f>
        <v>166.06</v>
      </c>
      <c r="T16" s="6">
        <f>VLOOKUP(D16,'Cleaned Product Dim'!$A$2:$H$101,8,FALSE)</f>
        <v>340</v>
      </c>
      <c r="U16" s="6" t="str">
        <f>VLOOKUP(E16,'Cleaned Store Dim'!$A$2:$C$21,3,FALSE)</f>
        <v>North</v>
      </c>
      <c r="V16" s="6" t="str">
        <f>VLOOKUP(E16,'Cleaned Store Dim'!$A$2:$E$21,5,FALSE)</f>
        <v>Flagship</v>
      </c>
      <c r="W16" s="6" t="str">
        <f>VLOOKUP(E16,'Cleaned Store Dim'!$A$2:$F$21,6,FALSE)</f>
        <v>Jenniferstad</v>
      </c>
      <c r="Y16" s="11" t="s">
        <v>3981</v>
      </c>
      <c r="Z16" s="11">
        <v>2000</v>
      </c>
      <c r="AA16" s="11" t="s">
        <v>3981</v>
      </c>
      <c r="AB16" s="11">
        <v>2000</v>
      </c>
      <c r="AC16" s="11" t="s">
        <v>3981</v>
      </c>
      <c r="AD16" s="11">
        <v>2000</v>
      </c>
      <c r="AE16" s="11" t="s">
        <v>3981</v>
      </c>
      <c r="AF16" s="11">
        <v>2000</v>
      </c>
      <c r="AO16" s="24"/>
      <c r="AP16" s="25"/>
      <c r="AQ16" s="26"/>
    </row>
    <row r="17" spans="1:43" ht="15.75" x14ac:dyDescent="0.25">
      <c r="A17" s="4" t="s">
        <v>1977</v>
      </c>
      <c r="B17" s="20">
        <v>45577</v>
      </c>
      <c r="C17" s="4" t="s">
        <v>1361</v>
      </c>
      <c r="D17" s="4" t="s">
        <v>1686</v>
      </c>
      <c r="E17" s="4" t="s">
        <v>1921</v>
      </c>
      <c r="F17" s="4"/>
      <c r="G17" s="4">
        <v>871.34</v>
      </c>
      <c r="H17" s="4">
        <v>0.04</v>
      </c>
      <c r="I17" s="4" t="s">
        <v>1964</v>
      </c>
      <c r="J17" s="4">
        <v>2509.4591999999998</v>
      </c>
      <c r="K17" s="4">
        <f t="shared" si="0"/>
        <v>2.9999999999999996</v>
      </c>
      <c r="L17" s="4">
        <f t="shared" si="1"/>
        <v>871.34</v>
      </c>
      <c r="M17" s="4">
        <f t="shared" si="2"/>
        <v>0.04</v>
      </c>
      <c r="N17" s="4">
        <f t="shared" si="3"/>
        <v>2509.4591999999998</v>
      </c>
      <c r="O17" s="6">
        <f>VLOOKUP(C17,'Cleaned Customer Dim'!$A$2:$D$501,4,FALSE)</f>
        <v>37</v>
      </c>
      <c r="P17" s="6" t="str">
        <f>VLOOKUP(C17,'Cleaned Customer Dim'!$A$2:$E$501,5,FALSE)</f>
        <v>Female</v>
      </c>
      <c r="Q17" s="6" t="str">
        <f>VLOOKUP(C17,'Cleaned Customer Dim'!$A$2:$J$501,10,FALSE)</f>
        <v>Silver</v>
      </c>
      <c r="R17" s="4" t="str">
        <f>VLOOKUP(D17,'Cleaned Product Dim'!$A$2:$C$101,3,FALSE)</f>
        <v>Clothing</v>
      </c>
      <c r="S17" s="6">
        <f>VLOOKUP(D17,'Cleaned Product Dim'!$A$2:$G$101,7,FALSE)</f>
        <v>223.43</v>
      </c>
      <c r="T17" s="6">
        <f>VLOOKUP(D17,'Cleaned Product Dim'!$A$2:$H$101,8,FALSE)</f>
        <v>154</v>
      </c>
      <c r="U17" s="6" t="str">
        <f>VLOOKUP(E17,'Cleaned Store Dim'!$A$2:$C$21,3,FALSE)</f>
        <v>South</v>
      </c>
      <c r="V17" s="6" t="str">
        <f>VLOOKUP(E17,'Cleaned Store Dim'!$A$2:$E$21,5,FALSE)</f>
        <v>Flagship</v>
      </c>
      <c r="W17" s="6" t="str">
        <f>VLOOKUP(E17,'Cleaned Store Dim'!$A$2:$F$21,6,FALSE)</f>
        <v>Johnstad</v>
      </c>
      <c r="AO17" s="24"/>
      <c r="AP17" s="25"/>
      <c r="AQ17" s="26"/>
    </row>
    <row r="18" spans="1:43" ht="15.75" x14ac:dyDescent="0.25">
      <c r="A18" s="4" t="s">
        <v>1978</v>
      </c>
      <c r="B18" s="20">
        <v>45913</v>
      </c>
      <c r="C18" s="4" t="s">
        <v>889</v>
      </c>
      <c r="D18" s="4" t="s">
        <v>1777</v>
      </c>
      <c r="E18" s="4" t="s">
        <v>1948</v>
      </c>
      <c r="F18" s="4">
        <v>2</v>
      </c>
      <c r="G18" s="4">
        <v>451.98</v>
      </c>
      <c r="H18" s="4">
        <v>0.25</v>
      </c>
      <c r="I18" s="4" t="s">
        <v>1959</v>
      </c>
      <c r="J18" s="4">
        <v>677.97</v>
      </c>
      <c r="K18" s="4">
        <f t="shared" si="0"/>
        <v>2</v>
      </c>
      <c r="L18" s="4">
        <f t="shared" si="1"/>
        <v>451.98</v>
      </c>
      <c r="M18" s="4">
        <f t="shared" si="2"/>
        <v>0.25</v>
      </c>
      <c r="N18" s="4">
        <f t="shared" si="3"/>
        <v>677.97</v>
      </c>
      <c r="O18" s="6">
        <f>VLOOKUP(C18,'Cleaned Customer Dim'!$A$2:$D$501,4,FALSE)</f>
        <v>38</v>
      </c>
      <c r="P18" s="6" t="str">
        <f>VLOOKUP(C18,'Cleaned Customer Dim'!$A$2:$E$501,5,FALSE)</f>
        <v>Male</v>
      </c>
      <c r="Q18" s="6" t="str">
        <f>VLOOKUP(C18,'Cleaned Customer Dim'!$A$2:$J$501,10,FALSE)</f>
        <v>Gold</v>
      </c>
      <c r="R18" s="4" t="str">
        <f>VLOOKUP(D18,'Cleaned Product Dim'!$A$2:$C$101,3,FALSE)</f>
        <v>Sports</v>
      </c>
      <c r="S18" s="6">
        <f>VLOOKUP(D18,'Cleaned Product Dim'!$A$2:$G$101,7,FALSE)</f>
        <v>240.63</v>
      </c>
      <c r="T18" s="6">
        <f>VLOOKUP(D18,'Cleaned Product Dim'!$A$2:$H$101,8,FALSE)</f>
        <v>423</v>
      </c>
      <c r="U18" s="6" t="str">
        <f>VLOOKUP(E18,'Cleaned Store Dim'!$A$2:$C$21,3,FALSE)</f>
        <v>East</v>
      </c>
      <c r="V18" s="6" t="str">
        <f>VLOOKUP(E18,'Cleaned Store Dim'!$A$2:$E$21,5,FALSE)</f>
        <v>Online</v>
      </c>
      <c r="W18" s="6" t="str">
        <f>VLOOKUP(E18,'Cleaned Store Dim'!$A$2:$F$21,6,FALSE)</f>
        <v>Vasquez</v>
      </c>
      <c r="AO18" s="24"/>
      <c r="AP18" s="25"/>
      <c r="AQ18" s="26"/>
    </row>
    <row r="19" spans="1:43" ht="15.75" x14ac:dyDescent="0.25">
      <c r="A19" s="4" t="s">
        <v>1979</v>
      </c>
      <c r="B19" s="20">
        <v>45608</v>
      </c>
      <c r="C19" s="4" t="s">
        <v>292</v>
      </c>
      <c r="D19" s="4" t="s">
        <v>1658</v>
      </c>
      <c r="E19" s="4" t="s">
        <v>1904</v>
      </c>
      <c r="F19" s="4">
        <v>2</v>
      </c>
      <c r="G19" s="4">
        <v>502.69</v>
      </c>
      <c r="H19" s="4">
        <v>0.23</v>
      </c>
      <c r="I19" s="4" t="s">
        <v>1959</v>
      </c>
      <c r="J19" s="4">
        <v>774.14260000000002</v>
      </c>
      <c r="K19" s="4">
        <f t="shared" si="0"/>
        <v>2</v>
      </c>
      <c r="L19" s="4">
        <f t="shared" si="1"/>
        <v>502.69</v>
      </c>
      <c r="M19" s="4">
        <f t="shared" si="2"/>
        <v>0.23</v>
      </c>
      <c r="N19" s="4">
        <f t="shared" si="3"/>
        <v>774.14260000000002</v>
      </c>
      <c r="O19" s="6">
        <f>VLOOKUP(C19,'Cleaned Customer Dim'!$A$2:$D$501,4,FALSE)</f>
        <v>22</v>
      </c>
      <c r="P19" s="6" t="str">
        <f>VLOOKUP(C19,'Cleaned Customer Dim'!$A$2:$E$501,5,FALSE)</f>
        <v>Female</v>
      </c>
      <c r="Q19" s="6" t="str">
        <f>VLOOKUP(C19,'Cleaned Customer Dim'!$A$2:$J$501,10,FALSE)</f>
        <v>Platinum</v>
      </c>
      <c r="R19" s="4" t="str">
        <f>VLOOKUP(D19,'Cleaned Product Dim'!$A$2:$C$101,3,FALSE)</f>
        <v>Home</v>
      </c>
      <c r="S19" s="6">
        <f>VLOOKUP(D19,'Cleaned Product Dim'!$A$2:$G$101,7,FALSE)</f>
        <v>234.80599999999998</v>
      </c>
      <c r="T19" s="6">
        <f>VLOOKUP(D19,'Cleaned Product Dim'!$A$2:$H$101,8,FALSE)</f>
        <v>378</v>
      </c>
      <c r="U19" s="6" t="str">
        <f>VLOOKUP(E19,'Cleaned Store Dim'!$A$2:$C$21,3,FALSE)</f>
        <v>South</v>
      </c>
      <c r="V19" s="6" t="str">
        <f>VLOOKUP(E19,'Cleaned Store Dim'!$A$2:$E$21,5,FALSE)</f>
        <v>Online</v>
      </c>
      <c r="W19" s="6" t="str">
        <f>VLOOKUP(E19,'Cleaned Store Dim'!$A$2:$F$21,6,FALSE)</f>
        <v>Sharon</v>
      </c>
      <c r="AO19" s="24"/>
      <c r="AP19" s="25"/>
      <c r="AQ19" s="26"/>
    </row>
    <row r="20" spans="1:43" ht="15.75" x14ac:dyDescent="0.25">
      <c r="A20" s="4" t="s">
        <v>1980</v>
      </c>
      <c r="B20" s="20">
        <v>45517</v>
      </c>
      <c r="C20" s="4" t="s">
        <v>342</v>
      </c>
      <c r="D20" s="4" t="s">
        <v>1696</v>
      </c>
      <c r="E20" s="4" t="s">
        <v>1904</v>
      </c>
      <c r="F20" s="4">
        <v>2</v>
      </c>
      <c r="G20" s="4">
        <v>559.23</v>
      </c>
      <c r="H20" s="4">
        <v>0.25</v>
      </c>
      <c r="I20" s="4" t="s">
        <v>1964</v>
      </c>
      <c r="J20" s="4">
        <v>838.84500000000003</v>
      </c>
      <c r="K20" s="4">
        <f t="shared" si="0"/>
        <v>2</v>
      </c>
      <c r="L20" s="4">
        <f t="shared" si="1"/>
        <v>559.23</v>
      </c>
      <c r="M20" s="4">
        <f t="shared" si="2"/>
        <v>0.25</v>
      </c>
      <c r="N20" s="4">
        <f t="shared" si="3"/>
        <v>838.84500000000003</v>
      </c>
      <c r="O20" s="6">
        <f>VLOOKUP(C20,'Cleaned Customer Dim'!$A$2:$D$501,4,FALSE)</f>
        <v>43</v>
      </c>
      <c r="P20" s="6" t="str">
        <f>VLOOKUP(C20,'Cleaned Customer Dim'!$A$2:$E$501,5,FALSE)</f>
        <v>Female</v>
      </c>
      <c r="Q20" s="6" t="str">
        <f>VLOOKUP(C20,'Cleaned Customer Dim'!$A$2:$J$501,10,FALSE)</f>
        <v>Gold</v>
      </c>
      <c r="R20" s="4" t="str">
        <f>VLOOKUP(D20,'Cleaned Product Dim'!$A$2:$C$101,3,FALSE)</f>
        <v>Electronics</v>
      </c>
      <c r="S20" s="6">
        <f>VLOOKUP(D20,'Cleaned Product Dim'!$A$2:$G$101,7,FALSE)</f>
        <v>326.06</v>
      </c>
      <c r="T20" s="6">
        <f>VLOOKUP(D20,'Cleaned Product Dim'!$A$2:$H$101,8,FALSE)</f>
        <v>301</v>
      </c>
      <c r="U20" s="6" t="str">
        <f>VLOOKUP(E20,'Cleaned Store Dim'!$A$2:$C$21,3,FALSE)</f>
        <v>South</v>
      </c>
      <c r="V20" s="6" t="str">
        <f>VLOOKUP(E20,'Cleaned Store Dim'!$A$2:$E$21,5,FALSE)</f>
        <v>Online</v>
      </c>
      <c r="W20" s="6" t="str">
        <f>VLOOKUP(E20,'Cleaned Store Dim'!$A$2:$F$21,6,FALSE)</f>
        <v>Sharon</v>
      </c>
      <c r="AO20" s="24"/>
      <c r="AP20" s="25"/>
      <c r="AQ20" s="26"/>
    </row>
    <row r="21" spans="1:43" ht="15.75" x14ac:dyDescent="0.25">
      <c r="A21" s="4" t="s">
        <v>1981</v>
      </c>
      <c r="B21" s="20">
        <v>45369</v>
      </c>
      <c r="C21" s="4" t="s">
        <v>778</v>
      </c>
      <c r="D21" s="4" t="s">
        <v>1762</v>
      </c>
      <c r="E21" s="4" t="s">
        <v>1932</v>
      </c>
      <c r="F21" s="4">
        <v>4</v>
      </c>
      <c r="G21" s="4"/>
      <c r="H21" s="4">
        <v>0.04</v>
      </c>
      <c r="I21" s="4" t="s">
        <v>1964</v>
      </c>
      <c r="J21" s="4">
        <v>1782.4512</v>
      </c>
      <c r="K21" s="4">
        <f t="shared" si="0"/>
        <v>4</v>
      </c>
      <c r="L21" s="4">
        <f t="shared" si="1"/>
        <v>464.18</v>
      </c>
      <c r="M21" s="4">
        <f t="shared" si="2"/>
        <v>0.04</v>
      </c>
      <c r="N21" s="4">
        <f t="shared" si="3"/>
        <v>1782.4512</v>
      </c>
      <c r="O21" s="6">
        <f>VLOOKUP(C21,'Cleaned Customer Dim'!$A$2:$D$501,4,FALSE)</f>
        <v>58</v>
      </c>
      <c r="P21" s="6" t="str">
        <f>VLOOKUP(C21,'Cleaned Customer Dim'!$A$2:$E$501,5,FALSE)</f>
        <v>Female</v>
      </c>
      <c r="Q21" s="6" t="str">
        <f>VLOOKUP(C21,'Cleaned Customer Dim'!$A$2:$J$501,10,FALSE)</f>
        <v>Platinum</v>
      </c>
      <c r="R21" s="4" t="str">
        <f>VLOOKUP(D21,'Cleaned Product Dim'!$A$2:$C$101,3,FALSE)</f>
        <v>Beauty</v>
      </c>
      <c r="S21" s="6">
        <f>VLOOKUP(D21,'Cleaned Product Dim'!$A$2:$G$101,7,FALSE)</f>
        <v>482.75</v>
      </c>
      <c r="T21" s="6">
        <f>VLOOKUP(D21,'Cleaned Product Dim'!$A$2:$H$101,8,FALSE)</f>
        <v>444</v>
      </c>
      <c r="U21" s="6" t="str">
        <f>VLOOKUP(E21,'Cleaned Store Dim'!$A$2:$C$21,3,FALSE)</f>
        <v>East</v>
      </c>
      <c r="V21" s="6" t="str">
        <f>VLOOKUP(E21,'Cleaned Store Dim'!$A$2:$E$21,5,FALSE)</f>
        <v>Flagship</v>
      </c>
      <c r="W21" s="6" t="str">
        <f>VLOOKUP(E21,'Cleaned Store Dim'!$A$2:$F$21,6,FALSE)</f>
        <v>Johnsonville</v>
      </c>
      <c r="AO21" s="24"/>
      <c r="AP21" s="25"/>
      <c r="AQ21" s="26"/>
    </row>
    <row r="22" spans="1:43" ht="15.75" x14ac:dyDescent="0.25">
      <c r="A22" s="4" t="s">
        <v>1982</v>
      </c>
      <c r="B22" s="20">
        <v>45784</v>
      </c>
      <c r="C22" s="4" t="s">
        <v>494</v>
      </c>
      <c r="D22" s="4" t="s">
        <v>1799</v>
      </c>
      <c r="E22" s="4" t="s">
        <v>1942</v>
      </c>
      <c r="F22" s="4">
        <v>3</v>
      </c>
      <c r="G22" s="4">
        <v>986.04</v>
      </c>
      <c r="H22" s="4">
        <v>0.27</v>
      </c>
      <c r="I22" s="4" t="s">
        <v>1964</v>
      </c>
      <c r="J22" s="4">
        <v>2159.4276</v>
      </c>
      <c r="K22" s="4">
        <f t="shared" si="0"/>
        <v>3</v>
      </c>
      <c r="L22" s="4">
        <f t="shared" si="1"/>
        <v>986.04</v>
      </c>
      <c r="M22" s="4">
        <f t="shared" si="2"/>
        <v>0.27</v>
      </c>
      <c r="N22" s="4">
        <f t="shared" si="3"/>
        <v>2159.4276</v>
      </c>
      <c r="O22" s="6">
        <f>VLOOKUP(C22,'Cleaned Customer Dim'!$A$2:$D$501,4,FALSE)</f>
        <v>62</v>
      </c>
      <c r="P22" s="6" t="str">
        <f>VLOOKUP(C22,'Cleaned Customer Dim'!$A$2:$E$501,5,FALSE)</f>
        <v>Female</v>
      </c>
      <c r="Q22" s="6" t="str">
        <f>VLOOKUP(C22,'Cleaned Customer Dim'!$A$2:$J$501,10,FALSE)</f>
        <v>Bronze</v>
      </c>
      <c r="R22" s="4" t="str">
        <f>VLOOKUP(D22,'Cleaned Product Dim'!$A$2:$C$101,3,FALSE)</f>
        <v>Sports</v>
      </c>
      <c r="S22" s="6">
        <f>VLOOKUP(D22,'Cleaned Product Dim'!$A$2:$G$101,7,FALSE)</f>
        <v>477.61</v>
      </c>
      <c r="T22" s="6">
        <f>VLOOKUP(D22,'Cleaned Product Dim'!$A$2:$H$101,8,FALSE)</f>
        <v>300</v>
      </c>
      <c r="U22" s="6" t="str">
        <f>VLOOKUP(E22,'Cleaned Store Dim'!$A$2:$C$21,3,FALSE)</f>
        <v>North</v>
      </c>
      <c r="V22" s="6" t="str">
        <f>VLOOKUP(E22,'Cleaned Store Dim'!$A$2:$E$21,5,FALSE)</f>
        <v>Flagship</v>
      </c>
      <c r="W22" s="6" t="str">
        <f>VLOOKUP(E22,'Cleaned Store Dim'!$A$2:$F$21,6,FALSE)</f>
        <v>Benson</v>
      </c>
      <c r="AI22" s="13" t="s">
        <v>4025</v>
      </c>
      <c r="AJ22" s="13" t="s">
        <v>4007</v>
      </c>
      <c r="AO22" s="24"/>
      <c r="AP22" s="25"/>
      <c r="AQ22" s="26"/>
    </row>
    <row r="23" spans="1:43" ht="15.75" x14ac:dyDescent="0.25">
      <c r="A23" s="4" t="s">
        <v>1983</v>
      </c>
      <c r="B23" s="20">
        <v>45388</v>
      </c>
      <c r="C23" s="4" t="s">
        <v>1247</v>
      </c>
      <c r="D23" s="4" t="s">
        <v>1709</v>
      </c>
      <c r="E23" s="4" t="s">
        <v>1945</v>
      </c>
      <c r="F23" s="4">
        <v>1</v>
      </c>
      <c r="G23" s="4">
        <v>589.55999999999995</v>
      </c>
      <c r="H23" s="4">
        <v>0.22</v>
      </c>
      <c r="I23" s="4" t="s">
        <v>1959</v>
      </c>
      <c r="J23" s="4">
        <v>459.85680000000002</v>
      </c>
      <c r="K23" s="4">
        <f t="shared" si="0"/>
        <v>1</v>
      </c>
      <c r="L23" s="4">
        <f t="shared" si="1"/>
        <v>589.55999999999995</v>
      </c>
      <c r="M23" s="4">
        <f t="shared" si="2"/>
        <v>0.22</v>
      </c>
      <c r="N23" s="4">
        <f t="shared" si="3"/>
        <v>459.85680000000002</v>
      </c>
      <c r="O23" s="6">
        <f>VLOOKUP(C23,'Cleaned Customer Dim'!$A$2:$D$501,4,FALSE)</f>
        <v>25</v>
      </c>
      <c r="P23" s="6" t="str">
        <f>VLOOKUP(C23,'Cleaned Customer Dim'!$A$2:$E$501,5,FALSE)</f>
        <v>Female</v>
      </c>
      <c r="Q23" s="6" t="str">
        <f>VLOOKUP(C23,'Cleaned Customer Dim'!$A$2:$J$501,10,FALSE)</f>
        <v>Silver</v>
      </c>
      <c r="R23" s="4" t="str">
        <f>VLOOKUP(D23,'Cleaned Product Dim'!$A$2:$C$101,3,FALSE)</f>
        <v>Electronics</v>
      </c>
      <c r="S23" s="6">
        <f>VLOOKUP(D23,'Cleaned Product Dim'!$A$2:$G$101,7,FALSE)</f>
        <v>253.33</v>
      </c>
      <c r="T23" s="6">
        <f>VLOOKUP(D23,'Cleaned Product Dim'!$A$2:$H$101,8,FALSE)</f>
        <v>266</v>
      </c>
      <c r="U23" s="6" t="str">
        <f>VLOOKUP(E23,'Cleaned Store Dim'!$A$2:$C$21,3,FALSE)</f>
        <v>East</v>
      </c>
      <c r="V23" s="6" t="str">
        <f>VLOOKUP(E23,'Cleaned Store Dim'!$A$2:$E$21,5,FALSE)</f>
        <v>Flagship</v>
      </c>
      <c r="W23" s="6" t="str">
        <f>VLOOKUP(E23,'Cleaned Store Dim'!$A$2:$F$21,6,FALSE)</f>
        <v>East Stevechester</v>
      </c>
      <c r="AI23" s="13" t="s">
        <v>3983</v>
      </c>
      <c r="AJ23" t="s">
        <v>16</v>
      </c>
      <c r="AK23" t="s">
        <v>10</v>
      </c>
      <c r="AL23" t="s">
        <v>3984</v>
      </c>
      <c r="AO23" s="24"/>
      <c r="AP23" s="25"/>
      <c r="AQ23" s="26"/>
    </row>
    <row r="24" spans="1:43" ht="15.75" x14ac:dyDescent="0.25">
      <c r="A24" s="4" t="s">
        <v>1984</v>
      </c>
      <c r="B24" s="20">
        <v>45630</v>
      </c>
      <c r="C24" s="4" t="s">
        <v>1478</v>
      </c>
      <c r="D24" s="4" t="s">
        <v>1790</v>
      </c>
      <c r="E24" s="4" t="s">
        <v>1924</v>
      </c>
      <c r="F24" s="4">
        <v>3</v>
      </c>
      <c r="G24" s="4">
        <v>979.42</v>
      </c>
      <c r="H24" s="4">
        <v>0.03</v>
      </c>
      <c r="I24" s="4" t="s">
        <v>1961</v>
      </c>
      <c r="J24" s="4">
        <v>2850.1122</v>
      </c>
      <c r="K24" s="4">
        <f t="shared" si="0"/>
        <v>3</v>
      </c>
      <c r="L24" s="4">
        <f t="shared" si="1"/>
        <v>979.42</v>
      </c>
      <c r="M24" s="4">
        <f t="shared" si="2"/>
        <v>0.03</v>
      </c>
      <c r="N24" s="4">
        <f t="shared" si="3"/>
        <v>2850.1122</v>
      </c>
      <c r="O24" s="6">
        <f>VLOOKUP(C24,'Cleaned Customer Dim'!$A$2:$D$501,4,FALSE)</f>
        <v>33</v>
      </c>
      <c r="P24" s="6" t="str">
        <f>VLOOKUP(C24,'Cleaned Customer Dim'!$A$2:$E$501,5,FALSE)</f>
        <v>Female</v>
      </c>
      <c r="Q24" s="6" t="str">
        <f>VLOOKUP(C24,'Cleaned Customer Dim'!$A$2:$J$501,10,FALSE)</f>
        <v>Gold</v>
      </c>
      <c r="R24" s="4" t="str">
        <f>VLOOKUP(D24,'Cleaned Product Dim'!$A$2:$C$101,3,FALSE)</f>
        <v>Clothing</v>
      </c>
      <c r="S24" s="6">
        <f>VLOOKUP(D24,'Cleaned Product Dim'!$A$2:$G$101,7,FALSE)</f>
        <v>218.22</v>
      </c>
      <c r="T24" s="6">
        <f>VLOOKUP(D24,'Cleaned Product Dim'!$A$2:$H$101,8,FALSE)</f>
        <v>224</v>
      </c>
      <c r="U24" s="6" t="str">
        <f>VLOOKUP(E24,'Cleaned Store Dim'!$A$2:$C$21,3,FALSE)</f>
        <v>East</v>
      </c>
      <c r="V24" s="6" t="str">
        <f>VLOOKUP(E24,'Cleaned Store Dim'!$A$2:$E$21,5,FALSE)</f>
        <v>Online</v>
      </c>
      <c r="W24" s="6" t="str">
        <f>VLOOKUP(E24,'Cleaned Store Dim'!$A$2:$F$21,6,FALSE)</f>
        <v>David</v>
      </c>
      <c r="AI24" s="30" t="s">
        <v>1582</v>
      </c>
      <c r="AJ24" s="5">
        <v>11</v>
      </c>
      <c r="AK24" s="5">
        <v>5</v>
      </c>
      <c r="AL24" s="5">
        <v>16</v>
      </c>
      <c r="AO24" s="24"/>
      <c r="AP24" s="25"/>
      <c r="AQ24" s="26"/>
    </row>
    <row r="25" spans="1:43" ht="15.75" x14ac:dyDescent="0.25">
      <c r="A25" s="4" t="s">
        <v>1985</v>
      </c>
      <c r="B25" s="20">
        <v>45466</v>
      </c>
      <c r="C25" s="4" t="s">
        <v>1163</v>
      </c>
      <c r="D25" s="4" t="s">
        <v>1606</v>
      </c>
      <c r="E25" s="4" t="s">
        <v>1917</v>
      </c>
      <c r="F25" s="4">
        <v>1</v>
      </c>
      <c r="G25" s="4">
        <v>719.28</v>
      </c>
      <c r="H25" s="4">
        <v>0.08</v>
      </c>
      <c r="I25" s="4" t="s">
        <v>1959</v>
      </c>
      <c r="J25" s="4">
        <v>661.73760000000004</v>
      </c>
      <c r="K25" s="4">
        <f t="shared" si="0"/>
        <v>1</v>
      </c>
      <c r="L25" s="4">
        <f t="shared" si="1"/>
        <v>719.28</v>
      </c>
      <c r="M25" s="4">
        <f t="shared" si="2"/>
        <v>0.08</v>
      </c>
      <c r="N25" s="4">
        <f t="shared" si="3"/>
        <v>661.73760000000004</v>
      </c>
      <c r="O25" s="6">
        <f>VLOOKUP(C25,'Cleaned Customer Dim'!$A$2:$D$501,4,FALSE)</f>
        <v>34</v>
      </c>
      <c r="P25" s="6" t="str">
        <f>VLOOKUP(C25,'Cleaned Customer Dim'!$A$2:$E$501,5,FALSE)</f>
        <v>Female</v>
      </c>
      <c r="Q25" s="6" t="str">
        <f>VLOOKUP(C25,'Cleaned Customer Dim'!$A$2:$J$501,10,FALSE)</f>
        <v>Platinum</v>
      </c>
      <c r="R25" s="4" t="str">
        <f>VLOOKUP(D25,'Cleaned Product Dim'!$A$2:$C$101,3,FALSE)</f>
        <v>Beauty</v>
      </c>
      <c r="S25" s="6">
        <f>VLOOKUP(D25,'Cleaned Product Dim'!$A$2:$G$101,7,FALSE)</f>
        <v>115.82</v>
      </c>
      <c r="T25" s="6">
        <f>VLOOKUP(D25,'Cleaned Product Dim'!$A$2:$H$101,8,FALSE)</f>
        <v>460</v>
      </c>
      <c r="U25" s="6" t="str">
        <f>VLOOKUP(E25,'Cleaned Store Dim'!$A$2:$C$21,3,FALSE)</f>
        <v>West</v>
      </c>
      <c r="V25" s="6" t="str">
        <f>VLOOKUP(E25,'Cleaned Store Dim'!$A$2:$E$21,5,FALSE)</f>
        <v>Online</v>
      </c>
      <c r="W25" s="6" t="str">
        <f>VLOOKUP(E25,'Cleaned Store Dim'!$A$2:$F$21,6,FALSE)</f>
        <v>Thompson</v>
      </c>
      <c r="AI25" s="30" t="s">
        <v>1562</v>
      </c>
      <c r="AJ25" s="5">
        <v>10</v>
      </c>
      <c r="AK25" s="5">
        <v>6</v>
      </c>
      <c r="AL25" s="5">
        <v>16</v>
      </c>
      <c r="AO25" s="24"/>
      <c r="AP25" s="25"/>
      <c r="AQ25" s="26"/>
    </row>
    <row r="26" spans="1:43" ht="15.75" x14ac:dyDescent="0.25">
      <c r="A26" s="4" t="s">
        <v>1986</v>
      </c>
      <c r="B26" s="20">
        <v>45878</v>
      </c>
      <c r="C26" s="4" t="s">
        <v>621</v>
      </c>
      <c r="D26" s="4" t="s">
        <v>1783</v>
      </c>
      <c r="E26" s="4" t="s">
        <v>1911</v>
      </c>
      <c r="F26" s="4">
        <v>3</v>
      </c>
      <c r="G26" s="4">
        <v>77.599999999999994</v>
      </c>
      <c r="H26" s="4">
        <v>7.0000000000000007E-2</v>
      </c>
      <c r="I26" s="4" t="s">
        <v>1959</v>
      </c>
      <c r="J26" s="4">
        <v>216.50399999999999</v>
      </c>
      <c r="K26" s="4">
        <f t="shared" si="0"/>
        <v>3</v>
      </c>
      <c r="L26" s="4">
        <f t="shared" si="1"/>
        <v>77.599999999999994</v>
      </c>
      <c r="M26" s="4">
        <f t="shared" si="2"/>
        <v>7.0000000000000007E-2</v>
      </c>
      <c r="N26" s="4">
        <f t="shared" si="3"/>
        <v>216.50399999999999</v>
      </c>
      <c r="O26" s="6">
        <f>VLOOKUP(C26,'Cleaned Customer Dim'!$A$2:$D$501,4,FALSE)</f>
        <v>53</v>
      </c>
      <c r="P26" s="6" t="str">
        <f>VLOOKUP(C26,'Cleaned Customer Dim'!$A$2:$E$501,5,FALSE)</f>
        <v>Male</v>
      </c>
      <c r="Q26" s="6" t="str">
        <f>VLOOKUP(C26,'Cleaned Customer Dim'!$A$2:$J$501,10,FALSE)</f>
        <v>Silver</v>
      </c>
      <c r="R26" s="4" t="str">
        <f>VLOOKUP(D26,'Cleaned Product Dim'!$A$2:$C$101,3,FALSE)</f>
        <v>Electronics</v>
      </c>
      <c r="S26" s="6">
        <f>VLOOKUP(D26,'Cleaned Product Dim'!$A$2:$G$101,7,FALSE)</f>
        <v>349.17</v>
      </c>
      <c r="T26" s="6">
        <f>VLOOKUP(D26,'Cleaned Product Dim'!$A$2:$H$101,8,FALSE)</f>
        <v>476</v>
      </c>
      <c r="U26" s="6" t="str">
        <f>VLOOKUP(E26,'Cleaned Store Dim'!$A$2:$C$21,3,FALSE)</f>
        <v>East</v>
      </c>
      <c r="V26" s="6" t="str">
        <f>VLOOKUP(E26,'Cleaned Store Dim'!$A$2:$E$21,5,FALSE)</f>
        <v>Online</v>
      </c>
      <c r="W26" s="6" t="str">
        <f>VLOOKUP(E26,'Cleaned Store Dim'!$A$2:$F$21,6,FALSE)</f>
        <v>Joseph</v>
      </c>
      <c r="AI26" s="30" t="s">
        <v>1557</v>
      </c>
      <c r="AJ26" s="5">
        <v>18</v>
      </c>
      <c r="AK26" s="5">
        <v>13</v>
      </c>
      <c r="AL26" s="5">
        <v>31</v>
      </c>
      <c r="AO26" s="24"/>
      <c r="AP26" s="25"/>
      <c r="AQ26" s="26"/>
    </row>
    <row r="27" spans="1:43" ht="15.75" x14ac:dyDescent="0.25">
      <c r="A27" s="4" t="s">
        <v>1987</v>
      </c>
      <c r="B27" s="20">
        <v>45552</v>
      </c>
      <c r="C27" s="4" t="s">
        <v>1202</v>
      </c>
      <c r="D27" s="4" t="s">
        <v>1576</v>
      </c>
      <c r="E27" s="4" t="s">
        <v>1901</v>
      </c>
      <c r="F27" s="4">
        <v>4</v>
      </c>
      <c r="G27" s="4">
        <v>852.71</v>
      </c>
      <c r="H27" s="4">
        <v>0.14000000000000001</v>
      </c>
      <c r="I27" s="4" t="s">
        <v>1961</v>
      </c>
      <c r="J27" s="4">
        <v>2933.3224</v>
      </c>
      <c r="K27" s="4">
        <f t="shared" si="0"/>
        <v>4</v>
      </c>
      <c r="L27" s="4">
        <f t="shared" si="1"/>
        <v>852.71</v>
      </c>
      <c r="M27" s="4">
        <f t="shared" si="2"/>
        <v>0.14000000000000001</v>
      </c>
      <c r="N27" s="4">
        <f t="shared" si="3"/>
        <v>2933.3224</v>
      </c>
      <c r="O27" s="6">
        <f>VLOOKUP(C27,'Cleaned Customer Dim'!$A$2:$D$501,4,FALSE)</f>
        <v>50</v>
      </c>
      <c r="P27" s="6" t="str">
        <f>VLOOKUP(C27,'Cleaned Customer Dim'!$A$2:$E$501,5,FALSE)</f>
        <v>Male</v>
      </c>
      <c r="Q27" s="6" t="str">
        <f>VLOOKUP(C27,'Cleaned Customer Dim'!$A$2:$J$501,10,FALSE)</f>
        <v>Silver</v>
      </c>
      <c r="R27" s="4" t="str">
        <f>VLOOKUP(D27,'Cleaned Product Dim'!$A$2:$C$101,3,FALSE)</f>
        <v>Clothing</v>
      </c>
      <c r="S27" s="6">
        <f>VLOOKUP(D27,'Cleaned Product Dim'!$A$2:$G$101,7,FALSE)</f>
        <v>261</v>
      </c>
      <c r="T27" s="6">
        <f>VLOOKUP(D27,'Cleaned Product Dim'!$A$2:$H$101,8,FALSE)</f>
        <v>59</v>
      </c>
      <c r="U27" s="6" t="str">
        <f>VLOOKUP(E27,'Cleaned Store Dim'!$A$2:$C$21,3,FALSE)</f>
        <v>North</v>
      </c>
      <c r="V27" s="6" t="str">
        <f>VLOOKUP(E27,'Cleaned Store Dim'!$A$2:$E$21,5,FALSE)</f>
        <v>Outlet</v>
      </c>
      <c r="W27" s="6" t="str">
        <f>VLOOKUP(E27,'Cleaned Store Dim'!$A$2:$F$21,6,FALSE)</f>
        <v>Goldberg</v>
      </c>
      <c r="AI27" s="30" t="s">
        <v>1587</v>
      </c>
      <c r="AJ27" s="5">
        <v>14</v>
      </c>
      <c r="AK27" s="5">
        <v>10</v>
      </c>
      <c r="AL27" s="5">
        <v>24</v>
      </c>
      <c r="AO27" s="24"/>
      <c r="AP27" s="25"/>
      <c r="AQ27" s="26"/>
    </row>
    <row r="28" spans="1:43" ht="15.75" x14ac:dyDescent="0.25">
      <c r="A28" s="4" t="s">
        <v>1988</v>
      </c>
      <c r="B28" s="20">
        <v>45352</v>
      </c>
      <c r="C28" s="4" t="s">
        <v>701</v>
      </c>
      <c r="D28" s="4" t="s">
        <v>1877</v>
      </c>
      <c r="E28" s="4" t="s">
        <v>1917</v>
      </c>
      <c r="F28" s="4">
        <v>4</v>
      </c>
      <c r="G28" s="4">
        <v>156.16</v>
      </c>
      <c r="H28" s="4"/>
      <c r="I28" s="4" t="s">
        <v>1959</v>
      </c>
      <c r="J28" s="4">
        <v>599.65440000000001</v>
      </c>
      <c r="K28" s="4">
        <f t="shared" si="0"/>
        <v>4</v>
      </c>
      <c r="L28" s="4">
        <f t="shared" si="1"/>
        <v>156.16</v>
      </c>
      <c r="M28" s="4">
        <f t="shared" si="2"/>
        <v>3.9999999999999925E-2</v>
      </c>
      <c r="N28" s="4">
        <f t="shared" si="3"/>
        <v>599.65440000000001</v>
      </c>
      <c r="O28" s="6">
        <f>VLOOKUP(C28,'Cleaned Customer Dim'!$A$2:$D$501,4,FALSE)</f>
        <v>42</v>
      </c>
      <c r="P28" s="6" t="str">
        <f>VLOOKUP(C28,'Cleaned Customer Dim'!$A$2:$E$501,5,FALSE)</f>
        <v>Female</v>
      </c>
      <c r="Q28" s="6" t="str">
        <f>VLOOKUP(C28,'Cleaned Customer Dim'!$A$2:$J$501,10,FALSE)</f>
        <v>Platinum</v>
      </c>
      <c r="R28" s="4" t="str">
        <f>VLOOKUP(D28,'Cleaned Product Dim'!$A$2:$C$101,3,FALSE)</f>
        <v>Electronics</v>
      </c>
      <c r="S28" s="6">
        <f>VLOOKUP(D28,'Cleaned Product Dim'!$A$2:$G$101,7,FALSE)</f>
        <v>431.67</v>
      </c>
      <c r="T28" s="6">
        <f>VLOOKUP(D28,'Cleaned Product Dim'!$A$2:$H$101,8,FALSE)</f>
        <v>73</v>
      </c>
      <c r="U28" s="6" t="str">
        <f>VLOOKUP(E28,'Cleaned Store Dim'!$A$2:$C$21,3,FALSE)</f>
        <v>West</v>
      </c>
      <c r="V28" s="6" t="str">
        <f>VLOOKUP(E28,'Cleaned Store Dim'!$A$2:$E$21,5,FALSE)</f>
        <v>Online</v>
      </c>
      <c r="W28" s="6" t="str">
        <f>VLOOKUP(E28,'Cleaned Store Dim'!$A$2:$F$21,6,FALSE)</f>
        <v>Thompson</v>
      </c>
      <c r="AI28" s="30" t="s">
        <v>1596</v>
      </c>
      <c r="AJ28" s="5">
        <v>11</v>
      </c>
      <c r="AK28" s="5">
        <v>7</v>
      </c>
      <c r="AL28" s="5">
        <v>18</v>
      </c>
      <c r="AO28" s="24"/>
      <c r="AP28" s="25"/>
      <c r="AQ28" s="26"/>
    </row>
    <row r="29" spans="1:43" ht="15.75" x14ac:dyDescent="0.25">
      <c r="A29" s="4" t="s">
        <v>1989</v>
      </c>
      <c r="B29" s="20">
        <v>45710</v>
      </c>
      <c r="C29" s="4" t="s">
        <v>662</v>
      </c>
      <c r="D29" s="4" t="s">
        <v>1814</v>
      </c>
      <c r="E29" s="4" t="s">
        <v>1917</v>
      </c>
      <c r="F29" s="4">
        <v>3</v>
      </c>
      <c r="G29" s="4">
        <v>815.49</v>
      </c>
      <c r="H29" s="4">
        <v>0.17</v>
      </c>
      <c r="I29" s="4" t="s">
        <v>1959</v>
      </c>
      <c r="J29" s="4">
        <v>2030.5700999999999</v>
      </c>
      <c r="K29" s="4">
        <f t="shared" si="0"/>
        <v>3</v>
      </c>
      <c r="L29" s="4">
        <f t="shared" si="1"/>
        <v>815.49</v>
      </c>
      <c r="M29" s="4">
        <f t="shared" si="2"/>
        <v>0.17</v>
      </c>
      <c r="N29" s="4">
        <f t="shared" si="3"/>
        <v>2030.5700999999999</v>
      </c>
      <c r="O29" s="6">
        <f>VLOOKUP(C29,'Cleaned Customer Dim'!$A$2:$D$501,4,FALSE)</f>
        <v>30</v>
      </c>
      <c r="P29" s="6" t="str">
        <f>VLOOKUP(C29,'Cleaned Customer Dim'!$A$2:$E$501,5,FALSE)</f>
        <v>Male</v>
      </c>
      <c r="Q29" s="6" t="str">
        <f>VLOOKUP(C29,'Cleaned Customer Dim'!$A$2:$J$501,10,FALSE)</f>
        <v>Platinum</v>
      </c>
      <c r="R29" s="4" t="str">
        <f>VLOOKUP(D29,'Cleaned Product Dim'!$A$2:$C$101,3,FALSE)</f>
        <v>Electronics</v>
      </c>
      <c r="S29" s="6">
        <f>VLOOKUP(D29,'Cleaned Product Dim'!$A$2:$G$101,7,FALSE)</f>
        <v>480.9</v>
      </c>
      <c r="T29" s="6">
        <f>VLOOKUP(D29,'Cleaned Product Dim'!$A$2:$H$101,8,FALSE)</f>
        <v>104</v>
      </c>
      <c r="U29" s="6" t="str">
        <f>VLOOKUP(E29,'Cleaned Store Dim'!$A$2:$C$21,3,FALSE)</f>
        <v>West</v>
      </c>
      <c r="V29" s="6" t="str">
        <f>VLOOKUP(E29,'Cleaned Store Dim'!$A$2:$E$21,5,FALSE)</f>
        <v>Online</v>
      </c>
      <c r="W29" s="6" t="str">
        <f>VLOOKUP(E29,'Cleaned Store Dim'!$A$2:$F$21,6,FALSE)</f>
        <v>Thompson</v>
      </c>
      <c r="AI29" s="30" t="s">
        <v>3984</v>
      </c>
      <c r="AJ29" s="5">
        <v>64</v>
      </c>
      <c r="AK29" s="5">
        <v>41</v>
      </c>
      <c r="AL29" s="5">
        <v>105</v>
      </c>
      <c r="AO29" s="24"/>
      <c r="AP29" s="25"/>
      <c r="AQ29" s="26"/>
    </row>
    <row r="30" spans="1:43" ht="15.75" x14ac:dyDescent="0.25">
      <c r="A30" s="4" t="s">
        <v>1990</v>
      </c>
      <c r="B30" s="20">
        <v>45923</v>
      </c>
      <c r="C30" s="4" t="s">
        <v>506</v>
      </c>
      <c r="D30" s="4" t="s">
        <v>1610</v>
      </c>
      <c r="E30" s="4" t="s">
        <v>1896</v>
      </c>
      <c r="F30" s="4">
        <v>2</v>
      </c>
      <c r="G30" s="4">
        <v>74.209999999999994</v>
      </c>
      <c r="H30" s="4">
        <v>0.11</v>
      </c>
      <c r="I30" s="4" t="s">
        <v>1961</v>
      </c>
      <c r="J30" s="4">
        <v>132.09379999999999</v>
      </c>
      <c r="K30" s="4">
        <f t="shared" si="0"/>
        <v>2</v>
      </c>
      <c r="L30" s="4">
        <f t="shared" si="1"/>
        <v>74.209999999999994</v>
      </c>
      <c r="M30" s="4">
        <f t="shared" si="2"/>
        <v>0.11</v>
      </c>
      <c r="N30" s="4">
        <f t="shared" si="3"/>
        <v>132.09379999999999</v>
      </c>
      <c r="O30" s="6">
        <f>VLOOKUP(C30,'Cleaned Customer Dim'!$A$2:$D$501,4,FALSE)</f>
        <v>42</v>
      </c>
      <c r="P30" s="6" t="str">
        <f>VLOOKUP(C30,'Cleaned Customer Dim'!$A$2:$E$501,5,FALSE)</f>
        <v>Female</v>
      </c>
      <c r="Q30" s="6" t="str">
        <f>VLOOKUP(C30,'Cleaned Customer Dim'!$A$2:$J$501,10,FALSE)</f>
        <v>Bronze</v>
      </c>
      <c r="R30" s="4" t="str">
        <f>VLOOKUP(D30,'Cleaned Product Dim'!$A$2:$C$101,3,FALSE)</f>
        <v>Electronics</v>
      </c>
      <c r="S30" s="6">
        <f>VLOOKUP(D30,'Cleaned Product Dim'!$A$2:$G$101,7,FALSE)</f>
        <v>242.23</v>
      </c>
      <c r="T30" s="6">
        <f>VLOOKUP(D30,'Cleaned Product Dim'!$A$2:$H$101,8,FALSE)</f>
        <v>453</v>
      </c>
      <c r="U30" s="6" t="str">
        <f>VLOOKUP(E30,'Cleaned Store Dim'!$A$2:$C$21,3,FALSE)</f>
        <v>South</v>
      </c>
      <c r="V30" s="6" t="str">
        <f>VLOOKUP(E30,'Cleaned Store Dim'!$A$2:$E$21,5,FALSE)</f>
        <v>Outlet</v>
      </c>
      <c r="W30" s="6" t="str">
        <f>VLOOKUP(E30,'Cleaned Store Dim'!$A$2:$F$21,6,FALSE)</f>
        <v>North Nancy</v>
      </c>
      <c r="AO30" s="27"/>
      <c r="AP30" s="28"/>
      <c r="AQ30" s="29"/>
    </row>
    <row r="31" spans="1:43" ht="15.75" x14ac:dyDescent="0.25">
      <c r="A31" s="4" t="s">
        <v>1991</v>
      </c>
      <c r="B31" s="20">
        <v>45597</v>
      </c>
      <c r="C31" s="4" t="s">
        <v>1103</v>
      </c>
      <c r="D31" s="4" t="s">
        <v>1880</v>
      </c>
      <c r="E31" s="4" t="s">
        <v>1901</v>
      </c>
      <c r="F31" s="4"/>
      <c r="G31" s="4">
        <v>451.67</v>
      </c>
      <c r="H31" s="4">
        <v>0.15</v>
      </c>
      <c r="I31" s="4" t="s">
        <v>1959</v>
      </c>
      <c r="J31" s="4">
        <v>1535.6780000000001</v>
      </c>
      <c r="K31" s="4">
        <f t="shared" si="0"/>
        <v>4</v>
      </c>
      <c r="L31" s="4">
        <f t="shared" si="1"/>
        <v>451.67</v>
      </c>
      <c r="M31" s="4">
        <f t="shared" si="2"/>
        <v>0.15</v>
      </c>
      <c r="N31" s="4">
        <f t="shared" si="3"/>
        <v>1535.6780000000001</v>
      </c>
      <c r="O31" s="6">
        <f>VLOOKUP(C31,'Cleaned Customer Dim'!$A$2:$D$501,4,FALSE)</f>
        <v>55</v>
      </c>
      <c r="P31" s="6" t="str">
        <f>VLOOKUP(C31,'Cleaned Customer Dim'!$A$2:$E$501,5,FALSE)</f>
        <v>Male</v>
      </c>
      <c r="Q31" s="6" t="str">
        <f>VLOOKUP(C31,'Cleaned Customer Dim'!$A$2:$J$501,10,FALSE)</f>
        <v>Silver</v>
      </c>
      <c r="R31" s="4" t="str">
        <f>VLOOKUP(D31,'Cleaned Product Dim'!$A$2:$C$101,3,FALSE)</f>
        <v>Home</v>
      </c>
      <c r="S31" s="6">
        <f>VLOOKUP(D31,'Cleaned Product Dim'!$A$2:$G$101,7,FALSE)</f>
        <v>201.41</v>
      </c>
      <c r="T31" s="6">
        <f>VLOOKUP(D31,'Cleaned Product Dim'!$A$2:$H$101,8,FALSE)</f>
        <v>146</v>
      </c>
      <c r="U31" s="6" t="str">
        <f>VLOOKUP(E31,'Cleaned Store Dim'!$A$2:$C$21,3,FALSE)</f>
        <v>North</v>
      </c>
      <c r="V31" s="6" t="str">
        <f>VLOOKUP(E31,'Cleaned Store Dim'!$A$2:$E$21,5,FALSE)</f>
        <v>Outlet</v>
      </c>
      <c r="W31" s="6" t="str">
        <f>VLOOKUP(E31,'Cleaned Store Dim'!$A$2:$F$21,6,FALSE)</f>
        <v>Goldberg</v>
      </c>
    </row>
    <row r="32" spans="1:43" ht="15.75" x14ac:dyDescent="0.25">
      <c r="A32" s="4" t="s">
        <v>1992</v>
      </c>
      <c r="B32" s="20">
        <v>45217</v>
      </c>
      <c r="C32" s="4" t="s">
        <v>122</v>
      </c>
      <c r="D32" s="4" t="s">
        <v>1576</v>
      </c>
      <c r="E32" s="4" t="s">
        <v>1948</v>
      </c>
      <c r="F32" s="4">
        <v>1</v>
      </c>
      <c r="G32" s="4">
        <v>429.38</v>
      </c>
      <c r="H32" s="4">
        <v>0.13</v>
      </c>
      <c r="I32" s="4" t="s">
        <v>1961</v>
      </c>
      <c r="J32" s="4">
        <v>373.56060000000002</v>
      </c>
      <c r="K32" s="4">
        <f t="shared" si="0"/>
        <v>1</v>
      </c>
      <c r="L32" s="4">
        <f t="shared" si="1"/>
        <v>429.38</v>
      </c>
      <c r="M32" s="4">
        <f t="shared" si="2"/>
        <v>0.13</v>
      </c>
      <c r="N32" s="4">
        <f t="shared" si="3"/>
        <v>373.56060000000002</v>
      </c>
      <c r="O32" s="6">
        <f>VLOOKUP(C32,'Cleaned Customer Dim'!$A$2:$D$501,4,FALSE)</f>
        <v>27</v>
      </c>
      <c r="P32" s="6" t="str">
        <f>VLOOKUP(C32,'Cleaned Customer Dim'!$A$2:$E$501,5,FALSE)</f>
        <v>Female</v>
      </c>
      <c r="Q32" s="6" t="str">
        <f>VLOOKUP(C32,'Cleaned Customer Dim'!$A$2:$J$501,10,FALSE)</f>
        <v>Platinum</v>
      </c>
      <c r="R32" s="4" t="str">
        <f>VLOOKUP(D32,'Cleaned Product Dim'!$A$2:$C$101,3,FALSE)</f>
        <v>Clothing</v>
      </c>
      <c r="S32" s="6">
        <f>VLOOKUP(D32,'Cleaned Product Dim'!$A$2:$G$101,7,FALSE)</f>
        <v>261</v>
      </c>
      <c r="T32" s="6">
        <f>VLOOKUP(D32,'Cleaned Product Dim'!$A$2:$H$101,8,FALSE)</f>
        <v>59</v>
      </c>
      <c r="U32" s="6" t="str">
        <f>VLOOKUP(E32,'Cleaned Store Dim'!$A$2:$C$21,3,FALSE)</f>
        <v>East</v>
      </c>
      <c r="V32" s="6" t="str">
        <f>VLOOKUP(E32,'Cleaned Store Dim'!$A$2:$E$21,5,FALSE)</f>
        <v>Online</v>
      </c>
      <c r="W32" s="6" t="str">
        <f>VLOOKUP(E32,'Cleaned Store Dim'!$A$2:$F$21,6,FALSE)</f>
        <v>Vasquez</v>
      </c>
    </row>
    <row r="33" spans="1:23" ht="15.75" x14ac:dyDescent="0.25">
      <c r="A33" s="4" t="s">
        <v>1993</v>
      </c>
      <c r="B33" s="20">
        <v>45593</v>
      </c>
      <c r="C33" s="4" t="s">
        <v>1293</v>
      </c>
      <c r="D33" s="4" t="s">
        <v>1741</v>
      </c>
      <c r="E33" s="4" t="s">
        <v>1929</v>
      </c>
      <c r="F33" s="4">
        <v>2</v>
      </c>
      <c r="G33" s="4">
        <v>148.96</v>
      </c>
      <c r="H33" s="4">
        <v>0.03</v>
      </c>
      <c r="I33" s="4" t="s">
        <v>1964</v>
      </c>
      <c r="J33" s="4">
        <v>288.98239999999998</v>
      </c>
      <c r="K33" s="4">
        <f t="shared" si="0"/>
        <v>2</v>
      </c>
      <c r="L33" s="4">
        <f t="shared" si="1"/>
        <v>148.96</v>
      </c>
      <c r="M33" s="4">
        <f t="shared" si="2"/>
        <v>0.03</v>
      </c>
      <c r="N33" s="4">
        <f t="shared" si="3"/>
        <v>288.98239999999998</v>
      </c>
      <c r="O33" s="6">
        <f>VLOOKUP(C33,'Cleaned Customer Dim'!$A$2:$D$501,4,FALSE)</f>
        <v>23</v>
      </c>
      <c r="P33" s="6" t="str">
        <f>VLOOKUP(C33,'Cleaned Customer Dim'!$A$2:$E$501,5,FALSE)</f>
        <v>Female</v>
      </c>
      <c r="Q33" s="6" t="str">
        <f>VLOOKUP(C33,'Cleaned Customer Dim'!$A$2:$J$501,10,FALSE)</f>
        <v>Gold</v>
      </c>
      <c r="R33" s="4" t="str">
        <f>VLOOKUP(D33,'Cleaned Product Dim'!$A$2:$C$101,3,FALSE)</f>
        <v>Clothing</v>
      </c>
      <c r="S33" s="6">
        <f>VLOOKUP(D33,'Cleaned Product Dim'!$A$2:$G$101,7,FALSE)</f>
        <v>386.56</v>
      </c>
      <c r="T33" s="6">
        <f>VLOOKUP(D33,'Cleaned Product Dim'!$A$2:$H$101,8,FALSE)</f>
        <v>125</v>
      </c>
      <c r="U33" s="6" t="str">
        <f>VLOOKUP(E33,'Cleaned Store Dim'!$A$2:$C$21,3,FALSE)</f>
        <v>North</v>
      </c>
      <c r="V33" s="6" t="str">
        <f>VLOOKUP(E33,'Cleaned Store Dim'!$A$2:$E$21,5,FALSE)</f>
        <v>Online</v>
      </c>
      <c r="W33" s="6" t="str">
        <f>VLOOKUP(E33,'Cleaned Store Dim'!$A$2:$F$21,6,FALSE)</f>
        <v>Sabrina</v>
      </c>
    </row>
    <row r="34" spans="1:23" ht="15.75" x14ac:dyDescent="0.25">
      <c r="A34" s="4" t="s">
        <v>1994</v>
      </c>
      <c r="B34" s="20">
        <v>45302</v>
      </c>
      <c r="C34" s="4" t="s">
        <v>1252</v>
      </c>
      <c r="D34" s="4" t="s">
        <v>1808</v>
      </c>
      <c r="E34" s="4" t="s">
        <v>1917</v>
      </c>
      <c r="F34" s="4">
        <v>4</v>
      </c>
      <c r="G34" s="4">
        <v>313.83</v>
      </c>
      <c r="H34" s="4">
        <v>0.08</v>
      </c>
      <c r="I34" s="4" t="s">
        <v>1959</v>
      </c>
      <c r="J34" s="4">
        <v>1154.8943999999999</v>
      </c>
      <c r="K34" s="4">
        <f t="shared" si="0"/>
        <v>4</v>
      </c>
      <c r="L34" s="4">
        <f t="shared" si="1"/>
        <v>313.83</v>
      </c>
      <c r="M34" s="4">
        <f t="shared" si="2"/>
        <v>0.08</v>
      </c>
      <c r="N34" s="4">
        <f t="shared" si="3"/>
        <v>1154.8943999999999</v>
      </c>
      <c r="O34" s="6">
        <f>VLOOKUP(C34,'Cleaned Customer Dim'!$A$2:$D$501,4,FALSE)</f>
        <v>54</v>
      </c>
      <c r="P34" s="6" t="str">
        <f>VLOOKUP(C34,'Cleaned Customer Dim'!$A$2:$E$501,5,FALSE)</f>
        <v>Male</v>
      </c>
      <c r="Q34" s="6" t="str">
        <f>VLOOKUP(C34,'Cleaned Customer Dim'!$A$2:$J$501,10,FALSE)</f>
        <v>Bronze</v>
      </c>
      <c r="R34" s="4" t="str">
        <f>VLOOKUP(D34,'Cleaned Product Dim'!$A$2:$C$101,3,FALSE)</f>
        <v>Clothing</v>
      </c>
      <c r="S34" s="6">
        <f>VLOOKUP(D34,'Cleaned Product Dim'!$A$2:$G$101,7,FALSE)</f>
        <v>158.13999999999999</v>
      </c>
      <c r="T34" s="6">
        <f>VLOOKUP(D34,'Cleaned Product Dim'!$A$2:$H$101,8,FALSE)</f>
        <v>82</v>
      </c>
      <c r="U34" s="6" t="str">
        <f>VLOOKUP(E34,'Cleaned Store Dim'!$A$2:$C$21,3,FALSE)</f>
        <v>West</v>
      </c>
      <c r="V34" s="6" t="str">
        <f>VLOOKUP(E34,'Cleaned Store Dim'!$A$2:$E$21,5,FALSE)</f>
        <v>Online</v>
      </c>
      <c r="W34" s="6" t="str">
        <f>VLOOKUP(E34,'Cleaned Store Dim'!$A$2:$F$21,6,FALSE)</f>
        <v>Thompson</v>
      </c>
    </row>
    <row r="35" spans="1:23" ht="15.75" x14ac:dyDescent="0.25">
      <c r="A35" s="4" t="s">
        <v>1995</v>
      </c>
      <c r="B35" s="20">
        <v>45620</v>
      </c>
      <c r="C35" s="4" t="s">
        <v>1412</v>
      </c>
      <c r="D35" s="4" t="s">
        <v>1606</v>
      </c>
      <c r="E35" s="4" t="s">
        <v>1911</v>
      </c>
      <c r="F35" s="4">
        <v>2</v>
      </c>
      <c r="G35" s="4">
        <v>717.31</v>
      </c>
      <c r="H35" s="4">
        <v>0.15</v>
      </c>
      <c r="I35" s="4" t="s">
        <v>1959</v>
      </c>
      <c r="J35" s="4">
        <v>1219.4269999999999</v>
      </c>
      <c r="K35" s="4">
        <f t="shared" si="0"/>
        <v>2</v>
      </c>
      <c r="L35" s="4">
        <f t="shared" si="1"/>
        <v>717.31</v>
      </c>
      <c r="M35" s="4">
        <f t="shared" si="2"/>
        <v>0.15</v>
      </c>
      <c r="N35" s="4">
        <f t="shared" si="3"/>
        <v>1219.4269999999999</v>
      </c>
      <c r="O35" s="6">
        <f>VLOOKUP(C35,'Cleaned Customer Dim'!$A$2:$D$501,4,FALSE)</f>
        <v>62</v>
      </c>
      <c r="P35" s="6" t="str">
        <f>VLOOKUP(C35,'Cleaned Customer Dim'!$A$2:$E$501,5,FALSE)</f>
        <v>Female</v>
      </c>
      <c r="Q35" s="6" t="str">
        <f>VLOOKUP(C35,'Cleaned Customer Dim'!$A$2:$J$501,10,FALSE)</f>
        <v>Platinum</v>
      </c>
      <c r="R35" s="4" t="str">
        <f>VLOOKUP(D35,'Cleaned Product Dim'!$A$2:$C$101,3,FALSE)</f>
        <v>Beauty</v>
      </c>
      <c r="S35" s="6">
        <f>VLOOKUP(D35,'Cleaned Product Dim'!$A$2:$G$101,7,FALSE)</f>
        <v>115.82</v>
      </c>
      <c r="T35" s="6">
        <f>VLOOKUP(D35,'Cleaned Product Dim'!$A$2:$H$101,8,FALSE)</f>
        <v>460</v>
      </c>
      <c r="U35" s="6" t="str">
        <f>VLOOKUP(E35,'Cleaned Store Dim'!$A$2:$C$21,3,FALSE)</f>
        <v>East</v>
      </c>
      <c r="V35" s="6" t="str">
        <f>VLOOKUP(E35,'Cleaned Store Dim'!$A$2:$E$21,5,FALSE)</f>
        <v>Online</v>
      </c>
      <c r="W35" s="6" t="str">
        <f>VLOOKUP(E35,'Cleaned Store Dim'!$A$2:$F$21,6,FALSE)</f>
        <v>Joseph</v>
      </c>
    </row>
    <row r="36" spans="1:23" ht="15.75" x14ac:dyDescent="0.25">
      <c r="A36" s="4" t="s">
        <v>1996</v>
      </c>
      <c r="B36" s="20">
        <v>45215</v>
      </c>
      <c r="C36" s="4" t="s">
        <v>1091</v>
      </c>
      <c r="D36" s="4" t="s">
        <v>1820</v>
      </c>
      <c r="E36" s="4" t="s">
        <v>1892</v>
      </c>
      <c r="F36" s="4"/>
      <c r="G36" s="4">
        <v>873.22</v>
      </c>
      <c r="H36" s="4">
        <v>0.18</v>
      </c>
      <c r="I36" s="4" t="s">
        <v>1959</v>
      </c>
      <c r="J36" s="4">
        <v>2148.1212</v>
      </c>
      <c r="K36" s="4">
        <f t="shared" si="0"/>
        <v>2.9999999999999996</v>
      </c>
      <c r="L36" s="4">
        <f t="shared" si="1"/>
        <v>873.22</v>
      </c>
      <c r="M36" s="4">
        <f t="shared" si="2"/>
        <v>0.18</v>
      </c>
      <c r="N36" s="4">
        <f t="shared" si="3"/>
        <v>2148.1212</v>
      </c>
      <c r="O36" s="6">
        <f>VLOOKUP(C36,'Cleaned Customer Dim'!$A$2:$D$501,4,FALSE)</f>
        <v>39</v>
      </c>
      <c r="P36" s="6" t="str">
        <f>VLOOKUP(C36,'Cleaned Customer Dim'!$A$2:$E$501,5,FALSE)</f>
        <v>Male</v>
      </c>
      <c r="Q36" s="6" t="str">
        <f>VLOOKUP(C36,'Cleaned Customer Dim'!$A$2:$J$501,10,FALSE)</f>
        <v>Gold</v>
      </c>
      <c r="R36" s="4" t="str">
        <f>VLOOKUP(D36,'Cleaned Product Dim'!$A$2:$C$101,3,FALSE)</f>
        <v>Home</v>
      </c>
      <c r="S36" s="6">
        <f>VLOOKUP(D36,'Cleaned Product Dim'!$A$2:$G$101,7,FALSE)</f>
        <v>228.53</v>
      </c>
      <c r="T36" s="6">
        <f>VLOOKUP(D36,'Cleaned Product Dim'!$A$2:$H$101,8,FALSE)</f>
        <v>469</v>
      </c>
      <c r="U36" s="6" t="str">
        <f>VLOOKUP(E36,'Cleaned Store Dim'!$A$2:$C$21,3,FALSE)</f>
        <v>North</v>
      </c>
      <c r="V36" s="6" t="str">
        <f>VLOOKUP(E36,'Cleaned Store Dim'!$A$2:$E$21,5,FALSE)</f>
        <v>Flagship</v>
      </c>
      <c r="W36" s="6" t="str">
        <f>VLOOKUP(E36,'Cleaned Store Dim'!$A$2:$F$21,6,FALSE)</f>
        <v>Daniel</v>
      </c>
    </row>
    <row r="37" spans="1:23" ht="15.75" x14ac:dyDescent="0.25">
      <c r="A37" s="4" t="s">
        <v>1997</v>
      </c>
      <c r="B37" s="20">
        <v>45908</v>
      </c>
      <c r="C37" s="4" t="s">
        <v>716</v>
      </c>
      <c r="D37" s="4" t="s">
        <v>1998</v>
      </c>
      <c r="E37" s="4" t="s">
        <v>1901</v>
      </c>
      <c r="F37" s="4">
        <v>4</v>
      </c>
      <c r="G37" s="4">
        <v>109.36</v>
      </c>
      <c r="H37" s="4">
        <v>0.19</v>
      </c>
      <c r="I37" s="4" t="s">
        <v>1964</v>
      </c>
      <c r="J37" s="4">
        <v>354.32639999999998</v>
      </c>
      <c r="K37" s="4">
        <f t="shared" si="0"/>
        <v>4</v>
      </c>
      <c r="L37" s="4">
        <f t="shared" si="1"/>
        <v>109.36</v>
      </c>
      <c r="M37" s="4">
        <f t="shared" si="2"/>
        <v>0.19</v>
      </c>
      <c r="N37" s="4">
        <f t="shared" si="3"/>
        <v>354.32639999999998</v>
      </c>
      <c r="O37" s="6">
        <f>VLOOKUP(C37,'Cleaned Customer Dim'!$A$2:$D$501,4,FALSE)</f>
        <v>46</v>
      </c>
      <c r="P37" s="6" t="str">
        <f>VLOOKUP(C37,'Cleaned Customer Dim'!$A$2:$E$501,5,FALSE)</f>
        <v>Male</v>
      </c>
      <c r="Q37" s="6" t="str">
        <f>VLOOKUP(C37,'Cleaned Customer Dim'!$A$2:$J$501,10,FALSE)</f>
        <v>Platinum</v>
      </c>
      <c r="R37" s="4" t="str">
        <f>VLOOKUP(D37,'Cleaned Product Dim'!$A$2:$C$101,3,FALSE)</f>
        <v>Beauty</v>
      </c>
      <c r="S37" s="6">
        <f>VLOOKUP(D37,'Cleaned Product Dim'!$A$2:$G$101,7,FALSE)</f>
        <v>337.42</v>
      </c>
      <c r="T37" s="6">
        <f>VLOOKUP(D37,'Cleaned Product Dim'!$A$2:$H$101,8,FALSE)</f>
        <v>256</v>
      </c>
      <c r="U37" s="6" t="str">
        <f>VLOOKUP(E37,'Cleaned Store Dim'!$A$2:$C$21,3,FALSE)</f>
        <v>North</v>
      </c>
      <c r="V37" s="6" t="str">
        <f>VLOOKUP(E37,'Cleaned Store Dim'!$A$2:$E$21,5,FALSE)</f>
        <v>Outlet</v>
      </c>
      <c r="W37" s="6" t="str">
        <f>VLOOKUP(E37,'Cleaned Store Dim'!$A$2:$F$21,6,FALSE)</f>
        <v>Goldberg</v>
      </c>
    </row>
    <row r="38" spans="1:23" ht="15.75" x14ac:dyDescent="0.25">
      <c r="A38" s="4" t="s">
        <v>1999</v>
      </c>
      <c r="B38" s="20">
        <v>45547</v>
      </c>
      <c r="C38" s="4" t="s">
        <v>314</v>
      </c>
      <c r="D38" s="4" t="s">
        <v>1576</v>
      </c>
      <c r="E38" s="4" t="s">
        <v>1914</v>
      </c>
      <c r="F38" s="4">
        <v>3</v>
      </c>
      <c r="G38" s="4">
        <v>559.52</v>
      </c>
      <c r="H38" s="4">
        <v>0.16</v>
      </c>
      <c r="I38" s="4" t="s">
        <v>1961</v>
      </c>
      <c r="J38" s="4">
        <v>1409.9903999999999</v>
      </c>
      <c r="K38" s="4">
        <f t="shared" si="0"/>
        <v>3</v>
      </c>
      <c r="L38" s="4">
        <f t="shared" si="1"/>
        <v>559.52</v>
      </c>
      <c r="M38" s="4">
        <f t="shared" si="2"/>
        <v>0.16</v>
      </c>
      <c r="N38" s="4">
        <f t="shared" si="3"/>
        <v>1409.9903999999999</v>
      </c>
      <c r="O38" s="6">
        <f>VLOOKUP(C38,'Cleaned Customer Dim'!$A$2:$D$501,4,FALSE)</f>
        <v>19</v>
      </c>
      <c r="P38" s="6" t="str">
        <f>VLOOKUP(C38,'Cleaned Customer Dim'!$A$2:$E$501,5,FALSE)</f>
        <v>Female</v>
      </c>
      <c r="Q38" s="6" t="str">
        <f>VLOOKUP(C38,'Cleaned Customer Dim'!$A$2:$J$501,10,FALSE)</f>
        <v>Gold</v>
      </c>
      <c r="R38" s="4" t="str">
        <f>VLOOKUP(D38,'Cleaned Product Dim'!$A$2:$C$101,3,FALSE)</f>
        <v>Clothing</v>
      </c>
      <c r="S38" s="6">
        <f>VLOOKUP(D38,'Cleaned Product Dim'!$A$2:$G$101,7,FALSE)</f>
        <v>261</v>
      </c>
      <c r="T38" s="6">
        <f>VLOOKUP(D38,'Cleaned Product Dim'!$A$2:$H$101,8,FALSE)</f>
        <v>59</v>
      </c>
      <c r="U38" s="6" t="str">
        <f>VLOOKUP(E38,'Cleaned Store Dim'!$A$2:$C$21,3,FALSE)</f>
        <v>South</v>
      </c>
      <c r="V38" s="6" t="str">
        <f>VLOOKUP(E38,'Cleaned Store Dim'!$A$2:$E$21,5,FALSE)</f>
        <v>Online</v>
      </c>
      <c r="W38" s="6" t="str">
        <f>VLOOKUP(E38,'Cleaned Store Dim'!$A$2:$F$21,6,FALSE)</f>
        <v>Williamsport</v>
      </c>
    </row>
    <row r="39" spans="1:23" ht="15.75" x14ac:dyDescent="0.25">
      <c r="A39" s="4" t="s">
        <v>2000</v>
      </c>
      <c r="B39" s="20">
        <v>45475</v>
      </c>
      <c r="C39" s="4" t="s">
        <v>1525</v>
      </c>
      <c r="D39" s="4" t="s">
        <v>1599</v>
      </c>
      <c r="E39" s="4" t="s">
        <v>1942</v>
      </c>
      <c r="F39" s="4">
        <v>3</v>
      </c>
      <c r="G39" s="4">
        <v>121.76</v>
      </c>
      <c r="H39" s="4">
        <v>0.27</v>
      </c>
      <c r="I39" s="4" t="s">
        <v>1961</v>
      </c>
      <c r="J39" s="4">
        <v>266.65440000000001</v>
      </c>
      <c r="K39" s="4">
        <f t="shared" si="0"/>
        <v>3</v>
      </c>
      <c r="L39" s="4">
        <f t="shared" si="1"/>
        <v>121.76</v>
      </c>
      <c r="M39" s="4">
        <f t="shared" si="2"/>
        <v>0.27</v>
      </c>
      <c r="N39" s="4">
        <f t="shared" si="3"/>
        <v>266.65440000000001</v>
      </c>
      <c r="O39" s="6">
        <f>VLOOKUP(C39,'Cleaned Customer Dim'!$A$2:$D$501,4,FALSE)</f>
        <v>59</v>
      </c>
      <c r="P39" s="6" t="str">
        <f>VLOOKUP(C39,'Cleaned Customer Dim'!$A$2:$E$501,5,FALSE)</f>
        <v>Female</v>
      </c>
      <c r="Q39" s="6" t="str">
        <f>VLOOKUP(C39,'Cleaned Customer Dim'!$A$2:$J$501,10,FALSE)</f>
        <v>Platinum</v>
      </c>
      <c r="R39" s="4" t="str">
        <f>VLOOKUP(D39,'Cleaned Product Dim'!$A$2:$C$101,3,FALSE)</f>
        <v>Home</v>
      </c>
      <c r="S39" s="6">
        <f>VLOOKUP(D39,'Cleaned Product Dim'!$A$2:$G$101,7,FALSE)</f>
        <v>298.86</v>
      </c>
      <c r="T39" s="6">
        <f>VLOOKUP(D39,'Cleaned Product Dim'!$A$2:$H$101,8,FALSE)</f>
        <v>308</v>
      </c>
      <c r="U39" s="6" t="str">
        <f>VLOOKUP(E39,'Cleaned Store Dim'!$A$2:$C$21,3,FALSE)</f>
        <v>North</v>
      </c>
      <c r="V39" s="6" t="str">
        <f>VLOOKUP(E39,'Cleaned Store Dim'!$A$2:$E$21,5,FALSE)</f>
        <v>Flagship</v>
      </c>
      <c r="W39" s="6" t="str">
        <f>VLOOKUP(E39,'Cleaned Store Dim'!$A$2:$F$21,6,FALSE)</f>
        <v>Benson</v>
      </c>
    </row>
    <row r="40" spans="1:23" ht="15.75" x14ac:dyDescent="0.25">
      <c r="A40" s="4" t="s">
        <v>2001</v>
      </c>
      <c r="B40" s="20">
        <v>45378</v>
      </c>
      <c r="C40" s="4" t="s">
        <v>630</v>
      </c>
      <c r="D40" s="4" t="s">
        <v>1677</v>
      </c>
      <c r="E40" s="4" t="s">
        <v>1932</v>
      </c>
      <c r="F40" s="4">
        <v>4</v>
      </c>
      <c r="G40" s="4">
        <v>735.32</v>
      </c>
      <c r="H40" s="4">
        <v>0.06</v>
      </c>
      <c r="I40" s="4" t="s">
        <v>1964</v>
      </c>
      <c r="J40" s="4">
        <v>2764.8031999999998</v>
      </c>
      <c r="K40" s="4">
        <f t="shared" si="0"/>
        <v>4</v>
      </c>
      <c r="L40" s="4">
        <f t="shared" si="1"/>
        <v>735.32</v>
      </c>
      <c r="M40" s="4">
        <f t="shared" si="2"/>
        <v>0.06</v>
      </c>
      <c r="N40" s="4">
        <f t="shared" si="3"/>
        <v>2764.8031999999998</v>
      </c>
      <c r="O40" s="6">
        <f>VLOOKUP(C40,'Cleaned Customer Dim'!$A$2:$D$501,4,FALSE)</f>
        <v>29</v>
      </c>
      <c r="P40" s="6" t="str">
        <f>VLOOKUP(C40,'Cleaned Customer Dim'!$A$2:$E$501,5,FALSE)</f>
        <v>Male</v>
      </c>
      <c r="Q40" s="6" t="str">
        <f>VLOOKUP(C40,'Cleaned Customer Dim'!$A$2:$J$501,10,FALSE)</f>
        <v>Gold</v>
      </c>
      <c r="R40" s="4" t="str">
        <f>VLOOKUP(D40,'Cleaned Product Dim'!$A$2:$C$101,3,FALSE)</f>
        <v>Home</v>
      </c>
      <c r="S40" s="6">
        <f>VLOOKUP(D40,'Cleaned Product Dim'!$A$2:$G$101,7,FALSE)</f>
        <v>179.77</v>
      </c>
      <c r="T40" s="6">
        <f>VLOOKUP(D40,'Cleaned Product Dim'!$A$2:$H$101,8,FALSE)</f>
        <v>305</v>
      </c>
      <c r="U40" s="6" t="str">
        <f>VLOOKUP(E40,'Cleaned Store Dim'!$A$2:$C$21,3,FALSE)</f>
        <v>East</v>
      </c>
      <c r="V40" s="6" t="str">
        <f>VLOOKUP(E40,'Cleaned Store Dim'!$A$2:$E$21,5,FALSE)</f>
        <v>Flagship</v>
      </c>
      <c r="W40" s="6" t="str">
        <f>VLOOKUP(E40,'Cleaned Store Dim'!$A$2:$F$21,6,FALSE)</f>
        <v>Johnsonville</v>
      </c>
    </row>
    <row r="41" spans="1:23" ht="15.75" x14ac:dyDescent="0.25">
      <c r="A41" s="4" t="s">
        <v>2002</v>
      </c>
      <c r="B41" s="20">
        <v>45028</v>
      </c>
      <c r="C41" s="4" t="s">
        <v>1349</v>
      </c>
      <c r="D41" s="4" t="s">
        <v>1865</v>
      </c>
      <c r="E41" s="4" t="s">
        <v>1901</v>
      </c>
      <c r="F41" s="4">
        <v>2</v>
      </c>
      <c r="G41" s="4">
        <v>600.73</v>
      </c>
      <c r="H41" s="4">
        <v>0.08</v>
      </c>
      <c r="I41" s="4" t="s">
        <v>1959</v>
      </c>
      <c r="J41" s="4">
        <v>1105.3432</v>
      </c>
      <c r="K41" s="4">
        <f t="shared" si="0"/>
        <v>2</v>
      </c>
      <c r="L41" s="4">
        <f t="shared" si="1"/>
        <v>600.73</v>
      </c>
      <c r="M41" s="4">
        <f t="shared" si="2"/>
        <v>0.08</v>
      </c>
      <c r="N41" s="4">
        <f t="shared" si="3"/>
        <v>1105.3432</v>
      </c>
      <c r="O41" s="6">
        <f>VLOOKUP(C41,'Cleaned Customer Dim'!$A$2:$D$501,4,FALSE)</f>
        <v>27</v>
      </c>
      <c r="P41" s="6" t="str">
        <f>VLOOKUP(C41,'Cleaned Customer Dim'!$A$2:$E$501,5,FALSE)</f>
        <v>Male</v>
      </c>
      <c r="Q41" s="6" t="str">
        <f>VLOOKUP(C41,'Cleaned Customer Dim'!$A$2:$J$501,10,FALSE)</f>
        <v>Platinum</v>
      </c>
      <c r="R41" s="4" t="str">
        <f>VLOOKUP(D41,'Cleaned Product Dim'!$A$2:$C$101,3,FALSE)</f>
        <v>Beauty</v>
      </c>
      <c r="S41" s="6">
        <f>VLOOKUP(D41,'Cleaned Product Dim'!$A$2:$G$101,7,FALSE)</f>
        <v>358.47</v>
      </c>
      <c r="T41" s="6">
        <f>VLOOKUP(D41,'Cleaned Product Dim'!$A$2:$H$101,8,FALSE)</f>
        <v>213</v>
      </c>
      <c r="U41" s="6" t="str">
        <f>VLOOKUP(E41,'Cleaned Store Dim'!$A$2:$C$21,3,FALSE)</f>
        <v>North</v>
      </c>
      <c r="V41" s="6" t="str">
        <f>VLOOKUP(E41,'Cleaned Store Dim'!$A$2:$E$21,5,FALSE)</f>
        <v>Outlet</v>
      </c>
      <c r="W41" s="6" t="str">
        <f>VLOOKUP(E41,'Cleaned Store Dim'!$A$2:$F$21,6,FALSE)</f>
        <v>Goldberg</v>
      </c>
    </row>
    <row r="42" spans="1:23" ht="15.75" x14ac:dyDescent="0.25">
      <c r="A42" s="4" t="s">
        <v>2003</v>
      </c>
      <c r="B42" s="20">
        <v>45486</v>
      </c>
      <c r="C42" s="4" t="s">
        <v>268</v>
      </c>
      <c r="D42" s="4" t="s">
        <v>1655</v>
      </c>
      <c r="E42" s="4" t="s">
        <v>1948</v>
      </c>
      <c r="F42" s="4">
        <v>2</v>
      </c>
      <c r="G42" s="4">
        <v>873.86</v>
      </c>
      <c r="H42" s="4">
        <v>7.0000000000000007E-2</v>
      </c>
      <c r="I42" s="4" t="s">
        <v>1964</v>
      </c>
      <c r="J42" s="4">
        <v>1625.3796</v>
      </c>
      <c r="K42" s="4">
        <f t="shared" si="0"/>
        <v>2</v>
      </c>
      <c r="L42" s="4">
        <f t="shared" si="1"/>
        <v>873.86</v>
      </c>
      <c r="M42" s="4">
        <f t="shared" si="2"/>
        <v>7.0000000000000007E-2</v>
      </c>
      <c r="N42" s="4">
        <f t="shared" si="3"/>
        <v>1625.3796</v>
      </c>
      <c r="O42" s="6">
        <f>VLOOKUP(C42,'Cleaned Customer Dim'!$A$2:$D$501,4,FALSE)</f>
        <v>39</v>
      </c>
      <c r="P42" s="6" t="str">
        <f>VLOOKUP(C42,'Cleaned Customer Dim'!$A$2:$E$501,5,FALSE)</f>
        <v>Female</v>
      </c>
      <c r="Q42" s="6" t="str">
        <f>VLOOKUP(C42,'Cleaned Customer Dim'!$A$2:$J$501,10,FALSE)</f>
        <v>Gold</v>
      </c>
      <c r="R42" s="4" t="str">
        <f>VLOOKUP(D42,'Cleaned Product Dim'!$A$2:$C$101,3,FALSE)</f>
        <v>Electronics</v>
      </c>
      <c r="S42" s="6">
        <f>VLOOKUP(D42,'Cleaned Product Dim'!$A$2:$G$101,7,FALSE)</f>
        <v>322.41000000000003</v>
      </c>
      <c r="T42" s="6">
        <f>VLOOKUP(D42,'Cleaned Product Dim'!$A$2:$H$101,8,FALSE)</f>
        <v>213</v>
      </c>
      <c r="U42" s="6" t="str">
        <f>VLOOKUP(E42,'Cleaned Store Dim'!$A$2:$C$21,3,FALSE)</f>
        <v>East</v>
      </c>
      <c r="V42" s="6" t="str">
        <f>VLOOKUP(E42,'Cleaned Store Dim'!$A$2:$E$21,5,FALSE)</f>
        <v>Online</v>
      </c>
      <c r="W42" s="6" t="str">
        <f>VLOOKUP(E42,'Cleaned Store Dim'!$A$2:$F$21,6,FALSE)</f>
        <v>Vasquez</v>
      </c>
    </row>
    <row r="43" spans="1:23" ht="15.75" x14ac:dyDescent="0.25">
      <c r="A43" s="4" t="s">
        <v>2004</v>
      </c>
      <c r="B43" s="20">
        <v>45241</v>
      </c>
      <c r="C43" s="4" t="s">
        <v>965</v>
      </c>
      <c r="D43" s="4" t="s">
        <v>1645</v>
      </c>
      <c r="E43" s="4" t="s">
        <v>1917</v>
      </c>
      <c r="F43" s="4">
        <v>3</v>
      </c>
      <c r="G43" s="4">
        <v>342.47</v>
      </c>
      <c r="H43" s="4">
        <v>0.08</v>
      </c>
      <c r="I43" s="4" t="s">
        <v>1961</v>
      </c>
      <c r="J43" s="4">
        <v>945.21720000000016</v>
      </c>
      <c r="K43" s="4">
        <f t="shared" si="0"/>
        <v>3</v>
      </c>
      <c r="L43" s="4">
        <f t="shared" si="1"/>
        <v>342.47</v>
      </c>
      <c r="M43" s="4">
        <f t="shared" si="2"/>
        <v>0.08</v>
      </c>
      <c r="N43" s="4">
        <f t="shared" si="3"/>
        <v>945.21720000000016</v>
      </c>
      <c r="O43" s="6">
        <f>VLOOKUP(C43,'Cleaned Customer Dim'!$A$2:$D$501,4,FALSE)</f>
        <v>36</v>
      </c>
      <c r="P43" s="6" t="str">
        <f>VLOOKUP(C43,'Cleaned Customer Dim'!$A$2:$E$501,5,FALSE)</f>
        <v>Male</v>
      </c>
      <c r="Q43" s="6" t="str">
        <f>VLOOKUP(C43,'Cleaned Customer Dim'!$A$2:$J$501,10,FALSE)</f>
        <v>Gold</v>
      </c>
      <c r="R43" s="4" t="str">
        <f>VLOOKUP(D43,'Cleaned Product Dim'!$A$2:$C$101,3,FALSE)</f>
        <v>Clothing</v>
      </c>
      <c r="S43" s="6">
        <f>VLOOKUP(D43,'Cleaned Product Dim'!$A$2:$G$101,7,FALSE)</f>
        <v>265.73266666666666</v>
      </c>
      <c r="T43" s="6">
        <f>VLOOKUP(D43,'Cleaned Product Dim'!$A$2:$H$101,8,FALSE)</f>
        <v>360</v>
      </c>
      <c r="U43" s="6" t="str">
        <f>VLOOKUP(E43,'Cleaned Store Dim'!$A$2:$C$21,3,FALSE)</f>
        <v>West</v>
      </c>
      <c r="V43" s="6" t="str">
        <f>VLOOKUP(E43,'Cleaned Store Dim'!$A$2:$E$21,5,FALSE)</f>
        <v>Online</v>
      </c>
      <c r="W43" s="6" t="str">
        <f>VLOOKUP(E43,'Cleaned Store Dim'!$A$2:$F$21,6,FALSE)</f>
        <v>Thompson</v>
      </c>
    </row>
    <row r="44" spans="1:23" ht="15.75" x14ac:dyDescent="0.25">
      <c r="A44" s="4" t="s">
        <v>2005</v>
      </c>
      <c r="B44" s="20">
        <v>45649</v>
      </c>
      <c r="C44" s="4" t="s">
        <v>1064</v>
      </c>
      <c r="D44" s="4" t="s">
        <v>1664</v>
      </c>
      <c r="E44" s="4" t="s">
        <v>1921</v>
      </c>
      <c r="F44" s="4">
        <v>2</v>
      </c>
      <c r="G44" s="4">
        <v>915.15</v>
      </c>
      <c r="H44" s="4">
        <v>0.16</v>
      </c>
      <c r="I44" s="4" t="s">
        <v>1961</v>
      </c>
      <c r="J44" s="4">
        <v>1537.452</v>
      </c>
      <c r="K44" s="4">
        <f t="shared" si="0"/>
        <v>2</v>
      </c>
      <c r="L44" s="4">
        <f t="shared" si="1"/>
        <v>915.15</v>
      </c>
      <c r="M44" s="4">
        <f t="shared" si="2"/>
        <v>0.16</v>
      </c>
      <c r="N44" s="4">
        <f t="shared" si="3"/>
        <v>1537.452</v>
      </c>
      <c r="O44" s="6">
        <f>VLOOKUP(C44,'Cleaned Customer Dim'!$A$2:$D$501,4,FALSE)</f>
        <v>37</v>
      </c>
      <c r="P44" s="6" t="str">
        <f>VLOOKUP(C44,'Cleaned Customer Dim'!$A$2:$E$501,5,FALSE)</f>
        <v>Male</v>
      </c>
      <c r="Q44" s="6" t="str">
        <f>VLOOKUP(C44,'Cleaned Customer Dim'!$A$2:$J$501,10,FALSE)</f>
        <v>Platinum</v>
      </c>
      <c r="R44" s="4" t="str">
        <f>VLOOKUP(D44,'Cleaned Product Dim'!$A$2:$C$101,3,FALSE)</f>
        <v>Home</v>
      </c>
      <c r="S44" s="6">
        <f>VLOOKUP(D44,'Cleaned Product Dim'!$A$2:$G$101,7,FALSE)</f>
        <v>218.48</v>
      </c>
      <c r="T44" s="6">
        <f>VLOOKUP(D44,'Cleaned Product Dim'!$A$2:$H$101,8,FALSE)</f>
        <v>276</v>
      </c>
      <c r="U44" s="6" t="str">
        <f>VLOOKUP(E44,'Cleaned Store Dim'!$A$2:$C$21,3,FALSE)</f>
        <v>South</v>
      </c>
      <c r="V44" s="6" t="str">
        <f>VLOOKUP(E44,'Cleaned Store Dim'!$A$2:$E$21,5,FALSE)</f>
        <v>Flagship</v>
      </c>
      <c r="W44" s="6" t="str">
        <f>VLOOKUP(E44,'Cleaned Store Dim'!$A$2:$F$21,6,FALSE)</f>
        <v>Johnstad</v>
      </c>
    </row>
    <row r="45" spans="1:23" ht="15.75" x14ac:dyDescent="0.25">
      <c r="A45" s="4" t="s">
        <v>2006</v>
      </c>
      <c r="B45" s="20">
        <v>45677</v>
      </c>
      <c r="C45" s="4" t="s">
        <v>308</v>
      </c>
      <c r="D45" s="4" t="s">
        <v>1677</v>
      </c>
      <c r="E45" s="4" t="s">
        <v>1942</v>
      </c>
      <c r="F45" s="4"/>
      <c r="G45" s="4">
        <v>863.11</v>
      </c>
      <c r="H45" s="4">
        <v>0.28000000000000003</v>
      </c>
      <c r="I45" s="4" t="s">
        <v>1961</v>
      </c>
      <c r="J45" s="4">
        <v>1864.3176000000001</v>
      </c>
      <c r="K45" s="4">
        <f t="shared" si="0"/>
        <v>3</v>
      </c>
      <c r="L45" s="4">
        <f t="shared" si="1"/>
        <v>863.11</v>
      </c>
      <c r="M45" s="4">
        <f t="shared" si="2"/>
        <v>0.28000000000000003</v>
      </c>
      <c r="N45" s="4">
        <f t="shared" si="3"/>
        <v>1864.3176000000001</v>
      </c>
      <c r="O45" s="6">
        <f>VLOOKUP(C45,'Cleaned Customer Dim'!$A$2:$D$501,4,FALSE)</f>
        <v>26</v>
      </c>
      <c r="P45" s="6" t="str">
        <f>VLOOKUP(C45,'Cleaned Customer Dim'!$A$2:$E$501,5,FALSE)</f>
        <v>Female</v>
      </c>
      <c r="Q45" s="6" t="str">
        <f>VLOOKUP(C45,'Cleaned Customer Dim'!$A$2:$J$501,10,FALSE)</f>
        <v>Platinum</v>
      </c>
      <c r="R45" s="4" t="str">
        <f>VLOOKUP(D45,'Cleaned Product Dim'!$A$2:$C$101,3,FALSE)</f>
        <v>Home</v>
      </c>
      <c r="S45" s="6">
        <f>VLOOKUP(D45,'Cleaned Product Dim'!$A$2:$G$101,7,FALSE)</f>
        <v>179.77</v>
      </c>
      <c r="T45" s="6">
        <f>VLOOKUP(D45,'Cleaned Product Dim'!$A$2:$H$101,8,FALSE)</f>
        <v>305</v>
      </c>
      <c r="U45" s="6" t="str">
        <f>VLOOKUP(E45,'Cleaned Store Dim'!$A$2:$C$21,3,FALSE)</f>
        <v>North</v>
      </c>
      <c r="V45" s="6" t="str">
        <f>VLOOKUP(E45,'Cleaned Store Dim'!$A$2:$E$21,5,FALSE)</f>
        <v>Flagship</v>
      </c>
      <c r="W45" s="6" t="str">
        <f>VLOOKUP(E45,'Cleaned Store Dim'!$A$2:$F$21,6,FALSE)</f>
        <v>Benson</v>
      </c>
    </row>
    <row r="46" spans="1:23" ht="15.75" x14ac:dyDescent="0.25">
      <c r="A46" s="4" t="s">
        <v>2007</v>
      </c>
      <c r="B46" s="20">
        <v>45360</v>
      </c>
      <c r="C46" s="4" t="s">
        <v>671</v>
      </c>
      <c r="D46" s="4" t="s">
        <v>1709</v>
      </c>
      <c r="E46" s="4" t="s">
        <v>1929</v>
      </c>
      <c r="F46" s="4">
        <v>2</v>
      </c>
      <c r="G46" s="4">
        <v>209.32</v>
      </c>
      <c r="H46" s="4">
        <v>0.23</v>
      </c>
      <c r="I46" s="4" t="s">
        <v>1964</v>
      </c>
      <c r="J46" s="4">
        <v>322.3528</v>
      </c>
      <c r="K46" s="4">
        <f t="shared" si="0"/>
        <v>2</v>
      </c>
      <c r="L46" s="4">
        <f t="shared" si="1"/>
        <v>209.32</v>
      </c>
      <c r="M46" s="4">
        <f t="shared" si="2"/>
        <v>0.23</v>
      </c>
      <c r="N46" s="4">
        <f t="shared" si="3"/>
        <v>322.3528</v>
      </c>
      <c r="O46" s="6">
        <f>VLOOKUP(C46,'Cleaned Customer Dim'!$A$2:$D$501,4,FALSE)</f>
        <v>47</v>
      </c>
      <c r="P46" s="6" t="str">
        <f>VLOOKUP(C46,'Cleaned Customer Dim'!$A$2:$E$501,5,FALSE)</f>
        <v>Male</v>
      </c>
      <c r="Q46" s="6" t="str">
        <f>VLOOKUP(C46,'Cleaned Customer Dim'!$A$2:$J$501,10,FALSE)</f>
        <v>Platinum</v>
      </c>
      <c r="R46" s="4" t="str">
        <f>VLOOKUP(D46,'Cleaned Product Dim'!$A$2:$C$101,3,FALSE)</f>
        <v>Electronics</v>
      </c>
      <c r="S46" s="6">
        <f>VLOOKUP(D46,'Cleaned Product Dim'!$A$2:$G$101,7,FALSE)</f>
        <v>253.33</v>
      </c>
      <c r="T46" s="6">
        <f>VLOOKUP(D46,'Cleaned Product Dim'!$A$2:$H$101,8,FALSE)</f>
        <v>266</v>
      </c>
      <c r="U46" s="6" t="str">
        <f>VLOOKUP(E46,'Cleaned Store Dim'!$A$2:$C$21,3,FALSE)</f>
        <v>North</v>
      </c>
      <c r="V46" s="6" t="str">
        <f>VLOOKUP(E46,'Cleaned Store Dim'!$A$2:$E$21,5,FALSE)</f>
        <v>Online</v>
      </c>
      <c r="W46" s="6" t="str">
        <f>VLOOKUP(E46,'Cleaned Store Dim'!$A$2:$F$21,6,FALSE)</f>
        <v>Sabrina</v>
      </c>
    </row>
    <row r="47" spans="1:23" ht="15.75" x14ac:dyDescent="0.25">
      <c r="A47" s="4" t="s">
        <v>2008</v>
      </c>
      <c r="B47" s="20">
        <v>45576</v>
      </c>
      <c r="C47" s="4" t="s">
        <v>1461</v>
      </c>
      <c r="D47" s="4" t="s">
        <v>1759</v>
      </c>
      <c r="E47" s="4" t="s">
        <v>1917</v>
      </c>
      <c r="F47" s="4">
        <v>4</v>
      </c>
      <c r="G47" s="4">
        <v>288.60000000000002</v>
      </c>
      <c r="H47" s="4">
        <v>0.09</v>
      </c>
      <c r="I47" s="4" t="s">
        <v>1961</v>
      </c>
      <c r="J47" s="4">
        <v>1050.5039999999999</v>
      </c>
      <c r="K47" s="4">
        <f t="shared" si="0"/>
        <v>4</v>
      </c>
      <c r="L47" s="4">
        <f t="shared" si="1"/>
        <v>288.60000000000002</v>
      </c>
      <c r="M47" s="4">
        <f t="shared" si="2"/>
        <v>0.09</v>
      </c>
      <c r="N47" s="4">
        <f t="shared" si="3"/>
        <v>1050.5039999999999</v>
      </c>
      <c r="O47" s="6">
        <f>VLOOKUP(C47,'Cleaned Customer Dim'!$A$2:$D$501,4,FALSE)</f>
        <v>21</v>
      </c>
      <c r="P47" s="6" t="str">
        <f>VLOOKUP(C47,'Cleaned Customer Dim'!$A$2:$E$501,5,FALSE)</f>
        <v>Female</v>
      </c>
      <c r="Q47" s="6" t="str">
        <f>VLOOKUP(C47,'Cleaned Customer Dim'!$A$2:$J$501,10,FALSE)</f>
        <v>Gold</v>
      </c>
      <c r="R47" s="4" t="str">
        <f>VLOOKUP(D47,'Cleaned Product Dim'!$A$2:$C$101,3,FALSE)</f>
        <v>Beauty</v>
      </c>
      <c r="S47" s="6">
        <f>VLOOKUP(D47,'Cleaned Product Dim'!$A$2:$G$101,7,FALSE)</f>
        <v>17.309999999999999</v>
      </c>
      <c r="T47" s="6">
        <f>VLOOKUP(D47,'Cleaned Product Dim'!$A$2:$H$101,8,FALSE)</f>
        <v>399</v>
      </c>
      <c r="U47" s="6" t="str">
        <f>VLOOKUP(E47,'Cleaned Store Dim'!$A$2:$C$21,3,FALSE)</f>
        <v>West</v>
      </c>
      <c r="V47" s="6" t="str">
        <f>VLOOKUP(E47,'Cleaned Store Dim'!$A$2:$E$21,5,FALSE)</f>
        <v>Online</v>
      </c>
      <c r="W47" s="6" t="str">
        <f>VLOOKUP(E47,'Cleaned Store Dim'!$A$2:$F$21,6,FALSE)</f>
        <v>Thompson</v>
      </c>
    </row>
    <row r="48" spans="1:23" ht="15.75" x14ac:dyDescent="0.25">
      <c r="A48" s="4" t="s">
        <v>2009</v>
      </c>
      <c r="B48" s="20">
        <v>45422</v>
      </c>
      <c r="C48" s="4" t="s">
        <v>262</v>
      </c>
      <c r="D48" s="4" t="s">
        <v>1817</v>
      </c>
      <c r="E48" s="4" t="s">
        <v>1939</v>
      </c>
      <c r="F48" s="4">
        <v>1</v>
      </c>
      <c r="G48" s="4">
        <v>418.69</v>
      </c>
      <c r="H48" s="4">
        <v>0.06</v>
      </c>
      <c r="I48" s="4" t="s">
        <v>1961</v>
      </c>
      <c r="J48" s="4">
        <v>393.5686</v>
      </c>
      <c r="K48" s="4">
        <f t="shared" si="0"/>
        <v>1</v>
      </c>
      <c r="L48" s="4">
        <f t="shared" si="1"/>
        <v>418.69</v>
      </c>
      <c r="M48" s="4">
        <f t="shared" si="2"/>
        <v>0.06</v>
      </c>
      <c r="N48" s="4">
        <f t="shared" si="3"/>
        <v>393.5686</v>
      </c>
      <c r="O48" s="6">
        <f>VLOOKUP(C48,'Cleaned Customer Dim'!$A$2:$D$501,4,FALSE)</f>
        <v>29</v>
      </c>
      <c r="P48" s="6" t="str">
        <f>VLOOKUP(C48,'Cleaned Customer Dim'!$A$2:$E$501,5,FALSE)</f>
        <v>Female</v>
      </c>
      <c r="Q48" s="6" t="str">
        <f>VLOOKUP(C48,'Cleaned Customer Dim'!$A$2:$J$501,10,FALSE)</f>
        <v>Gold</v>
      </c>
      <c r="R48" s="4" t="str">
        <f>VLOOKUP(D48,'Cleaned Product Dim'!$A$2:$C$101,3,FALSE)</f>
        <v>Home</v>
      </c>
      <c r="S48" s="6">
        <f>VLOOKUP(D48,'Cleaned Product Dim'!$A$2:$G$101,7,FALSE)</f>
        <v>325.26</v>
      </c>
      <c r="T48" s="6">
        <f>VLOOKUP(D48,'Cleaned Product Dim'!$A$2:$H$101,8,FALSE)</f>
        <v>400</v>
      </c>
      <c r="U48" s="6" t="str">
        <f>VLOOKUP(E48,'Cleaned Store Dim'!$A$2:$C$21,3,FALSE)</f>
        <v>West</v>
      </c>
      <c r="V48" s="6" t="str">
        <f>VLOOKUP(E48,'Cleaned Store Dim'!$A$2:$E$21,5,FALSE)</f>
        <v>Flagship</v>
      </c>
      <c r="W48" s="6" t="str">
        <f>VLOOKUP(E48,'Cleaned Store Dim'!$A$2:$F$21,6,FALSE)</f>
        <v>New Jimmy</v>
      </c>
    </row>
    <row r="49" spans="1:23" ht="15.75" x14ac:dyDescent="0.25">
      <c r="A49" s="4" t="s">
        <v>2010</v>
      </c>
      <c r="B49" s="20">
        <v>45466</v>
      </c>
      <c r="C49" s="4" t="s">
        <v>46</v>
      </c>
      <c r="D49" s="4" t="s">
        <v>1667</v>
      </c>
      <c r="E49" s="4" t="s">
        <v>1927</v>
      </c>
      <c r="F49" s="4">
        <v>1</v>
      </c>
      <c r="G49" s="4">
        <v>135.78</v>
      </c>
      <c r="H49" s="4">
        <v>0.14000000000000001</v>
      </c>
      <c r="I49" s="4" t="s">
        <v>1961</v>
      </c>
      <c r="J49" s="4">
        <v>116.77079999999999</v>
      </c>
      <c r="K49" s="4">
        <f t="shared" si="0"/>
        <v>1</v>
      </c>
      <c r="L49" s="4">
        <f t="shared" si="1"/>
        <v>135.78</v>
      </c>
      <c r="M49" s="4">
        <f t="shared" si="2"/>
        <v>0.14000000000000001</v>
      </c>
      <c r="N49" s="4">
        <f t="shared" si="3"/>
        <v>116.77079999999999</v>
      </c>
      <c r="O49" s="6">
        <f>VLOOKUP(C49,'Cleaned Customer Dim'!$A$2:$D$501,4,FALSE)</f>
        <v>53</v>
      </c>
      <c r="P49" s="6" t="str">
        <f>VLOOKUP(C49,'Cleaned Customer Dim'!$A$2:$E$501,5,FALSE)</f>
        <v>Female</v>
      </c>
      <c r="Q49" s="6" t="str">
        <f>VLOOKUP(C49,'Cleaned Customer Dim'!$A$2:$J$501,10,FALSE)</f>
        <v>Gold</v>
      </c>
      <c r="R49" s="4" t="str">
        <f>VLOOKUP(D49,'Cleaned Product Dim'!$A$2:$C$101,3,FALSE)</f>
        <v>Home</v>
      </c>
      <c r="S49" s="6">
        <f>VLOOKUP(D49,'Cleaned Product Dim'!$A$2:$G$101,7,FALSE)</f>
        <v>19.52</v>
      </c>
      <c r="T49" s="6">
        <f>VLOOKUP(D49,'Cleaned Product Dim'!$A$2:$H$101,8,FALSE)</f>
        <v>57</v>
      </c>
      <c r="U49" s="6" t="str">
        <f>VLOOKUP(E49,'Cleaned Store Dim'!$A$2:$C$21,3,FALSE)</f>
        <v>South</v>
      </c>
      <c r="V49" s="6" t="str">
        <f>VLOOKUP(E49,'Cleaned Store Dim'!$A$2:$E$21,5,FALSE)</f>
        <v>Online</v>
      </c>
      <c r="W49" s="6" t="str">
        <f>VLOOKUP(E49,'Cleaned Store Dim'!$A$2:$F$21,6,FALSE)</f>
        <v>Lake</v>
      </c>
    </row>
    <row r="50" spans="1:23" ht="15.75" x14ac:dyDescent="0.25">
      <c r="A50" s="4" t="s">
        <v>2011</v>
      </c>
      <c r="B50" s="20">
        <v>45218</v>
      </c>
      <c r="C50" s="4" t="s">
        <v>671</v>
      </c>
      <c r="D50" s="4" t="s">
        <v>1712</v>
      </c>
      <c r="E50" s="4" t="s">
        <v>1942</v>
      </c>
      <c r="F50" s="4">
        <v>1</v>
      </c>
      <c r="G50" s="4">
        <v>517.13</v>
      </c>
      <c r="H50" s="4">
        <v>0.28000000000000003</v>
      </c>
      <c r="I50" s="4" t="s">
        <v>1959</v>
      </c>
      <c r="J50" s="4">
        <v>372.33359999999999</v>
      </c>
      <c r="K50" s="4">
        <f t="shared" si="0"/>
        <v>1</v>
      </c>
      <c r="L50" s="4">
        <f t="shared" si="1"/>
        <v>517.13</v>
      </c>
      <c r="M50" s="4">
        <f t="shared" si="2"/>
        <v>0.28000000000000003</v>
      </c>
      <c r="N50" s="4">
        <f t="shared" si="3"/>
        <v>372.33359999999999</v>
      </c>
      <c r="O50" s="6">
        <f>VLOOKUP(C50,'Cleaned Customer Dim'!$A$2:$D$501,4,FALSE)</f>
        <v>47</v>
      </c>
      <c r="P50" s="6" t="str">
        <f>VLOOKUP(C50,'Cleaned Customer Dim'!$A$2:$E$501,5,FALSE)</f>
        <v>Male</v>
      </c>
      <c r="Q50" s="6" t="str">
        <f>VLOOKUP(C50,'Cleaned Customer Dim'!$A$2:$J$501,10,FALSE)</f>
        <v>Platinum</v>
      </c>
      <c r="R50" s="4" t="str">
        <f>VLOOKUP(D50,'Cleaned Product Dim'!$A$2:$C$101,3,FALSE)</f>
        <v>Sports</v>
      </c>
      <c r="S50" s="6">
        <f>VLOOKUP(D50,'Cleaned Product Dim'!$A$2:$G$101,7,FALSE)</f>
        <v>167.12</v>
      </c>
      <c r="T50" s="6">
        <f>VLOOKUP(D50,'Cleaned Product Dim'!$A$2:$H$101,8,FALSE)</f>
        <v>316</v>
      </c>
      <c r="U50" s="6" t="str">
        <f>VLOOKUP(E50,'Cleaned Store Dim'!$A$2:$C$21,3,FALSE)</f>
        <v>North</v>
      </c>
      <c r="V50" s="6" t="str">
        <f>VLOOKUP(E50,'Cleaned Store Dim'!$A$2:$E$21,5,FALSE)</f>
        <v>Flagship</v>
      </c>
      <c r="W50" s="6" t="str">
        <f>VLOOKUP(E50,'Cleaned Store Dim'!$A$2:$F$21,6,FALSE)</f>
        <v>Benson</v>
      </c>
    </row>
    <row r="51" spans="1:23" ht="15.75" x14ac:dyDescent="0.25">
      <c r="A51" s="4" t="s">
        <v>2012</v>
      </c>
      <c r="B51" s="20">
        <v>45607</v>
      </c>
      <c r="C51" s="4" t="s">
        <v>1316</v>
      </c>
      <c r="D51" s="4" t="s">
        <v>1638</v>
      </c>
      <c r="E51" s="4" t="s">
        <v>1939</v>
      </c>
      <c r="F51" s="4">
        <v>2</v>
      </c>
      <c r="G51" s="4">
        <v>384.66</v>
      </c>
      <c r="H51" s="4">
        <v>0.08</v>
      </c>
      <c r="I51" s="4" t="s">
        <v>1964</v>
      </c>
      <c r="J51" s="4">
        <v>707.77440000000013</v>
      </c>
      <c r="K51" s="4">
        <f t="shared" si="0"/>
        <v>2</v>
      </c>
      <c r="L51" s="4">
        <f t="shared" si="1"/>
        <v>384.66</v>
      </c>
      <c r="M51" s="4">
        <f t="shared" si="2"/>
        <v>0.08</v>
      </c>
      <c r="N51" s="4">
        <f t="shared" si="3"/>
        <v>707.77440000000013</v>
      </c>
      <c r="O51" s="6">
        <f>VLOOKUP(C51,'Cleaned Customer Dim'!$A$2:$D$501,4,FALSE)</f>
        <v>60</v>
      </c>
      <c r="P51" s="6" t="str">
        <f>VLOOKUP(C51,'Cleaned Customer Dim'!$A$2:$E$501,5,FALSE)</f>
        <v>Male</v>
      </c>
      <c r="Q51" s="6" t="str">
        <f>VLOOKUP(C51,'Cleaned Customer Dim'!$A$2:$J$501,10,FALSE)</f>
        <v>Bronze</v>
      </c>
      <c r="R51" s="4" t="str">
        <f>VLOOKUP(D51,'Cleaned Product Dim'!$A$2:$C$101,3,FALSE)</f>
        <v>Home</v>
      </c>
      <c r="S51" s="6">
        <f>VLOOKUP(D51,'Cleaned Product Dim'!$A$2:$G$101,7,FALSE)</f>
        <v>123.46</v>
      </c>
      <c r="T51" s="6">
        <f>VLOOKUP(D51,'Cleaned Product Dim'!$A$2:$H$101,8,FALSE)</f>
        <v>76</v>
      </c>
      <c r="U51" s="6" t="str">
        <f>VLOOKUP(E51,'Cleaned Store Dim'!$A$2:$C$21,3,FALSE)</f>
        <v>West</v>
      </c>
      <c r="V51" s="6" t="str">
        <f>VLOOKUP(E51,'Cleaned Store Dim'!$A$2:$E$21,5,FALSE)</f>
        <v>Flagship</v>
      </c>
      <c r="W51" s="6" t="str">
        <f>VLOOKUP(E51,'Cleaned Store Dim'!$A$2:$F$21,6,FALSE)</f>
        <v>New Jimmy</v>
      </c>
    </row>
    <row r="52" spans="1:23" ht="15.75" x14ac:dyDescent="0.25">
      <c r="A52" s="4" t="s">
        <v>2013</v>
      </c>
      <c r="B52" s="20">
        <v>45291</v>
      </c>
      <c r="C52" s="4" t="s">
        <v>262</v>
      </c>
      <c r="D52" s="4" t="s">
        <v>1738</v>
      </c>
      <c r="E52" s="4" t="s">
        <v>1921</v>
      </c>
      <c r="F52" s="4">
        <v>3</v>
      </c>
      <c r="G52" s="4">
        <v>83.7</v>
      </c>
      <c r="H52" s="4">
        <v>0.24</v>
      </c>
      <c r="I52" s="4" t="s">
        <v>1961</v>
      </c>
      <c r="J52" s="4">
        <v>190.83600000000001</v>
      </c>
      <c r="K52" s="4">
        <f t="shared" si="0"/>
        <v>3</v>
      </c>
      <c r="L52" s="4">
        <f t="shared" si="1"/>
        <v>83.7</v>
      </c>
      <c r="M52" s="4">
        <f t="shared" si="2"/>
        <v>0.24</v>
      </c>
      <c r="N52" s="4">
        <f t="shared" si="3"/>
        <v>190.83600000000001</v>
      </c>
      <c r="O52" s="6">
        <f>VLOOKUP(C52,'Cleaned Customer Dim'!$A$2:$D$501,4,FALSE)</f>
        <v>29</v>
      </c>
      <c r="P52" s="6" t="str">
        <f>VLOOKUP(C52,'Cleaned Customer Dim'!$A$2:$E$501,5,FALSE)</f>
        <v>Female</v>
      </c>
      <c r="Q52" s="6" t="str">
        <f>VLOOKUP(C52,'Cleaned Customer Dim'!$A$2:$J$501,10,FALSE)</f>
        <v>Gold</v>
      </c>
      <c r="R52" s="4" t="str">
        <f>VLOOKUP(D52,'Cleaned Product Dim'!$A$2:$C$101,3,FALSE)</f>
        <v>Sports</v>
      </c>
      <c r="S52" s="6">
        <f>VLOOKUP(D52,'Cleaned Product Dim'!$A$2:$G$101,7,FALSE)</f>
        <v>212.26</v>
      </c>
      <c r="T52" s="6">
        <f>VLOOKUP(D52,'Cleaned Product Dim'!$A$2:$H$101,8,FALSE)</f>
        <v>82</v>
      </c>
      <c r="U52" s="6" t="str">
        <f>VLOOKUP(E52,'Cleaned Store Dim'!$A$2:$C$21,3,FALSE)</f>
        <v>South</v>
      </c>
      <c r="V52" s="6" t="str">
        <f>VLOOKUP(E52,'Cleaned Store Dim'!$A$2:$E$21,5,FALSE)</f>
        <v>Flagship</v>
      </c>
      <c r="W52" s="6" t="str">
        <f>VLOOKUP(E52,'Cleaned Store Dim'!$A$2:$F$21,6,FALSE)</f>
        <v>Johnstad</v>
      </c>
    </row>
    <row r="53" spans="1:23" ht="15.75" x14ac:dyDescent="0.25">
      <c r="A53" s="4" t="s">
        <v>2014</v>
      </c>
      <c r="B53" s="20">
        <v>45659</v>
      </c>
      <c r="C53" s="4" t="s">
        <v>488</v>
      </c>
      <c r="D53" s="4" t="s">
        <v>1790</v>
      </c>
      <c r="E53" s="4" t="s">
        <v>1914</v>
      </c>
      <c r="F53" s="4">
        <v>3</v>
      </c>
      <c r="G53" s="4">
        <v>76.569999999999993</v>
      </c>
      <c r="H53" s="4">
        <v>0.26</v>
      </c>
      <c r="I53" s="4" t="s">
        <v>1959</v>
      </c>
      <c r="J53" s="4">
        <v>169.9854</v>
      </c>
      <c r="K53" s="4">
        <f t="shared" si="0"/>
        <v>3</v>
      </c>
      <c r="L53" s="4">
        <f t="shared" si="1"/>
        <v>76.569999999999993</v>
      </c>
      <c r="M53" s="4">
        <f t="shared" si="2"/>
        <v>0.26</v>
      </c>
      <c r="N53" s="4">
        <f t="shared" si="3"/>
        <v>169.9854</v>
      </c>
      <c r="O53" s="6">
        <f>VLOOKUP(C53,'Cleaned Customer Dim'!$A$2:$D$501,4,FALSE)</f>
        <v>37</v>
      </c>
      <c r="P53" s="6" t="str">
        <f>VLOOKUP(C53,'Cleaned Customer Dim'!$A$2:$E$501,5,FALSE)</f>
        <v>Male</v>
      </c>
      <c r="Q53" s="6" t="str">
        <f>VLOOKUP(C53,'Cleaned Customer Dim'!$A$2:$J$501,10,FALSE)</f>
        <v>Bronze</v>
      </c>
      <c r="R53" s="4" t="str">
        <f>VLOOKUP(D53,'Cleaned Product Dim'!$A$2:$C$101,3,FALSE)</f>
        <v>Clothing</v>
      </c>
      <c r="S53" s="6">
        <f>VLOOKUP(D53,'Cleaned Product Dim'!$A$2:$G$101,7,FALSE)</f>
        <v>218.22</v>
      </c>
      <c r="T53" s="6">
        <f>VLOOKUP(D53,'Cleaned Product Dim'!$A$2:$H$101,8,FALSE)</f>
        <v>224</v>
      </c>
      <c r="U53" s="6" t="str">
        <f>VLOOKUP(E53,'Cleaned Store Dim'!$A$2:$C$21,3,FALSE)</f>
        <v>South</v>
      </c>
      <c r="V53" s="6" t="str">
        <f>VLOOKUP(E53,'Cleaned Store Dim'!$A$2:$E$21,5,FALSE)</f>
        <v>Online</v>
      </c>
      <c r="W53" s="6" t="str">
        <f>VLOOKUP(E53,'Cleaned Store Dim'!$A$2:$F$21,6,FALSE)</f>
        <v>Williamsport</v>
      </c>
    </row>
    <row r="54" spans="1:23" ht="15.75" x14ac:dyDescent="0.25">
      <c r="A54" s="4" t="s">
        <v>2015</v>
      </c>
      <c r="B54" s="20">
        <v>45894</v>
      </c>
      <c r="C54" s="4" t="s">
        <v>506</v>
      </c>
      <c r="D54" s="4" t="s">
        <v>1850</v>
      </c>
      <c r="E54" s="4" t="s">
        <v>1911</v>
      </c>
      <c r="F54" s="4">
        <v>3</v>
      </c>
      <c r="G54" s="4"/>
      <c r="H54" s="4"/>
      <c r="I54" s="4" t="s">
        <v>1959</v>
      </c>
      <c r="J54" s="4">
        <v>486.06330000000003</v>
      </c>
      <c r="K54" s="4">
        <f t="shared" si="0"/>
        <v>3</v>
      </c>
      <c r="L54" s="4">
        <f t="shared" si="1"/>
        <v>162.02110000000002</v>
      </c>
      <c r="M54" s="4">
        <f t="shared" si="2"/>
        <v>0</v>
      </c>
      <c r="N54" s="4">
        <f t="shared" si="3"/>
        <v>486.06330000000003</v>
      </c>
      <c r="O54" s="6">
        <f>VLOOKUP(C54,'Cleaned Customer Dim'!$A$2:$D$501,4,FALSE)</f>
        <v>42</v>
      </c>
      <c r="P54" s="6" t="str">
        <f>VLOOKUP(C54,'Cleaned Customer Dim'!$A$2:$E$501,5,FALSE)</f>
        <v>Female</v>
      </c>
      <c r="Q54" s="6" t="str">
        <f>VLOOKUP(C54,'Cleaned Customer Dim'!$A$2:$J$501,10,FALSE)</f>
        <v>Bronze</v>
      </c>
      <c r="R54" s="4" t="str">
        <f>VLOOKUP(D54,'Cleaned Product Dim'!$A$2:$C$101,3,FALSE)</f>
        <v>Beauty</v>
      </c>
      <c r="S54" s="6">
        <f>VLOOKUP(D54,'Cleaned Product Dim'!$A$2:$G$101,7,FALSE)</f>
        <v>183.04</v>
      </c>
      <c r="T54" s="6">
        <f>VLOOKUP(D54,'Cleaned Product Dim'!$A$2:$H$101,8,FALSE)</f>
        <v>457</v>
      </c>
      <c r="U54" s="6" t="str">
        <f>VLOOKUP(E54,'Cleaned Store Dim'!$A$2:$C$21,3,FALSE)</f>
        <v>East</v>
      </c>
      <c r="V54" s="6" t="str">
        <f>VLOOKUP(E54,'Cleaned Store Dim'!$A$2:$E$21,5,FALSE)</f>
        <v>Online</v>
      </c>
      <c r="W54" s="6" t="str">
        <f>VLOOKUP(E54,'Cleaned Store Dim'!$A$2:$F$21,6,FALSE)</f>
        <v>Joseph</v>
      </c>
    </row>
    <row r="55" spans="1:23" ht="15.75" x14ac:dyDescent="0.25">
      <c r="A55" s="4" t="s">
        <v>2016</v>
      </c>
      <c r="B55" s="20">
        <v>45677</v>
      </c>
      <c r="C55" s="4" t="s">
        <v>1031</v>
      </c>
      <c r="D55" s="4" t="s">
        <v>1635</v>
      </c>
      <c r="E55" s="4" t="s">
        <v>1917</v>
      </c>
      <c r="F55" s="4">
        <v>1</v>
      </c>
      <c r="G55" s="4">
        <v>900.35</v>
      </c>
      <c r="H55" s="4">
        <v>0.13</v>
      </c>
      <c r="I55" s="4" t="s">
        <v>1964</v>
      </c>
      <c r="J55" s="4">
        <v>783.30449999999996</v>
      </c>
      <c r="K55" s="4">
        <f t="shared" si="0"/>
        <v>1</v>
      </c>
      <c r="L55" s="4">
        <f t="shared" si="1"/>
        <v>900.35</v>
      </c>
      <c r="M55" s="4">
        <f t="shared" si="2"/>
        <v>0.13</v>
      </c>
      <c r="N55" s="4">
        <f t="shared" si="3"/>
        <v>783.30449999999996</v>
      </c>
      <c r="O55" s="6">
        <f>VLOOKUP(C55,'Cleaned Customer Dim'!$A$2:$D$501,4,FALSE)</f>
        <v>58</v>
      </c>
      <c r="P55" s="6" t="str">
        <f>VLOOKUP(C55,'Cleaned Customer Dim'!$A$2:$E$501,5,FALSE)</f>
        <v>Male</v>
      </c>
      <c r="Q55" s="6" t="str">
        <f>VLOOKUP(C55,'Cleaned Customer Dim'!$A$2:$J$501,10,FALSE)</f>
        <v>Bronze</v>
      </c>
      <c r="R55" s="4" t="str">
        <f>VLOOKUP(D55,'Cleaned Product Dim'!$A$2:$C$101,3,FALSE)</f>
        <v>Sports</v>
      </c>
      <c r="S55" s="6">
        <f>VLOOKUP(D55,'Cleaned Product Dim'!$A$2:$G$101,7,FALSE)</f>
        <v>131.51</v>
      </c>
      <c r="T55" s="6">
        <f>VLOOKUP(D55,'Cleaned Product Dim'!$A$2:$H$101,8,FALSE)</f>
        <v>281.95833333333331</v>
      </c>
      <c r="U55" s="6" t="str">
        <f>VLOOKUP(E55,'Cleaned Store Dim'!$A$2:$C$21,3,FALSE)</f>
        <v>West</v>
      </c>
      <c r="V55" s="6" t="str">
        <f>VLOOKUP(E55,'Cleaned Store Dim'!$A$2:$E$21,5,FALSE)</f>
        <v>Online</v>
      </c>
      <c r="W55" s="6" t="str">
        <f>VLOOKUP(E55,'Cleaned Store Dim'!$A$2:$F$21,6,FALSE)</f>
        <v>Thompson</v>
      </c>
    </row>
    <row r="56" spans="1:23" ht="15.75" x14ac:dyDescent="0.25">
      <c r="A56" s="4" t="s">
        <v>2017</v>
      </c>
      <c r="B56" s="20">
        <v>45706</v>
      </c>
      <c r="C56" s="4" t="s">
        <v>345</v>
      </c>
      <c r="D56" s="4" t="s">
        <v>1700</v>
      </c>
      <c r="E56" s="4" t="s">
        <v>1924</v>
      </c>
      <c r="F56" s="4">
        <v>4</v>
      </c>
      <c r="G56" s="4">
        <v>428.09</v>
      </c>
      <c r="H56" s="4">
        <v>7.0000000000000007E-2</v>
      </c>
      <c r="I56" s="4" t="s">
        <v>1959</v>
      </c>
      <c r="J56" s="4">
        <v>1592.4947999999999</v>
      </c>
      <c r="K56" s="4">
        <f t="shared" si="0"/>
        <v>4</v>
      </c>
      <c r="L56" s="4">
        <f t="shared" si="1"/>
        <v>428.09</v>
      </c>
      <c r="M56" s="4">
        <f t="shared" si="2"/>
        <v>7.0000000000000007E-2</v>
      </c>
      <c r="N56" s="4">
        <f t="shared" si="3"/>
        <v>1592.4947999999999</v>
      </c>
      <c r="O56" s="6">
        <f>VLOOKUP(C56,'Cleaned Customer Dim'!$A$2:$D$501,4,FALSE)</f>
        <v>62</v>
      </c>
      <c r="P56" s="6" t="str">
        <f>VLOOKUP(C56,'Cleaned Customer Dim'!$A$2:$E$501,5,FALSE)</f>
        <v>Female</v>
      </c>
      <c r="Q56" s="6" t="str">
        <f>VLOOKUP(C56,'Cleaned Customer Dim'!$A$2:$J$501,10,FALSE)</f>
        <v>Platinum</v>
      </c>
      <c r="R56" s="4" t="str">
        <f>VLOOKUP(D56,'Cleaned Product Dim'!$A$2:$C$101,3,FALSE)</f>
        <v>Electronics</v>
      </c>
      <c r="S56" s="6">
        <f>VLOOKUP(D56,'Cleaned Product Dim'!$A$2:$G$101,7,FALSE)</f>
        <v>38.520000000000003</v>
      </c>
      <c r="T56" s="6">
        <f>VLOOKUP(D56,'Cleaned Product Dim'!$A$2:$H$101,8,FALSE)</f>
        <v>378</v>
      </c>
      <c r="U56" s="6" t="str">
        <f>VLOOKUP(E56,'Cleaned Store Dim'!$A$2:$C$21,3,FALSE)</f>
        <v>East</v>
      </c>
      <c r="V56" s="6" t="str">
        <f>VLOOKUP(E56,'Cleaned Store Dim'!$A$2:$E$21,5,FALSE)</f>
        <v>Online</v>
      </c>
      <c r="W56" s="6" t="str">
        <f>VLOOKUP(E56,'Cleaned Store Dim'!$A$2:$F$21,6,FALSE)</f>
        <v>David</v>
      </c>
    </row>
    <row r="57" spans="1:23" ht="15.75" x14ac:dyDescent="0.25">
      <c r="A57" s="4" t="s">
        <v>2018</v>
      </c>
      <c r="B57" s="20">
        <v>45589</v>
      </c>
      <c r="C57" s="4" t="s">
        <v>1304</v>
      </c>
      <c r="D57" s="4" t="s">
        <v>1728</v>
      </c>
      <c r="E57" s="4" t="s">
        <v>1927</v>
      </c>
      <c r="F57" s="4">
        <v>2</v>
      </c>
      <c r="G57" s="4">
        <v>559.71</v>
      </c>
      <c r="H57" s="4">
        <v>0.3</v>
      </c>
      <c r="I57" s="4" t="s">
        <v>1964</v>
      </c>
      <c r="J57" s="4">
        <v>783.59400000000005</v>
      </c>
      <c r="K57" s="4">
        <f t="shared" si="0"/>
        <v>2</v>
      </c>
      <c r="L57" s="4">
        <f t="shared" si="1"/>
        <v>559.71</v>
      </c>
      <c r="M57" s="4">
        <f t="shared" si="2"/>
        <v>0.3</v>
      </c>
      <c r="N57" s="4">
        <f t="shared" si="3"/>
        <v>783.59400000000005</v>
      </c>
      <c r="O57" s="6">
        <f>VLOOKUP(C57,'Cleaned Customer Dim'!$A$2:$D$501,4,FALSE)</f>
        <v>46</v>
      </c>
      <c r="P57" s="6" t="str">
        <f>VLOOKUP(C57,'Cleaned Customer Dim'!$A$2:$E$501,5,FALSE)</f>
        <v>Male</v>
      </c>
      <c r="Q57" s="6" t="str">
        <f>VLOOKUP(C57,'Cleaned Customer Dim'!$A$2:$J$501,10,FALSE)</f>
        <v>Platinum</v>
      </c>
      <c r="R57" s="4" t="str">
        <f>VLOOKUP(D57,'Cleaned Product Dim'!$A$2:$C$101,3,FALSE)</f>
        <v>Beauty</v>
      </c>
      <c r="S57" s="6">
        <f>VLOOKUP(D57,'Cleaned Product Dim'!$A$2:$G$101,7,FALSE)</f>
        <v>43.29</v>
      </c>
      <c r="T57" s="6">
        <f>VLOOKUP(D57,'Cleaned Product Dim'!$A$2:$H$101,8,FALSE)</f>
        <v>267</v>
      </c>
      <c r="U57" s="6" t="str">
        <f>VLOOKUP(E57,'Cleaned Store Dim'!$A$2:$C$21,3,FALSE)</f>
        <v>South</v>
      </c>
      <c r="V57" s="6" t="str">
        <f>VLOOKUP(E57,'Cleaned Store Dim'!$A$2:$E$21,5,FALSE)</f>
        <v>Online</v>
      </c>
      <c r="W57" s="6" t="str">
        <f>VLOOKUP(E57,'Cleaned Store Dim'!$A$2:$F$21,6,FALSE)</f>
        <v>Lake</v>
      </c>
    </row>
    <row r="58" spans="1:23" ht="15.75" x14ac:dyDescent="0.25">
      <c r="A58" s="4" t="s">
        <v>2019</v>
      </c>
      <c r="B58" s="20">
        <v>45282</v>
      </c>
      <c r="C58" s="4" t="s">
        <v>296</v>
      </c>
      <c r="D58" s="4" t="s">
        <v>1680</v>
      </c>
      <c r="E58" s="4" t="s">
        <v>1911</v>
      </c>
      <c r="F58" s="4">
        <v>2</v>
      </c>
      <c r="G58" s="4">
        <v>833.7</v>
      </c>
      <c r="H58" s="4">
        <v>0.06</v>
      </c>
      <c r="I58" s="4" t="s">
        <v>1961</v>
      </c>
      <c r="J58" s="4">
        <v>1567.356</v>
      </c>
      <c r="K58" s="4">
        <f t="shared" si="0"/>
        <v>2</v>
      </c>
      <c r="L58" s="4">
        <f t="shared" si="1"/>
        <v>833.7</v>
      </c>
      <c r="M58" s="4">
        <f t="shared" si="2"/>
        <v>0.06</v>
      </c>
      <c r="N58" s="4">
        <f t="shared" si="3"/>
        <v>1567.356</v>
      </c>
      <c r="O58" s="6">
        <f>VLOOKUP(C58,'Cleaned Customer Dim'!$A$2:$D$501,4,FALSE)</f>
        <v>61</v>
      </c>
      <c r="P58" s="6" t="str">
        <f>VLOOKUP(C58,'Cleaned Customer Dim'!$A$2:$E$501,5,FALSE)</f>
        <v>Female</v>
      </c>
      <c r="Q58" s="6" t="str">
        <f>VLOOKUP(C58,'Cleaned Customer Dim'!$A$2:$J$501,10,FALSE)</f>
        <v>Bronze</v>
      </c>
      <c r="R58" s="4" t="str">
        <f>VLOOKUP(D58,'Cleaned Product Dim'!$A$2:$C$101,3,FALSE)</f>
        <v>Electronics</v>
      </c>
      <c r="S58" s="6">
        <f>VLOOKUP(D58,'Cleaned Product Dim'!$A$2:$G$101,7,FALSE)</f>
        <v>419.28</v>
      </c>
      <c r="T58" s="6">
        <f>VLOOKUP(D58,'Cleaned Product Dim'!$A$2:$H$101,8,FALSE)</f>
        <v>86</v>
      </c>
      <c r="U58" s="6" t="str">
        <f>VLOOKUP(E58,'Cleaned Store Dim'!$A$2:$C$21,3,FALSE)</f>
        <v>East</v>
      </c>
      <c r="V58" s="6" t="str">
        <f>VLOOKUP(E58,'Cleaned Store Dim'!$A$2:$E$21,5,FALSE)</f>
        <v>Online</v>
      </c>
      <c r="W58" s="6" t="str">
        <f>VLOOKUP(E58,'Cleaned Store Dim'!$A$2:$F$21,6,FALSE)</f>
        <v>Joseph</v>
      </c>
    </row>
    <row r="59" spans="1:23" ht="15.75" x14ac:dyDescent="0.25">
      <c r="A59" s="4" t="s">
        <v>2020</v>
      </c>
      <c r="B59" s="20">
        <v>45462</v>
      </c>
      <c r="C59" s="4" t="s">
        <v>1452</v>
      </c>
      <c r="D59" s="4" t="s">
        <v>1721</v>
      </c>
      <c r="E59" s="4" t="s">
        <v>1934</v>
      </c>
      <c r="F59" s="4">
        <v>2</v>
      </c>
      <c r="G59" s="4">
        <v>680.16</v>
      </c>
      <c r="H59" s="4">
        <v>0.28000000000000003</v>
      </c>
      <c r="I59" s="4" t="s">
        <v>1959</v>
      </c>
      <c r="J59" s="4">
        <v>979.43039999999996</v>
      </c>
      <c r="K59" s="4">
        <f t="shared" si="0"/>
        <v>2</v>
      </c>
      <c r="L59" s="4">
        <f t="shared" si="1"/>
        <v>680.16</v>
      </c>
      <c r="M59" s="4">
        <f t="shared" si="2"/>
        <v>0.28000000000000003</v>
      </c>
      <c r="N59" s="4">
        <f t="shared" si="3"/>
        <v>979.43039999999996</v>
      </c>
      <c r="O59" s="6">
        <f>VLOOKUP(C59,'Cleaned Customer Dim'!$A$2:$D$501,4,FALSE)</f>
        <v>63</v>
      </c>
      <c r="P59" s="6" t="str">
        <f>VLOOKUP(C59,'Cleaned Customer Dim'!$A$2:$E$501,5,FALSE)</f>
        <v>Female</v>
      </c>
      <c r="Q59" s="6" t="str">
        <f>VLOOKUP(C59,'Cleaned Customer Dim'!$A$2:$J$501,10,FALSE)</f>
        <v>Gold</v>
      </c>
      <c r="R59" s="4" t="str">
        <f>VLOOKUP(D59,'Cleaned Product Dim'!$A$2:$C$101,3,FALSE)</f>
        <v>Beauty</v>
      </c>
      <c r="S59" s="6">
        <f>VLOOKUP(D59,'Cleaned Product Dim'!$A$2:$G$101,7,FALSE)</f>
        <v>250.41615384615383</v>
      </c>
      <c r="T59" s="6">
        <f>VLOOKUP(D59,'Cleaned Product Dim'!$A$2:$H$101,8,FALSE)</f>
        <v>431</v>
      </c>
      <c r="U59" s="6" t="str">
        <f>VLOOKUP(E59,'Cleaned Store Dim'!$A$2:$C$21,3,FALSE)</f>
        <v>South</v>
      </c>
      <c r="V59" s="6" t="str">
        <f>VLOOKUP(E59,'Cleaned Store Dim'!$A$2:$E$21,5,FALSE)</f>
        <v>Outlet</v>
      </c>
      <c r="W59" s="6" t="str">
        <f>VLOOKUP(E59,'Cleaned Store Dim'!$A$2:$F$21,6,FALSE)</f>
        <v>Christopher</v>
      </c>
    </row>
    <row r="60" spans="1:23" ht="15.75" x14ac:dyDescent="0.25">
      <c r="A60" s="4" t="s">
        <v>2021</v>
      </c>
      <c r="B60" s="20">
        <v>45485</v>
      </c>
      <c r="C60" s="4" t="s">
        <v>1269</v>
      </c>
      <c r="D60" s="4" t="s">
        <v>1617</v>
      </c>
      <c r="E60" s="4" t="s">
        <v>1914</v>
      </c>
      <c r="F60" s="4">
        <v>4</v>
      </c>
      <c r="G60" s="4">
        <v>733.42</v>
      </c>
      <c r="H60" s="4"/>
      <c r="I60" s="4" t="s">
        <v>1961</v>
      </c>
      <c r="J60" s="4">
        <v>2552.3015999999998</v>
      </c>
      <c r="K60" s="4">
        <f t="shared" si="0"/>
        <v>4</v>
      </c>
      <c r="L60" s="4">
        <f t="shared" si="1"/>
        <v>733.42</v>
      </c>
      <c r="M60" s="4">
        <f t="shared" si="2"/>
        <v>0.13</v>
      </c>
      <c r="N60" s="4">
        <f t="shared" si="3"/>
        <v>2552.3015999999998</v>
      </c>
      <c r="O60" s="6">
        <f>VLOOKUP(C60,'Cleaned Customer Dim'!$A$2:$D$501,4,FALSE)</f>
        <v>22</v>
      </c>
      <c r="P60" s="6" t="str">
        <f>VLOOKUP(C60,'Cleaned Customer Dim'!$A$2:$E$501,5,FALSE)</f>
        <v>Female</v>
      </c>
      <c r="Q60" s="6" t="str">
        <f>VLOOKUP(C60,'Cleaned Customer Dim'!$A$2:$J$501,10,FALSE)</f>
        <v>Silver</v>
      </c>
      <c r="R60" s="4" t="str">
        <f>VLOOKUP(D60,'Cleaned Product Dim'!$A$2:$C$101,3,FALSE)</f>
        <v>Electronics</v>
      </c>
      <c r="S60" s="6">
        <f>VLOOKUP(D60,'Cleaned Product Dim'!$A$2:$G$101,7,FALSE)</f>
        <v>465.34</v>
      </c>
      <c r="T60" s="6">
        <f>VLOOKUP(D60,'Cleaned Product Dim'!$A$2:$H$101,8,FALSE)</f>
        <v>301</v>
      </c>
      <c r="U60" s="6" t="str">
        <f>VLOOKUP(E60,'Cleaned Store Dim'!$A$2:$C$21,3,FALSE)</f>
        <v>South</v>
      </c>
      <c r="V60" s="6" t="str">
        <f>VLOOKUP(E60,'Cleaned Store Dim'!$A$2:$E$21,5,FALSE)</f>
        <v>Online</v>
      </c>
      <c r="W60" s="6" t="str">
        <f>VLOOKUP(E60,'Cleaned Store Dim'!$A$2:$F$21,6,FALSE)</f>
        <v>Williamsport</v>
      </c>
    </row>
    <row r="61" spans="1:23" ht="15.75" x14ac:dyDescent="0.25">
      <c r="A61" s="4" t="s">
        <v>2022</v>
      </c>
      <c r="B61" s="20">
        <v>45257</v>
      </c>
      <c r="C61" s="4" t="s">
        <v>1160</v>
      </c>
      <c r="D61" s="4" t="s">
        <v>1850</v>
      </c>
      <c r="E61" s="4" t="s">
        <v>1927</v>
      </c>
      <c r="F61" s="4">
        <v>1</v>
      </c>
      <c r="G61" s="4">
        <v>996.33</v>
      </c>
      <c r="H61" s="4">
        <v>0.23</v>
      </c>
      <c r="I61" s="4" t="s">
        <v>1961</v>
      </c>
      <c r="J61" s="4">
        <v>767.17410000000007</v>
      </c>
      <c r="K61" s="4">
        <f t="shared" si="0"/>
        <v>1</v>
      </c>
      <c r="L61" s="4">
        <f t="shared" si="1"/>
        <v>996.33</v>
      </c>
      <c r="M61" s="4">
        <f t="shared" si="2"/>
        <v>0.23</v>
      </c>
      <c r="N61" s="4">
        <f t="shared" si="3"/>
        <v>767.17410000000007</v>
      </c>
      <c r="O61" s="6">
        <f>VLOOKUP(C61,'Cleaned Customer Dim'!$A$2:$D$501,4,FALSE)</f>
        <v>51</v>
      </c>
      <c r="P61" s="6" t="str">
        <f>VLOOKUP(C61,'Cleaned Customer Dim'!$A$2:$E$501,5,FALSE)</f>
        <v>Male</v>
      </c>
      <c r="Q61" s="6" t="str">
        <f>VLOOKUP(C61,'Cleaned Customer Dim'!$A$2:$J$501,10,FALSE)</f>
        <v>Bronze</v>
      </c>
      <c r="R61" s="4" t="str">
        <f>VLOOKUP(D61,'Cleaned Product Dim'!$A$2:$C$101,3,FALSE)</f>
        <v>Beauty</v>
      </c>
      <c r="S61" s="6">
        <f>VLOOKUP(D61,'Cleaned Product Dim'!$A$2:$G$101,7,FALSE)</f>
        <v>183.04</v>
      </c>
      <c r="T61" s="6">
        <f>VLOOKUP(D61,'Cleaned Product Dim'!$A$2:$H$101,8,FALSE)</f>
        <v>457</v>
      </c>
      <c r="U61" s="6" t="str">
        <f>VLOOKUP(E61,'Cleaned Store Dim'!$A$2:$C$21,3,FALSE)</f>
        <v>South</v>
      </c>
      <c r="V61" s="6" t="str">
        <f>VLOOKUP(E61,'Cleaned Store Dim'!$A$2:$E$21,5,FALSE)</f>
        <v>Online</v>
      </c>
      <c r="W61" s="6" t="str">
        <f>VLOOKUP(E61,'Cleaned Store Dim'!$A$2:$F$21,6,FALSE)</f>
        <v>Lake</v>
      </c>
    </row>
    <row r="62" spans="1:23" ht="15.75" x14ac:dyDescent="0.25">
      <c r="A62" s="4" t="s">
        <v>2023</v>
      </c>
      <c r="B62" s="20">
        <v>45854</v>
      </c>
      <c r="C62" s="4" t="s">
        <v>1281</v>
      </c>
      <c r="D62" s="4" t="s">
        <v>1670</v>
      </c>
      <c r="E62" s="4" t="s">
        <v>1924</v>
      </c>
      <c r="F62" s="4">
        <v>1</v>
      </c>
      <c r="G62" s="4">
        <v>198.83</v>
      </c>
      <c r="H62" s="4">
        <v>0.09</v>
      </c>
      <c r="I62" s="4" t="s">
        <v>1964</v>
      </c>
      <c r="J62" s="4">
        <v>180.93530000000001</v>
      </c>
      <c r="K62" s="4">
        <f t="shared" si="0"/>
        <v>1</v>
      </c>
      <c r="L62" s="4">
        <f t="shared" si="1"/>
        <v>198.83</v>
      </c>
      <c r="M62" s="4">
        <f t="shared" si="2"/>
        <v>0.09</v>
      </c>
      <c r="N62" s="4">
        <f t="shared" si="3"/>
        <v>180.93530000000001</v>
      </c>
      <c r="O62" s="6">
        <f>VLOOKUP(C62,'Cleaned Customer Dim'!$A$2:$D$501,4,FALSE)</f>
        <v>36</v>
      </c>
      <c r="P62" s="6" t="str">
        <f>VLOOKUP(C62,'Cleaned Customer Dim'!$A$2:$E$501,5,FALSE)</f>
        <v>Male</v>
      </c>
      <c r="Q62" s="6" t="str">
        <f>VLOOKUP(C62,'Cleaned Customer Dim'!$A$2:$J$501,10,FALSE)</f>
        <v>Gold</v>
      </c>
      <c r="R62" s="4" t="str">
        <f>VLOOKUP(D62,'Cleaned Product Dim'!$A$2:$C$101,3,FALSE)</f>
        <v>Sports</v>
      </c>
      <c r="S62" s="6">
        <f>VLOOKUP(D62,'Cleaned Product Dim'!$A$2:$G$101,7,FALSE)</f>
        <v>204.39</v>
      </c>
      <c r="T62" s="6">
        <f>VLOOKUP(D62,'Cleaned Product Dim'!$A$2:$H$101,8,FALSE)</f>
        <v>281</v>
      </c>
      <c r="U62" s="6" t="str">
        <f>VLOOKUP(E62,'Cleaned Store Dim'!$A$2:$C$21,3,FALSE)</f>
        <v>East</v>
      </c>
      <c r="V62" s="6" t="str">
        <f>VLOOKUP(E62,'Cleaned Store Dim'!$A$2:$E$21,5,FALSE)</f>
        <v>Online</v>
      </c>
      <c r="W62" s="6" t="str">
        <f>VLOOKUP(E62,'Cleaned Store Dim'!$A$2:$F$21,6,FALSE)</f>
        <v>David</v>
      </c>
    </row>
    <row r="63" spans="1:23" ht="15.75" x14ac:dyDescent="0.25">
      <c r="A63" s="4" t="s">
        <v>2024</v>
      </c>
      <c r="B63" s="20">
        <v>45716</v>
      </c>
      <c r="C63" s="4" t="s">
        <v>778</v>
      </c>
      <c r="D63" s="4" t="s">
        <v>1631</v>
      </c>
      <c r="E63" s="4" t="s">
        <v>1914</v>
      </c>
      <c r="F63" s="4">
        <v>1</v>
      </c>
      <c r="G63" s="4">
        <v>374.92</v>
      </c>
      <c r="H63" s="4">
        <v>0.18</v>
      </c>
      <c r="I63" s="4" t="s">
        <v>1961</v>
      </c>
      <c r="J63" s="4">
        <v>307.43439999999998</v>
      </c>
      <c r="K63" s="4">
        <f t="shared" si="0"/>
        <v>1</v>
      </c>
      <c r="L63" s="4">
        <f t="shared" si="1"/>
        <v>374.92</v>
      </c>
      <c r="M63" s="4">
        <f t="shared" si="2"/>
        <v>0.18</v>
      </c>
      <c r="N63" s="4">
        <f t="shared" si="3"/>
        <v>307.43439999999998</v>
      </c>
      <c r="O63" s="6">
        <f>VLOOKUP(C63,'Cleaned Customer Dim'!$A$2:$D$501,4,FALSE)</f>
        <v>58</v>
      </c>
      <c r="P63" s="6" t="str">
        <f>VLOOKUP(C63,'Cleaned Customer Dim'!$A$2:$E$501,5,FALSE)</f>
        <v>Female</v>
      </c>
      <c r="Q63" s="6" t="str">
        <f>VLOOKUP(C63,'Cleaned Customer Dim'!$A$2:$J$501,10,FALSE)</f>
        <v>Platinum</v>
      </c>
      <c r="R63" s="4" t="str">
        <f>VLOOKUP(D63,'Cleaned Product Dim'!$A$2:$C$101,3,FALSE)</f>
        <v>Sports</v>
      </c>
      <c r="S63" s="6">
        <f>VLOOKUP(D63,'Cleaned Product Dim'!$A$2:$G$101,7,FALSE)</f>
        <v>21.34</v>
      </c>
      <c r="T63" s="6">
        <f>VLOOKUP(D63,'Cleaned Product Dim'!$A$2:$H$101,8,FALSE)</f>
        <v>65</v>
      </c>
      <c r="U63" s="6" t="str">
        <f>VLOOKUP(E63,'Cleaned Store Dim'!$A$2:$C$21,3,FALSE)</f>
        <v>South</v>
      </c>
      <c r="V63" s="6" t="str">
        <f>VLOOKUP(E63,'Cleaned Store Dim'!$A$2:$E$21,5,FALSE)</f>
        <v>Online</v>
      </c>
      <c r="W63" s="6" t="str">
        <f>VLOOKUP(E63,'Cleaned Store Dim'!$A$2:$F$21,6,FALSE)</f>
        <v>Williamsport</v>
      </c>
    </row>
    <row r="64" spans="1:23" ht="15.75" x14ac:dyDescent="0.25">
      <c r="A64" s="4" t="s">
        <v>2025</v>
      </c>
      <c r="B64" s="20">
        <v>45604</v>
      </c>
      <c r="C64" s="4" t="s">
        <v>1971</v>
      </c>
      <c r="D64" s="4" t="s">
        <v>1862</v>
      </c>
      <c r="E64" s="4" t="s">
        <v>1939</v>
      </c>
      <c r="F64" s="4">
        <v>1</v>
      </c>
      <c r="G64" s="4">
        <v>468.94</v>
      </c>
      <c r="H64" s="4">
        <v>0.12</v>
      </c>
      <c r="I64" s="4" t="s">
        <v>1959</v>
      </c>
      <c r="J64" s="4">
        <v>412.66719999999998</v>
      </c>
      <c r="K64" s="4">
        <f t="shared" si="0"/>
        <v>1</v>
      </c>
      <c r="L64" s="4">
        <f t="shared" si="1"/>
        <v>468.94</v>
      </c>
      <c r="M64" s="4">
        <f t="shared" si="2"/>
        <v>0.12</v>
      </c>
      <c r="N64" s="4">
        <f t="shared" si="3"/>
        <v>412.66719999999998</v>
      </c>
      <c r="O64" s="6">
        <f>VLOOKUP(C64,'Cleaned Customer Dim'!$A$2:$D$501,4,FALSE)</f>
        <v>45</v>
      </c>
      <c r="P64" s="6" t="str">
        <f>VLOOKUP(C64,'Cleaned Customer Dim'!$A$2:$E$501,5,FALSE)</f>
        <v>Female</v>
      </c>
      <c r="Q64" s="6" t="str">
        <f>VLOOKUP(C64,'Cleaned Customer Dim'!$A$2:$J$501,10,FALSE)</f>
        <v>Platinum</v>
      </c>
      <c r="R64" s="4" t="str">
        <f>VLOOKUP(D64,'Cleaned Product Dim'!$A$2:$C$101,3,FALSE)</f>
        <v>Electronics</v>
      </c>
      <c r="S64" s="6">
        <f>VLOOKUP(D64,'Cleaned Product Dim'!$A$2:$G$101,7,FALSE)</f>
        <v>377.52</v>
      </c>
      <c r="T64" s="6">
        <f>VLOOKUP(D64,'Cleaned Product Dim'!$A$2:$H$101,8,FALSE)</f>
        <v>485</v>
      </c>
      <c r="U64" s="6" t="str">
        <f>VLOOKUP(E64,'Cleaned Store Dim'!$A$2:$C$21,3,FALSE)</f>
        <v>West</v>
      </c>
      <c r="V64" s="6" t="str">
        <f>VLOOKUP(E64,'Cleaned Store Dim'!$A$2:$E$21,5,FALSE)</f>
        <v>Flagship</v>
      </c>
      <c r="W64" s="6" t="str">
        <f>VLOOKUP(E64,'Cleaned Store Dim'!$A$2:$F$21,6,FALSE)</f>
        <v>New Jimmy</v>
      </c>
    </row>
    <row r="65" spans="1:23" ht="15.75" x14ac:dyDescent="0.25">
      <c r="A65" s="4" t="s">
        <v>2026</v>
      </c>
      <c r="B65" s="20">
        <v>45927</v>
      </c>
      <c r="C65" s="4" t="s">
        <v>440</v>
      </c>
      <c r="D65" s="4" t="s">
        <v>1850</v>
      </c>
      <c r="E65" s="4" t="s">
        <v>1929</v>
      </c>
      <c r="F65" s="4">
        <v>2</v>
      </c>
      <c r="G65" s="4">
        <v>121.37</v>
      </c>
      <c r="H65" s="4">
        <v>0.05</v>
      </c>
      <c r="I65" s="4" t="s">
        <v>1959</v>
      </c>
      <c r="J65" s="4">
        <v>230.60300000000001</v>
      </c>
      <c r="K65" s="4">
        <f t="shared" si="0"/>
        <v>2</v>
      </c>
      <c r="L65" s="4">
        <f t="shared" si="1"/>
        <v>121.37</v>
      </c>
      <c r="M65" s="4">
        <f t="shared" si="2"/>
        <v>0.05</v>
      </c>
      <c r="N65" s="4">
        <f t="shared" si="3"/>
        <v>230.60300000000001</v>
      </c>
      <c r="O65" s="6">
        <f>VLOOKUP(C65,'Cleaned Customer Dim'!$A$2:$D$501,4,FALSE)</f>
        <v>62</v>
      </c>
      <c r="P65" s="6" t="str">
        <f>VLOOKUP(C65,'Cleaned Customer Dim'!$A$2:$E$501,5,FALSE)</f>
        <v>Female</v>
      </c>
      <c r="Q65" s="6" t="str">
        <f>VLOOKUP(C65,'Cleaned Customer Dim'!$A$2:$J$501,10,FALSE)</f>
        <v>Gold</v>
      </c>
      <c r="R65" s="4" t="str">
        <f>VLOOKUP(D65,'Cleaned Product Dim'!$A$2:$C$101,3,FALSE)</f>
        <v>Beauty</v>
      </c>
      <c r="S65" s="6">
        <f>VLOOKUP(D65,'Cleaned Product Dim'!$A$2:$G$101,7,FALSE)</f>
        <v>183.04</v>
      </c>
      <c r="T65" s="6">
        <f>VLOOKUP(D65,'Cleaned Product Dim'!$A$2:$H$101,8,FALSE)</f>
        <v>457</v>
      </c>
      <c r="U65" s="6" t="str">
        <f>VLOOKUP(E65,'Cleaned Store Dim'!$A$2:$C$21,3,FALSE)</f>
        <v>North</v>
      </c>
      <c r="V65" s="6" t="str">
        <f>VLOOKUP(E65,'Cleaned Store Dim'!$A$2:$E$21,5,FALSE)</f>
        <v>Online</v>
      </c>
      <c r="W65" s="6" t="str">
        <f>VLOOKUP(E65,'Cleaned Store Dim'!$A$2:$F$21,6,FALSE)</f>
        <v>Sabrina</v>
      </c>
    </row>
    <row r="66" spans="1:23" ht="15.75" x14ac:dyDescent="0.25">
      <c r="A66" s="4" t="s">
        <v>2027</v>
      </c>
      <c r="B66" s="20">
        <v>45914</v>
      </c>
      <c r="C66" s="4" t="s">
        <v>826</v>
      </c>
      <c r="D66" s="4" t="s">
        <v>1741</v>
      </c>
      <c r="E66" s="4" t="s">
        <v>1924</v>
      </c>
      <c r="F66" s="4">
        <v>3</v>
      </c>
      <c r="G66" s="4">
        <v>480.06</v>
      </c>
      <c r="H66" s="4">
        <v>0.01</v>
      </c>
      <c r="I66" s="4" t="s">
        <v>1959</v>
      </c>
      <c r="J66" s="4"/>
      <c r="K66" s="4">
        <f t="shared" ref="K66:K129" si="4">IF(F66="",J66/(G66*(1-H66)),F66)</f>
        <v>3</v>
      </c>
      <c r="L66" s="4">
        <f t="shared" ref="L66:L129" si="5">IF(G66="",J66/(K66*(1-H66)),G66)</f>
        <v>480.06</v>
      </c>
      <c r="M66" s="4">
        <f t="shared" ref="M66:M129" si="6">IF(H66="",1-(J66/(K66*L66)),H66)</f>
        <v>0.01</v>
      </c>
      <c r="N66" s="4">
        <f t="shared" ref="N66:N129" si="7">IF(J66="",F66*G66*(1-H66),J66)</f>
        <v>1425.7782</v>
      </c>
      <c r="O66" s="6">
        <f>VLOOKUP(C66,'Cleaned Customer Dim'!$A$2:$D$501,4,FALSE)</f>
        <v>21</v>
      </c>
      <c r="P66" s="6" t="str">
        <f>VLOOKUP(C66,'Cleaned Customer Dim'!$A$2:$E$501,5,FALSE)</f>
        <v>Male</v>
      </c>
      <c r="Q66" s="6" t="str">
        <f>VLOOKUP(C66,'Cleaned Customer Dim'!$A$2:$J$501,10,FALSE)</f>
        <v>Gold</v>
      </c>
      <c r="R66" s="4" t="str">
        <f>VLOOKUP(D66,'Cleaned Product Dim'!$A$2:$C$101,3,FALSE)</f>
        <v>Clothing</v>
      </c>
      <c r="S66" s="6">
        <f>VLOOKUP(D66,'Cleaned Product Dim'!$A$2:$G$101,7,FALSE)</f>
        <v>386.56</v>
      </c>
      <c r="T66" s="6">
        <f>VLOOKUP(D66,'Cleaned Product Dim'!$A$2:$H$101,8,FALSE)</f>
        <v>125</v>
      </c>
      <c r="U66" s="6" t="str">
        <f>VLOOKUP(E66,'Cleaned Store Dim'!$A$2:$C$21,3,FALSE)</f>
        <v>East</v>
      </c>
      <c r="V66" s="6" t="str">
        <f>VLOOKUP(E66,'Cleaned Store Dim'!$A$2:$E$21,5,FALSE)</f>
        <v>Online</v>
      </c>
      <c r="W66" s="6" t="str">
        <f>VLOOKUP(E66,'Cleaned Store Dim'!$A$2:$F$21,6,FALSE)</f>
        <v>David</v>
      </c>
    </row>
    <row r="67" spans="1:23" ht="15.75" x14ac:dyDescent="0.25">
      <c r="A67" s="4" t="s">
        <v>2028</v>
      </c>
      <c r="B67" s="20">
        <v>45290</v>
      </c>
      <c r="C67" s="4" t="s">
        <v>548</v>
      </c>
      <c r="D67" s="4" t="s">
        <v>1880</v>
      </c>
      <c r="E67" s="4" t="s">
        <v>1942</v>
      </c>
      <c r="F67" s="4">
        <v>2</v>
      </c>
      <c r="G67" s="4">
        <v>856.57</v>
      </c>
      <c r="H67" s="4">
        <v>0.24</v>
      </c>
      <c r="I67" s="4" t="s">
        <v>1959</v>
      </c>
      <c r="J67" s="4">
        <v>1301.9864</v>
      </c>
      <c r="K67" s="4">
        <f t="shared" si="4"/>
        <v>2</v>
      </c>
      <c r="L67" s="4">
        <f t="shared" si="5"/>
        <v>856.57</v>
      </c>
      <c r="M67" s="4">
        <f t="shared" si="6"/>
        <v>0.24</v>
      </c>
      <c r="N67" s="4">
        <f t="shared" si="7"/>
        <v>1301.9864</v>
      </c>
      <c r="O67" s="6">
        <f>VLOOKUP(C67,'Cleaned Customer Dim'!$A$2:$D$501,4,FALSE)</f>
        <v>37</v>
      </c>
      <c r="P67" s="6" t="str">
        <f>VLOOKUP(C67,'Cleaned Customer Dim'!$A$2:$E$501,5,FALSE)</f>
        <v>Male</v>
      </c>
      <c r="Q67" s="6" t="str">
        <f>VLOOKUP(C67,'Cleaned Customer Dim'!$A$2:$J$501,10,FALSE)</f>
        <v>Silver</v>
      </c>
      <c r="R67" s="4" t="str">
        <f>VLOOKUP(D67,'Cleaned Product Dim'!$A$2:$C$101,3,FALSE)</f>
        <v>Home</v>
      </c>
      <c r="S67" s="6">
        <f>VLOOKUP(D67,'Cleaned Product Dim'!$A$2:$G$101,7,FALSE)</f>
        <v>201.41</v>
      </c>
      <c r="T67" s="6">
        <f>VLOOKUP(D67,'Cleaned Product Dim'!$A$2:$H$101,8,FALSE)</f>
        <v>146</v>
      </c>
      <c r="U67" s="6" t="str">
        <f>VLOOKUP(E67,'Cleaned Store Dim'!$A$2:$C$21,3,FALSE)</f>
        <v>North</v>
      </c>
      <c r="V67" s="6" t="str">
        <f>VLOOKUP(E67,'Cleaned Store Dim'!$A$2:$E$21,5,FALSE)</f>
        <v>Flagship</v>
      </c>
      <c r="W67" s="6" t="str">
        <f>VLOOKUP(E67,'Cleaned Store Dim'!$A$2:$F$21,6,FALSE)</f>
        <v>Benson</v>
      </c>
    </row>
    <row r="68" spans="1:23" ht="15.75" x14ac:dyDescent="0.25">
      <c r="A68" s="4" t="s">
        <v>2029</v>
      </c>
      <c r="B68" s="20">
        <v>45213</v>
      </c>
      <c r="C68" s="4" t="s">
        <v>868</v>
      </c>
      <c r="D68" s="4" t="s">
        <v>1814</v>
      </c>
      <c r="E68" s="4" t="s">
        <v>1896</v>
      </c>
      <c r="F68" s="4">
        <v>4</v>
      </c>
      <c r="G68" s="4">
        <v>814.25</v>
      </c>
      <c r="H68" s="4">
        <v>0.18</v>
      </c>
      <c r="I68" s="4" t="s">
        <v>1959</v>
      </c>
      <c r="J68" s="4">
        <v>2670.74</v>
      </c>
      <c r="K68" s="4">
        <f t="shared" si="4"/>
        <v>4</v>
      </c>
      <c r="L68" s="4">
        <f t="shared" si="5"/>
        <v>814.25</v>
      </c>
      <c r="M68" s="4">
        <f t="shared" si="6"/>
        <v>0.18</v>
      </c>
      <c r="N68" s="4">
        <f t="shared" si="7"/>
        <v>2670.74</v>
      </c>
      <c r="O68" s="6">
        <f>VLOOKUP(C68,'Cleaned Customer Dim'!$A$2:$D$501,4,FALSE)</f>
        <v>45</v>
      </c>
      <c r="P68" s="6" t="str">
        <f>VLOOKUP(C68,'Cleaned Customer Dim'!$A$2:$E$501,5,FALSE)</f>
        <v>Female</v>
      </c>
      <c r="Q68" s="6" t="str">
        <f>VLOOKUP(C68,'Cleaned Customer Dim'!$A$2:$J$501,10,FALSE)</f>
        <v>Silver</v>
      </c>
      <c r="R68" s="4" t="str">
        <f>VLOOKUP(D68,'Cleaned Product Dim'!$A$2:$C$101,3,FALSE)</f>
        <v>Electronics</v>
      </c>
      <c r="S68" s="6">
        <f>VLOOKUP(D68,'Cleaned Product Dim'!$A$2:$G$101,7,FALSE)</f>
        <v>480.9</v>
      </c>
      <c r="T68" s="6">
        <f>VLOOKUP(D68,'Cleaned Product Dim'!$A$2:$H$101,8,FALSE)</f>
        <v>104</v>
      </c>
      <c r="U68" s="6" t="str">
        <f>VLOOKUP(E68,'Cleaned Store Dim'!$A$2:$C$21,3,FALSE)</f>
        <v>South</v>
      </c>
      <c r="V68" s="6" t="str">
        <f>VLOOKUP(E68,'Cleaned Store Dim'!$A$2:$E$21,5,FALSE)</f>
        <v>Outlet</v>
      </c>
      <c r="W68" s="6" t="str">
        <f>VLOOKUP(E68,'Cleaned Store Dim'!$A$2:$F$21,6,FALSE)</f>
        <v>North Nancy</v>
      </c>
    </row>
    <row r="69" spans="1:23" ht="15.75" x14ac:dyDescent="0.25">
      <c r="A69" s="4" t="s">
        <v>2030</v>
      </c>
      <c r="B69" s="20">
        <v>45255</v>
      </c>
      <c r="C69" s="4" t="s">
        <v>1499</v>
      </c>
      <c r="D69" s="4" t="s">
        <v>1606</v>
      </c>
      <c r="E69" s="4" t="s">
        <v>1896</v>
      </c>
      <c r="F69" s="4">
        <v>1</v>
      </c>
      <c r="G69" s="4">
        <v>989.17</v>
      </c>
      <c r="H69" s="4">
        <v>0.2</v>
      </c>
      <c r="I69" s="4" t="s">
        <v>1961</v>
      </c>
      <c r="J69" s="4">
        <v>791.33600000000001</v>
      </c>
      <c r="K69" s="4">
        <f t="shared" si="4"/>
        <v>1</v>
      </c>
      <c r="L69" s="4">
        <f t="shared" si="5"/>
        <v>989.17</v>
      </c>
      <c r="M69" s="4">
        <f t="shared" si="6"/>
        <v>0.2</v>
      </c>
      <c r="N69" s="4">
        <f t="shared" si="7"/>
        <v>791.33600000000001</v>
      </c>
      <c r="O69" s="6">
        <f>VLOOKUP(C69,'Cleaned Customer Dim'!$A$2:$D$501,4,FALSE)</f>
        <v>48</v>
      </c>
      <c r="P69" s="6" t="str">
        <f>VLOOKUP(C69,'Cleaned Customer Dim'!$A$2:$E$501,5,FALSE)</f>
        <v>Male</v>
      </c>
      <c r="Q69" s="6" t="str">
        <f>VLOOKUP(C69,'Cleaned Customer Dim'!$A$2:$J$501,10,FALSE)</f>
        <v>Gold</v>
      </c>
      <c r="R69" s="4" t="str">
        <f>VLOOKUP(D69,'Cleaned Product Dim'!$A$2:$C$101,3,FALSE)</f>
        <v>Beauty</v>
      </c>
      <c r="S69" s="6">
        <f>VLOOKUP(D69,'Cleaned Product Dim'!$A$2:$G$101,7,FALSE)</f>
        <v>115.82</v>
      </c>
      <c r="T69" s="6">
        <f>VLOOKUP(D69,'Cleaned Product Dim'!$A$2:$H$101,8,FALSE)</f>
        <v>460</v>
      </c>
      <c r="U69" s="6" t="str">
        <f>VLOOKUP(E69,'Cleaned Store Dim'!$A$2:$C$21,3,FALSE)</f>
        <v>South</v>
      </c>
      <c r="V69" s="6" t="str">
        <f>VLOOKUP(E69,'Cleaned Store Dim'!$A$2:$E$21,5,FALSE)</f>
        <v>Outlet</v>
      </c>
      <c r="W69" s="6" t="str">
        <f>VLOOKUP(E69,'Cleaned Store Dim'!$A$2:$F$21,6,FALSE)</f>
        <v>North Nancy</v>
      </c>
    </row>
    <row r="70" spans="1:23" ht="15.75" x14ac:dyDescent="0.25">
      <c r="A70" s="4" t="s">
        <v>2031</v>
      </c>
      <c r="B70" s="20">
        <v>45211</v>
      </c>
      <c r="C70" s="4" t="s">
        <v>1175</v>
      </c>
      <c r="D70" s="4" t="s">
        <v>1799</v>
      </c>
      <c r="E70" s="4" t="s">
        <v>1924</v>
      </c>
      <c r="F70" s="4">
        <v>4</v>
      </c>
      <c r="G70" s="4">
        <v>62.48</v>
      </c>
      <c r="H70" s="4">
        <v>0.18</v>
      </c>
      <c r="I70" s="4" t="s">
        <v>1959</v>
      </c>
      <c r="J70" s="4">
        <v>204.93440000000001</v>
      </c>
      <c r="K70" s="4">
        <f t="shared" si="4"/>
        <v>4</v>
      </c>
      <c r="L70" s="4">
        <f t="shared" si="5"/>
        <v>62.48</v>
      </c>
      <c r="M70" s="4">
        <f t="shared" si="6"/>
        <v>0.18</v>
      </c>
      <c r="N70" s="4">
        <f t="shared" si="7"/>
        <v>204.93440000000001</v>
      </c>
      <c r="O70" s="6">
        <f>VLOOKUP(C70,'Cleaned Customer Dim'!$A$2:$D$501,4,FALSE)</f>
        <v>28</v>
      </c>
      <c r="P70" s="6" t="str">
        <f>VLOOKUP(C70,'Cleaned Customer Dim'!$A$2:$E$501,5,FALSE)</f>
        <v>Male</v>
      </c>
      <c r="Q70" s="6" t="str">
        <f>VLOOKUP(C70,'Cleaned Customer Dim'!$A$2:$J$501,10,FALSE)</f>
        <v>Bronze</v>
      </c>
      <c r="R70" s="4" t="str">
        <f>VLOOKUP(D70,'Cleaned Product Dim'!$A$2:$C$101,3,FALSE)</f>
        <v>Sports</v>
      </c>
      <c r="S70" s="6">
        <f>VLOOKUP(D70,'Cleaned Product Dim'!$A$2:$G$101,7,FALSE)</f>
        <v>477.61</v>
      </c>
      <c r="T70" s="6">
        <f>VLOOKUP(D70,'Cleaned Product Dim'!$A$2:$H$101,8,FALSE)</f>
        <v>300</v>
      </c>
      <c r="U70" s="6" t="str">
        <f>VLOOKUP(E70,'Cleaned Store Dim'!$A$2:$C$21,3,FALSE)</f>
        <v>East</v>
      </c>
      <c r="V70" s="6" t="str">
        <f>VLOOKUP(E70,'Cleaned Store Dim'!$A$2:$E$21,5,FALSE)</f>
        <v>Online</v>
      </c>
      <c r="W70" s="6" t="str">
        <f>VLOOKUP(E70,'Cleaned Store Dim'!$A$2:$F$21,6,FALSE)</f>
        <v>David</v>
      </c>
    </row>
    <row r="71" spans="1:23" ht="15.75" x14ac:dyDescent="0.25">
      <c r="A71" s="4" t="s">
        <v>2032</v>
      </c>
      <c r="B71" s="20">
        <v>45897</v>
      </c>
      <c r="C71" s="4" t="s">
        <v>1325</v>
      </c>
      <c r="D71" s="4" t="s">
        <v>1610</v>
      </c>
      <c r="E71" s="4" t="s">
        <v>1939</v>
      </c>
      <c r="F71" s="4">
        <v>4</v>
      </c>
      <c r="G71" s="4">
        <v>561.24</v>
      </c>
      <c r="H71" s="4">
        <v>0.24</v>
      </c>
      <c r="I71" s="4" t="s">
        <v>1959</v>
      </c>
      <c r="J71" s="4">
        <v>1706.1695999999999</v>
      </c>
      <c r="K71" s="4">
        <f t="shared" si="4"/>
        <v>4</v>
      </c>
      <c r="L71" s="4">
        <f t="shared" si="5"/>
        <v>561.24</v>
      </c>
      <c r="M71" s="4">
        <f t="shared" si="6"/>
        <v>0.24</v>
      </c>
      <c r="N71" s="4">
        <f t="shared" si="7"/>
        <v>1706.1695999999999</v>
      </c>
      <c r="O71" s="6">
        <f>VLOOKUP(C71,'Cleaned Customer Dim'!$A$2:$D$501,4,FALSE)</f>
        <v>35</v>
      </c>
      <c r="P71" s="6" t="str">
        <f>VLOOKUP(C71,'Cleaned Customer Dim'!$A$2:$E$501,5,FALSE)</f>
        <v>Male</v>
      </c>
      <c r="Q71" s="6" t="str">
        <f>VLOOKUP(C71,'Cleaned Customer Dim'!$A$2:$J$501,10,FALSE)</f>
        <v>Silver</v>
      </c>
      <c r="R71" s="4" t="str">
        <f>VLOOKUP(D71,'Cleaned Product Dim'!$A$2:$C$101,3,FALSE)</f>
        <v>Electronics</v>
      </c>
      <c r="S71" s="6">
        <f>VLOOKUP(D71,'Cleaned Product Dim'!$A$2:$G$101,7,FALSE)</f>
        <v>242.23</v>
      </c>
      <c r="T71" s="6">
        <f>VLOOKUP(D71,'Cleaned Product Dim'!$A$2:$H$101,8,FALSE)</f>
        <v>453</v>
      </c>
      <c r="U71" s="6" t="str">
        <f>VLOOKUP(E71,'Cleaned Store Dim'!$A$2:$C$21,3,FALSE)</f>
        <v>West</v>
      </c>
      <c r="V71" s="6" t="str">
        <f>VLOOKUP(E71,'Cleaned Store Dim'!$A$2:$E$21,5,FALSE)</f>
        <v>Flagship</v>
      </c>
      <c r="W71" s="6" t="str">
        <f>VLOOKUP(E71,'Cleaned Store Dim'!$A$2:$F$21,6,FALSE)</f>
        <v>New Jimmy</v>
      </c>
    </row>
    <row r="72" spans="1:23" ht="15.75" x14ac:dyDescent="0.25">
      <c r="A72" s="4" t="s">
        <v>2033</v>
      </c>
      <c r="B72" s="20">
        <v>45968</v>
      </c>
      <c r="C72" s="4" t="s">
        <v>222</v>
      </c>
      <c r="D72" s="4" t="s">
        <v>1762</v>
      </c>
      <c r="E72" s="4" t="s">
        <v>1908</v>
      </c>
      <c r="F72" s="4">
        <v>3</v>
      </c>
      <c r="G72" s="4">
        <v>92.24</v>
      </c>
      <c r="H72" s="4">
        <v>0.28000000000000003</v>
      </c>
      <c r="I72" s="4" t="s">
        <v>1964</v>
      </c>
      <c r="J72" s="4"/>
      <c r="K72" s="4">
        <f t="shared" si="4"/>
        <v>3</v>
      </c>
      <c r="L72" s="4">
        <f t="shared" si="5"/>
        <v>92.24</v>
      </c>
      <c r="M72" s="4">
        <f t="shared" si="6"/>
        <v>0.28000000000000003</v>
      </c>
      <c r="N72" s="4">
        <f t="shared" si="7"/>
        <v>199.23839999999998</v>
      </c>
      <c r="O72" s="6">
        <f>VLOOKUP(C72,'Cleaned Customer Dim'!$A$2:$D$501,4,FALSE)</f>
        <v>51</v>
      </c>
      <c r="P72" s="6" t="str">
        <f>VLOOKUP(C72,'Cleaned Customer Dim'!$A$2:$E$501,5,FALSE)</f>
        <v>Male</v>
      </c>
      <c r="Q72" s="6" t="str">
        <f>VLOOKUP(C72,'Cleaned Customer Dim'!$A$2:$J$501,10,FALSE)</f>
        <v>Platinum</v>
      </c>
      <c r="R72" s="4" t="str">
        <f>VLOOKUP(D72,'Cleaned Product Dim'!$A$2:$C$101,3,FALSE)</f>
        <v>Beauty</v>
      </c>
      <c r="S72" s="6">
        <f>VLOOKUP(D72,'Cleaned Product Dim'!$A$2:$G$101,7,FALSE)</f>
        <v>482.75</v>
      </c>
      <c r="T72" s="6">
        <f>VLOOKUP(D72,'Cleaned Product Dim'!$A$2:$H$101,8,FALSE)</f>
        <v>444</v>
      </c>
      <c r="U72" s="6" t="str">
        <f>VLOOKUP(E72,'Cleaned Store Dim'!$A$2:$C$21,3,FALSE)</f>
        <v>North</v>
      </c>
      <c r="V72" s="6" t="str">
        <f>VLOOKUP(E72,'Cleaned Store Dim'!$A$2:$E$21,5,FALSE)</f>
        <v>Outlet</v>
      </c>
      <c r="W72" s="6" t="str">
        <f>VLOOKUP(E72,'Cleaned Store Dim'!$A$2:$F$21,6,FALSE)</f>
        <v>Chester</v>
      </c>
    </row>
    <row r="73" spans="1:23" ht="15.75" x14ac:dyDescent="0.25">
      <c r="A73" s="4" t="s">
        <v>2034</v>
      </c>
      <c r="B73" s="20">
        <v>45889</v>
      </c>
      <c r="C73" s="4" t="s">
        <v>566</v>
      </c>
      <c r="D73" s="4" t="s">
        <v>1799</v>
      </c>
      <c r="E73" s="4" t="s">
        <v>1892</v>
      </c>
      <c r="F73" s="4">
        <v>2</v>
      </c>
      <c r="G73" s="4">
        <v>668.3</v>
      </c>
      <c r="H73" s="4">
        <v>7.0000000000000007E-2</v>
      </c>
      <c r="I73" s="4" t="s">
        <v>1959</v>
      </c>
      <c r="J73" s="4">
        <v>1243.038</v>
      </c>
      <c r="K73" s="4">
        <f t="shared" si="4"/>
        <v>2</v>
      </c>
      <c r="L73" s="4">
        <f t="shared" si="5"/>
        <v>668.3</v>
      </c>
      <c r="M73" s="4">
        <f t="shared" si="6"/>
        <v>7.0000000000000007E-2</v>
      </c>
      <c r="N73" s="4">
        <f t="shared" si="7"/>
        <v>1243.038</v>
      </c>
      <c r="O73" s="6">
        <f>VLOOKUP(C73,'Cleaned Customer Dim'!$A$2:$D$501,4,FALSE)</f>
        <v>36</v>
      </c>
      <c r="P73" s="6" t="str">
        <f>VLOOKUP(C73,'Cleaned Customer Dim'!$A$2:$E$501,5,FALSE)</f>
        <v>Female</v>
      </c>
      <c r="Q73" s="6" t="str">
        <f>VLOOKUP(C73,'Cleaned Customer Dim'!$A$2:$J$501,10,FALSE)</f>
        <v>Platinum</v>
      </c>
      <c r="R73" s="4" t="str">
        <f>VLOOKUP(D73,'Cleaned Product Dim'!$A$2:$C$101,3,FALSE)</f>
        <v>Sports</v>
      </c>
      <c r="S73" s="6">
        <f>VLOOKUP(D73,'Cleaned Product Dim'!$A$2:$G$101,7,FALSE)</f>
        <v>477.61</v>
      </c>
      <c r="T73" s="6">
        <f>VLOOKUP(D73,'Cleaned Product Dim'!$A$2:$H$101,8,FALSE)</f>
        <v>300</v>
      </c>
      <c r="U73" s="6" t="str">
        <f>VLOOKUP(E73,'Cleaned Store Dim'!$A$2:$C$21,3,FALSE)</f>
        <v>North</v>
      </c>
      <c r="V73" s="6" t="str">
        <f>VLOOKUP(E73,'Cleaned Store Dim'!$A$2:$E$21,5,FALSE)</f>
        <v>Flagship</v>
      </c>
      <c r="W73" s="6" t="str">
        <f>VLOOKUP(E73,'Cleaned Store Dim'!$A$2:$F$21,6,FALSE)</f>
        <v>Daniel</v>
      </c>
    </row>
    <row r="74" spans="1:23" ht="15.75" x14ac:dyDescent="0.25">
      <c r="A74" s="4" t="s">
        <v>2035</v>
      </c>
      <c r="B74" s="20">
        <v>45533</v>
      </c>
      <c r="C74" s="4" t="s">
        <v>1284</v>
      </c>
      <c r="D74" s="4" t="s">
        <v>1693</v>
      </c>
      <c r="E74" s="4" t="s">
        <v>1908</v>
      </c>
      <c r="F74" s="4">
        <v>1</v>
      </c>
      <c r="G74" s="4">
        <v>553.82000000000005</v>
      </c>
      <c r="H74" s="4">
        <v>0.09</v>
      </c>
      <c r="I74" s="4" t="s">
        <v>1959</v>
      </c>
      <c r="J74" s="4">
        <v>503.97620000000012</v>
      </c>
      <c r="K74" s="4">
        <f t="shared" si="4"/>
        <v>1</v>
      </c>
      <c r="L74" s="4">
        <f t="shared" si="5"/>
        <v>553.82000000000005</v>
      </c>
      <c r="M74" s="4">
        <f t="shared" si="6"/>
        <v>0.09</v>
      </c>
      <c r="N74" s="4">
        <f t="shared" si="7"/>
        <v>503.97620000000012</v>
      </c>
      <c r="O74" s="6">
        <f>VLOOKUP(C74,'Cleaned Customer Dim'!$A$2:$D$501,4,FALSE)</f>
        <v>55</v>
      </c>
      <c r="P74" s="6" t="str">
        <f>VLOOKUP(C74,'Cleaned Customer Dim'!$A$2:$E$501,5,FALSE)</f>
        <v>Male</v>
      </c>
      <c r="Q74" s="6" t="str">
        <f>VLOOKUP(C74,'Cleaned Customer Dim'!$A$2:$J$501,10,FALSE)</f>
        <v>Gold</v>
      </c>
      <c r="R74" s="4" t="str">
        <f>VLOOKUP(D74,'Cleaned Product Dim'!$A$2:$C$101,3,FALSE)</f>
        <v>Sports</v>
      </c>
      <c r="S74" s="6">
        <f>VLOOKUP(D74,'Cleaned Product Dim'!$A$2:$G$101,7,FALSE)</f>
        <v>135.61000000000001</v>
      </c>
      <c r="T74" s="6">
        <f>VLOOKUP(D74,'Cleaned Product Dim'!$A$2:$H$101,8,FALSE)</f>
        <v>394</v>
      </c>
      <c r="U74" s="6" t="str">
        <f>VLOOKUP(E74,'Cleaned Store Dim'!$A$2:$C$21,3,FALSE)</f>
        <v>North</v>
      </c>
      <c r="V74" s="6" t="str">
        <f>VLOOKUP(E74,'Cleaned Store Dim'!$A$2:$E$21,5,FALSE)</f>
        <v>Outlet</v>
      </c>
      <c r="W74" s="6" t="str">
        <f>VLOOKUP(E74,'Cleaned Store Dim'!$A$2:$F$21,6,FALSE)</f>
        <v>Chester</v>
      </c>
    </row>
    <row r="75" spans="1:23" ht="15.75" x14ac:dyDescent="0.25">
      <c r="A75" s="4" t="s">
        <v>2036</v>
      </c>
      <c r="B75" s="20">
        <v>45626</v>
      </c>
      <c r="C75" s="4" t="s">
        <v>151</v>
      </c>
      <c r="D75" s="4" t="s">
        <v>1715</v>
      </c>
      <c r="E75" s="4" t="s">
        <v>1927</v>
      </c>
      <c r="F75" s="4">
        <v>2</v>
      </c>
      <c r="G75" s="4">
        <v>556.42999999999995</v>
      </c>
      <c r="H75" s="4">
        <v>0.13</v>
      </c>
      <c r="I75" s="4" t="s">
        <v>1959</v>
      </c>
      <c r="J75" s="4">
        <v>968.18819999999994</v>
      </c>
      <c r="K75" s="4">
        <f t="shared" si="4"/>
        <v>2</v>
      </c>
      <c r="L75" s="4">
        <f t="shared" si="5"/>
        <v>556.42999999999995</v>
      </c>
      <c r="M75" s="4">
        <f t="shared" si="6"/>
        <v>0.13</v>
      </c>
      <c r="N75" s="4">
        <f t="shared" si="7"/>
        <v>968.18819999999994</v>
      </c>
      <c r="O75" s="6">
        <f>VLOOKUP(C75,'Cleaned Customer Dim'!$A$2:$D$501,4,FALSE)</f>
        <v>27</v>
      </c>
      <c r="P75" s="6" t="str">
        <f>VLOOKUP(C75,'Cleaned Customer Dim'!$A$2:$E$501,5,FALSE)</f>
        <v>Female</v>
      </c>
      <c r="Q75" s="6" t="str">
        <f>VLOOKUP(C75,'Cleaned Customer Dim'!$A$2:$J$501,10,FALSE)</f>
        <v>Platinum</v>
      </c>
      <c r="R75" s="4" t="str">
        <f>VLOOKUP(D75,'Cleaned Product Dim'!$A$2:$C$101,3,FALSE)</f>
        <v>Sports</v>
      </c>
      <c r="S75" s="6">
        <f>VLOOKUP(D75,'Cleaned Product Dim'!$A$2:$G$101,7,FALSE)</f>
        <v>318.91000000000003</v>
      </c>
      <c r="T75" s="6">
        <f>VLOOKUP(D75,'Cleaned Product Dim'!$A$2:$H$101,8,FALSE)</f>
        <v>114</v>
      </c>
      <c r="U75" s="6" t="str">
        <f>VLOOKUP(E75,'Cleaned Store Dim'!$A$2:$C$21,3,FALSE)</f>
        <v>South</v>
      </c>
      <c r="V75" s="6" t="str">
        <f>VLOOKUP(E75,'Cleaned Store Dim'!$A$2:$E$21,5,FALSE)</f>
        <v>Online</v>
      </c>
      <c r="W75" s="6" t="str">
        <f>VLOOKUP(E75,'Cleaned Store Dim'!$A$2:$F$21,6,FALSE)</f>
        <v>Lake</v>
      </c>
    </row>
    <row r="76" spans="1:23" ht="15.75" x14ac:dyDescent="0.25">
      <c r="A76" s="4" t="s">
        <v>2037</v>
      </c>
      <c r="B76" s="20">
        <v>46001</v>
      </c>
      <c r="C76" s="4" t="s">
        <v>880</v>
      </c>
      <c r="D76" s="4" t="s">
        <v>1635</v>
      </c>
      <c r="E76" s="4" t="s">
        <v>1917</v>
      </c>
      <c r="F76" s="4">
        <v>1</v>
      </c>
      <c r="G76" s="4">
        <v>184.98</v>
      </c>
      <c r="H76" s="4">
        <v>0.1</v>
      </c>
      <c r="I76" s="4" t="s">
        <v>1964</v>
      </c>
      <c r="J76" s="4">
        <v>166.482</v>
      </c>
      <c r="K76" s="4">
        <f t="shared" si="4"/>
        <v>1</v>
      </c>
      <c r="L76" s="4">
        <f t="shared" si="5"/>
        <v>184.98</v>
      </c>
      <c r="M76" s="4">
        <f t="shared" si="6"/>
        <v>0.1</v>
      </c>
      <c r="N76" s="4">
        <f t="shared" si="7"/>
        <v>166.482</v>
      </c>
      <c r="O76" s="6">
        <f>VLOOKUP(C76,'Cleaned Customer Dim'!$A$2:$D$501,4,FALSE)</f>
        <v>23</v>
      </c>
      <c r="P76" s="6" t="str">
        <f>VLOOKUP(C76,'Cleaned Customer Dim'!$A$2:$E$501,5,FALSE)</f>
        <v>Male</v>
      </c>
      <c r="Q76" s="6" t="str">
        <f>VLOOKUP(C76,'Cleaned Customer Dim'!$A$2:$J$501,10,FALSE)</f>
        <v>Bronze</v>
      </c>
      <c r="R76" s="4" t="str">
        <f>VLOOKUP(D76,'Cleaned Product Dim'!$A$2:$C$101,3,FALSE)</f>
        <v>Sports</v>
      </c>
      <c r="S76" s="6">
        <f>VLOOKUP(D76,'Cleaned Product Dim'!$A$2:$G$101,7,FALSE)</f>
        <v>131.51</v>
      </c>
      <c r="T76" s="6">
        <f>VLOOKUP(D76,'Cleaned Product Dim'!$A$2:$H$101,8,FALSE)</f>
        <v>281.95833333333331</v>
      </c>
      <c r="U76" s="6" t="str">
        <f>VLOOKUP(E76,'Cleaned Store Dim'!$A$2:$C$21,3,FALSE)</f>
        <v>West</v>
      </c>
      <c r="V76" s="6" t="str">
        <f>VLOOKUP(E76,'Cleaned Store Dim'!$A$2:$E$21,5,FALSE)</f>
        <v>Online</v>
      </c>
      <c r="W76" s="6" t="str">
        <f>VLOOKUP(E76,'Cleaned Store Dim'!$A$2:$F$21,6,FALSE)</f>
        <v>Thompson</v>
      </c>
    </row>
    <row r="77" spans="1:23" ht="15.75" x14ac:dyDescent="0.25">
      <c r="A77" s="4" t="s">
        <v>2038</v>
      </c>
      <c r="B77" s="20">
        <v>45500</v>
      </c>
      <c r="C77" s="4" t="s">
        <v>145</v>
      </c>
      <c r="D77" s="4" t="s">
        <v>1874</v>
      </c>
      <c r="E77" s="4" t="s">
        <v>1929</v>
      </c>
      <c r="F77" s="4">
        <v>4</v>
      </c>
      <c r="G77" s="4">
        <v>700.18</v>
      </c>
      <c r="H77" s="4">
        <v>0.23</v>
      </c>
      <c r="I77" s="4" t="s">
        <v>1959</v>
      </c>
      <c r="J77" s="4">
        <v>2156.5544</v>
      </c>
      <c r="K77" s="4">
        <f t="shared" si="4"/>
        <v>4</v>
      </c>
      <c r="L77" s="4">
        <f t="shared" si="5"/>
        <v>700.18</v>
      </c>
      <c r="M77" s="4">
        <f t="shared" si="6"/>
        <v>0.23</v>
      </c>
      <c r="N77" s="4">
        <f t="shared" si="7"/>
        <v>2156.5544</v>
      </c>
      <c r="O77" s="6">
        <f>VLOOKUP(C77,'Cleaned Customer Dim'!$A$2:$D$501,4,FALSE)</f>
        <v>52</v>
      </c>
      <c r="P77" s="6" t="str">
        <f>VLOOKUP(C77,'Cleaned Customer Dim'!$A$2:$E$501,5,FALSE)</f>
        <v>Male</v>
      </c>
      <c r="Q77" s="6" t="str">
        <f>VLOOKUP(C77,'Cleaned Customer Dim'!$A$2:$J$501,10,FALSE)</f>
        <v>Silver</v>
      </c>
      <c r="R77" s="4" t="str">
        <f>VLOOKUP(D77,'Cleaned Product Dim'!$A$2:$C$101,3,FALSE)</f>
        <v>Sports</v>
      </c>
      <c r="S77" s="6">
        <f>VLOOKUP(D77,'Cleaned Product Dim'!$A$2:$G$101,7,FALSE)</f>
        <v>245.98</v>
      </c>
      <c r="T77" s="6">
        <f>VLOOKUP(D77,'Cleaned Product Dim'!$A$2:$H$101,8,FALSE)</f>
        <v>471</v>
      </c>
      <c r="U77" s="6" t="str">
        <f>VLOOKUP(E77,'Cleaned Store Dim'!$A$2:$C$21,3,FALSE)</f>
        <v>North</v>
      </c>
      <c r="V77" s="6" t="str">
        <f>VLOOKUP(E77,'Cleaned Store Dim'!$A$2:$E$21,5,FALSE)</f>
        <v>Online</v>
      </c>
      <c r="W77" s="6" t="str">
        <f>VLOOKUP(E77,'Cleaned Store Dim'!$A$2:$F$21,6,FALSE)</f>
        <v>Sabrina</v>
      </c>
    </row>
    <row r="78" spans="1:23" ht="15.75" x14ac:dyDescent="0.25">
      <c r="A78" s="4" t="s">
        <v>2039</v>
      </c>
      <c r="B78" s="20">
        <v>45285</v>
      </c>
      <c r="C78" s="4" t="s">
        <v>88</v>
      </c>
      <c r="D78" s="4" t="s">
        <v>1811</v>
      </c>
      <c r="E78" s="4" t="s">
        <v>1924</v>
      </c>
      <c r="F78" s="4">
        <v>2</v>
      </c>
      <c r="G78" s="4">
        <v>686.31</v>
      </c>
      <c r="H78" s="4">
        <v>0.25</v>
      </c>
      <c r="I78" s="4" t="s">
        <v>1959</v>
      </c>
      <c r="J78" s="4">
        <v>1029.4649999999999</v>
      </c>
      <c r="K78" s="4">
        <f t="shared" si="4"/>
        <v>2</v>
      </c>
      <c r="L78" s="4">
        <f t="shared" si="5"/>
        <v>686.31</v>
      </c>
      <c r="M78" s="4">
        <f t="shared" si="6"/>
        <v>0.25</v>
      </c>
      <c r="N78" s="4">
        <f t="shared" si="7"/>
        <v>1029.4649999999999</v>
      </c>
      <c r="O78" s="6">
        <f>VLOOKUP(C78,'Cleaned Customer Dim'!$A$2:$D$501,4,FALSE)</f>
        <v>46</v>
      </c>
      <c r="P78" s="6" t="str">
        <f>VLOOKUP(C78,'Cleaned Customer Dim'!$A$2:$E$501,5,FALSE)</f>
        <v>Female</v>
      </c>
      <c r="Q78" s="6" t="str">
        <f>VLOOKUP(C78,'Cleaned Customer Dim'!$A$2:$J$501,10,FALSE)</f>
        <v>Platinum</v>
      </c>
      <c r="R78" s="4" t="str">
        <f>VLOOKUP(D78,'Cleaned Product Dim'!$A$2:$C$101,3,FALSE)</f>
        <v>Electronics</v>
      </c>
      <c r="S78" s="6">
        <f>VLOOKUP(D78,'Cleaned Product Dim'!$A$2:$G$101,7,FALSE)</f>
        <v>392.89</v>
      </c>
      <c r="T78" s="6">
        <f>VLOOKUP(D78,'Cleaned Product Dim'!$A$2:$H$101,8,FALSE)</f>
        <v>320</v>
      </c>
      <c r="U78" s="6" t="str">
        <f>VLOOKUP(E78,'Cleaned Store Dim'!$A$2:$C$21,3,FALSE)</f>
        <v>East</v>
      </c>
      <c r="V78" s="6" t="str">
        <f>VLOOKUP(E78,'Cleaned Store Dim'!$A$2:$E$21,5,FALSE)</f>
        <v>Online</v>
      </c>
      <c r="W78" s="6" t="str">
        <f>VLOOKUP(E78,'Cleaned Store Dim'!$A$2:$F$21,6,FALSE)</f>
        <v>David</v>
      </c>
    </row>
    <row r="79" spans="1:23" ht="15.75" x14ac:dyDescent="0.25">
      <c r="A79" s="4" t="s">
        <v>2040</v>
      </c>
      <c r="B79" s="20">
        <v>45800</v>
      </c>
      <c r="C79" s="4" t="s">
        <v>42</v>
      </c>
      <c r="D79" s="4" t="s">
        <v>1783</v>
      </c>
      <c r="E79" s="4" t="s">
        <v>1936</v>
      </c>
      <c r="F79" s="4">
        <v>1</v>
      </c>
      <c r="G79" s="4">
        <v>687.82</v>
      </c>
      <c r="H79" s="4">
        <v>0.27</v>
      </c>
      <c r="I79" s="4" t="s">
        <v>1964</v>
      </c>
      <c r="J79" s="4">
        <v>502.10860000000002</v>
      </c>
      <c r="K79" s="4">
        <f t="shared" si="4"/>
        <v>1</v>
      </c>
      <c r="L79" s="4">
        <f t="shared" si="5"/>
        <v>687.82</v>
      </c>
      <c r="M79" s="4">
        <f t="shared" si="6"/>
        <v>0.27</v>
      </c>
      <c r="N79" s="4">
        <f t="shared" si="7"/>
        <v>502.10860000000002</v>
      </c>
      <c r="O79" s="6">
        <f>VLOOKUP(C79,'Cleaned Customer Dim'!$A$2:$D$501,4,FALSE)</f>
        <v>29</v>
      </c>
      <c r="P79" s="6" t="str">
        <f>VLOOKUP(C79,'Cleaned Customer Dim'!$A$2:$E$501,5,FALSE)</f>
        <v>Female</v>
      </c>
      <c r="Q79" s="6" t="str">
        <f>VLOOKUP(C79,'Cleaned Customer Dim'!$A$2:$J$501,10,FALSE)</f>
        <v>Bronze</v>
      </c>
      <c r="R79" s="4" t="str">
        <f>VLOOKUP(D79,'Cleaned Product Dim'!$A$2:$C$101,3,FALSE)</f>
        <v>Electronics</v>
      </c>
      <c r="S79" s="6">
        <f>VLOOKUP(D79,'Cleaned Product Dim'!$A$2:$G$101,7,FALSE)</f>
        <v>349.17</v>
      </c>
      <c r="T79" s="6">
        <f>VLOOKUP(D79,'Cleaned Product Dim'!$A$2:$H$101,8,FALSE)</f>
        <v>476</v>
      </c>
      <c r="U79" s="6" t="str">
        <f>VLOOKUP(E79,'Cleaned Store Dim'!$A$2:$C$21,3,FALSE)</f>
        <v>North</v>
      </c>
      <c r="V79" s="6" t="str">
        <f>VLOOKUP(E79,'Cleaned Store Dim'!$A$2:$E$21,5,FALSE)</f>
        <v>Flagship</v>
      </c>
      <c r="W79" s="6" t="str">
        <f>VLOOKUP(E79,'Cleaned Store Dim'!$A$2:$F$21,6,FALSE)</f>
        <v>Jenniferstad</v>
      </c>
    </row>
    <row r="80" spans="1:23" ht="15.75" x14ac:dyDescent="0.25">
      <c r="A80" s="4" t="s">
        <v>2041</v>
      </c>
      <c r="B80" s="20">
        <v>45609</v>
      </c>
      <c r="C80" s="4" t="s">
        <v>726</v>
      </c>
      <c r="D80" s="4" t="s">
        <v>1832</v>
      </c>
      <c r="E80" s="4" t="s">
        <v>1917</v>
      </c>
      <c r="F80" s="4">
        <v>2</v>
      </c>
      <c r="G80" s="4">
        <v>900.55</v>
      </c>
      <c r="H80" s="4">
        <v>0.16</v>
      </c>
      <c r="I80" s="4" t="s">
        <v>1959</v>
      </c>
      <c r="J80" s="4">
        <v>1512.924</v>
      </c>
      <c r="K80" s="4">
        <f t="shared" si="4"/>
        <v>2</v>
      </c>
      <c r="L80" s="4">
        <f t="shared" si="5"/>
        <v>900.55</v>
      </c>
      <c r="M80" s="4">
        <f t="shared" si="6"/>
        <v>0.16</v>
      </c>
      <c r="N80" s="4">
        <f t="shared" si="7"/>
        <v>1512.924</v>
      </c>
      <c r="O80" s="6">
        <f>VLOOKUP(C80,'Cleaned Customer Dim'!$A$2:$D$501,4,FALSE)</f>
        <v>38</v>
      </c>
      <c r="P80" s="6" t="str">
        <f>VLOOKUP(C80,'Cleaned Customer Dim'!$A$2:$E$501,5,FALSE)</f>
        <v>Male</v>
      </c>
      <c r="Q80" s="6" t="str">
        <f>VLOOKUP(C80,'Cleaned Customer Dim'!$A$2:$J$501,10,FALSE)</f>
        <v>Platinum</v>
      </c>
      <c r="R80" s="4" t="str">
        <f>VLOOKUP(D80,'Cleaned Product Dim'!$A$2:$C$101,3,FALSE)</f>
        <v>Beauty</v>
      </c>
      <c r="S80" s="6">
        <f>VLOOKUP(D80,'Cleaned Product Dim'!$A$2:$G$101,7,FALSE)</f>
        <v>250.41615384615383</v>
      </c>
      <c r="T80" s="6">
        <f>VLOOKUP(D80,'Cleaned Product Dim'!$A$2:$H$101,8,FALSE)</f>
        <v>159</v>
      </c>
      <c r="U80" s="6" t="str">
        <f>VLOOKUP(E80,'Cleaned Store Dim'!$A$2:$C$21,3,FALSE)</f>
        <v>West</v>
      </c>
      <c r="V80" s="6" t="str">
        <f>VLOOKUP(E80,'Cleaned Store Dim'!$A$2:$E$21,5,FALSE)</f>
        <v>Online</v>
      </c>
      <c r="W80" s="6" t="str">
        <f>VLOOKUP(E80,'Cleaned Store Dim'!$A$2:$F$21,6,FALSE)</f>
        <v>Thompson</v>
      </c>
    </row>
    <row r="81" spans="1:23" ht="15.75" x14ac:dyDescent="0.25">
      <c r="A81" s="4" t="s">
        <v>2042</v>
      </c>
      <c r="B81" s="20">
        <v>45150</v>
      </c>
      <c r="C81" s="4" t="s">
        <v>406</v>
      </c>
      <c r="D81" s="4" t="s">
        <v>1638</v>
      </c>
      <c r="E81" s="4" t="s">
        <v>1896</v>
      </c>
      <c r="F81" s="4">
        <v>1</v>
      </c>
      <c r="G81" s="4">
        <v>341.17</v>
      </c>
      <c r="H81" s="4">
        <v>0.15</v>
      </c>
      <c r="I81" s="4" t="s">
        <v>1959</v>
      </c>
      <c r="J81" s="4">
        <v>289.99450000000002</v>
      </c>
      <c r="K81" s="4">
        <f t="shared" si="4"/>
        <v>1</v>
      </c>
      <c r="L81" s="4">
        <f t="shared" si="5"/>
        <v>341.17</v>
      </c>
      <c r="M81" s="4">
        <f t="shared" si="6"/>
        <v>0.15</v>
      </c>
      <c r="N81" s="4">
        <f t="shared" si="7"/>
        <v>289.99450000000002</v>
      </c>
      <c r="O81" s="6">
        <f>VLOOKUP(C81,'Cleaned Customer Dim'!$A$2:$D$501,4,FALSE)</f>
        <v>53</v>
      </c>
      <c r="P81" s="6" t="str">
        <f>VLOOKUP(C81,'Cleaned Customer Dim'!$A$2:$E$501,5,FALSE)</f>
        <v>Female</v>
      </c>
      <c r="Q81" s="6" t="str">
        <f>VLOOKUP(C81,'Cleaned Customer Dim'!$A$2:$J$501,10,FALSE)</f>
        <v>Platinum</v>
      </c>
      <c r="R81" s="4" t="str">
        <f>VLOOKUP(D81,'Cleaned Product Dim'!$A$2:$C$101,3,FALSE)</f>
        <v>Home</v>
      </c>
      <c r="S81" s="6">
        <f>VLOOKUP(D81,'Cleaned Product Dim'!$A$2:$G$101,7,FALSE)</f>
        <v>123.46</v>
      </c>
      <c r="T81" s="6">
        <f>VLOOKUP(D81,'Cleaned Product Dim'!$A$2:$H$101,8,FALSE)</f>
        <v>76</v>
      </c>
      <c r="U81" s="6" t="str">
        <f>VLOOKUP(E81,'Cleaned Store Dim'!$A$2:$C$21,3,FALSE)</f>
        <v>South</v>
      </c>
      <c r="V81" s="6" t="str">
        <f>VLOOKUP(E81,'Cleaned Store Dim'!$A$2:$E$21,5,FALSE)</f>
        <v>Outlet</v>
      </c>
      <c r="W81" s="6" t="str">
        <f>VLOOKUP(E81,'Cleaned Store Dim'!$A$2:$F$21,6,FALSE)</f>
        <v>North Nancy</v>
      </c>
    </row>
    <row r="82" spans="1:23" ht="15.75" x14ac:dyDescent="0.25">
      <c r="A82" s="4" t="s">
        <v>2043</v>
      </c>
      <c r="B82" s="20">
        <v>45885</v>
      </c>
      <c r="C82" s="4" t="s">
        <v>590</v>
      </c>
      <c r="D82" s="4" t="s">
        <v>1738</v>
      </c>
      <c r="E82" s="4" t="s">
        <v>1917</v>
      </c>
      <c r="F82" s="4">
        <v>1</v>
      </c>
      <c r="G82" s="4">
        <v>442.27</v>
      </c>
      <c r="H82" s="4">
        <v>0.06</v>
      </c>
      <c r="I82" s="4" t="s">
        <v>1964</v>
      </c>
      <c r="J82" s="4">
        <v>415.73379999999997</v>
      </c>
      <c r="K82" s="4">
        <f t="shared" si="4"/>
        <v>1</v>
      </c>
      <c r="L82" s="4">
        <f t="shared" si="5"/>
        <v>442.27</v>
      </c>
      <c r="M82" s="4">
        <f t="shared" si="6"/>
        <v>0.06</v>
      </c>
      <c r="N82" s="4">
        <f t="shared" si="7"/>
        <v>415.73379999999997</v>
      </c>
      <c r="O82" s="6">
        <f>VLOOKUP(C82,'Cleaned Customer Dim'!$A$2:$D$501,4,FALSE)</f>
        <v>48</v>
      </c>
      <c r="P82" s="6" t="str">
        <f>VLOOKUP(C82,'Cleaned Customer Dim'!$A$2:$E$501,5,FALSE)</f>
        <v>Male</v>
      </c>
      <c r="Q82" s="6" t="str">
        <f>VLOOKUP(C82,'Cleaned Customer Dim'!$A$2:$J$501,10,FALSE)</f>
        <v>Silver</v>
      </c>
      <c r="R82" s="4" t="str">
        <f>VLOOKUP(D82,'Cleaned Product Dim'!$A$2:$C$101,3,FALSE)</f>
        <v>Sports</v>
      </c>
      <c r="S82" s="6">
        <f>VLOOKUP(D82,'Cleaned Product Dim'!$A$2:$G$101,7,FALSE)</f>
        <v>212.26</v>
      </c>
      <c r="T82" s="6">
        <f>VLOOKUP(D82,'Cleaned Product Dim'!$A$2:$H$101,8,FALSE)</f>
        <v>82</v>
      </c>
      <c r="U82" s="6" t="str">
        <f>VLOOKUP(E82,'Cleaned Store Dim'!$A$2:$C$21,3,FALSE)</f>
        <v>West</v>
      </c>
      <c r="V82" s="6" t="str">
        <f>VLOOKUP(E82,'Cleaned Store Dim'!$A$2:$E$21,5,FALSE)</f>
        <v>Online</v>
      </c>
      <c r="W82" s="6" t="str">
        <f>VLOOKUP(E82,'Cleaned Store Dim'!$A$2:$F$21,6,FALSE)</f>
        <v>Thompson</v>
      </c>
    </row>
    <row r="83" spans="1:23" ht="15.75" x14ac:dyDescent="0.25">
      <c r="A83" s="4" t="s">
        <v>2044</v>
      </c>
      <c r="B83" s="20">
        <v>45616</v>
      </c>
      <c r="C83" s="4" t="s">
        <v>820</v>
      </c>
      <c r="D83" s="4" t="s">
        <v>1796</v>
      </c>
      <c r="E83" s="4" t="s">
        <v>1921</v>
      </c>
      <c r="F83" s="4">
        <v>1</v>
      </c>
      <c r="G83" s="4">
        <v>363.73</v>
      </c>
      <c r="H83" s="4">
        <v>0.25</v>
      </c>
      <c r="I83" s="4" t="s">
        <v>1961</v>
      </c>
      <c r="J83" s="4">
        <v>272.79750000000001</v>
      </c>
      <c r="K83" s="4">
        <f t="shared" si="4"/>
        <v>1</v>
      </c>
      <c r="L83" s="4">
        <f t="shared" si="5"/>
        <v>363.73</v>
      </c>
      <c r="M83" s="4">
        <f t="shared" si="6"/>
        <v>0.25</v>
      </c>
      <c r="N83" s="4">
        <f t="shared" si="7"/>
        <v>272.79750000000001</v>
      </c>
      <c r="O83" s="6">
        <f>VLOOKUP(C83,'Cleaned Customer Dim'!$A$2:$D$501,4,FALSE)</f>
        <v>32</v>
      </c>
      <c r="P83" s="6" t="str">
        <f>VLOOKUP(C83,'Cleaned Customer Dim'!$A$2:$E$501,5,FALSE)</f>
        <v>Male</v>
      </c>
      <c r="Q83" s="6" t="str">
        <f>VLOOKUP(C83,'Cleaned Customer Dim'!$A$2:$J$501,10,FALSE)</f>
        <v>Bronze</v>
      </c>
      <c r="R83" s="4" t="str">
        <f>VLOOKUP(D83,'Cleaned Product Dim'!$A$2:$C$101,3,FALSE)</f>
        <v>Beauty</v>
      </c>
      <c r="S83" s="6">
        <f>VLOOKUP(D83,'Cleaned Product Dim'!$A$2:$G$101,7,FALSE)</f>
        <v>214.32</v>
      </c>
      <c r="T83" s="6">
        <f>VLOOKUP(D83,'Cleaned Product Dim'!$A$2:$H$101,8,FALSE)</f>
        <v>383</v>
      </c>
      <c r="U83" s="6" t="str">
        <f>VLOOKUP(E83,'Cleaned Store Dim'!$A$2:$C$21,3,FALSE)</f>
        <v>South</v>
      </c>
      <c r="V83" s="6" t="str">
        <f>VLOOKUP(E83,'Cleaned Store Dim'!$A$2:$E$21,5,FALSE)</f>
        <v>Flagship</v>
      </c>
      <c r="W83" s="6" t="str">
        <f>VLOOKUP(E83,'Cleaned Store Dim'!$A$2:$F$21,6,FALSE)</f>
        <v>Johnstad</v>
      </c>
    </row>
    <row r="84" spans="1:23" ht="15.75" x14ac:dyDescent="0.25">
      <c r="A84" s="4" t="s">
        <v>2045</v>
      </c>
      <c r="B84" s="20">
        <v>45518</v>
      </c>
      <c r="C84" s="4" t="s">
        <v>1193</v>
      </c>
      <c r="D84" s="4" t="s">
        <v>1856</v>
      </c>
      <c r="E84" s="4" t="s">
        <v>1942</v>
      </c>
      <c r="F84" s="4">
        <v>2</v>
      </c>
      <c r="G84" s="4">
        <v>601.33000000000004</v>
      </c>
      <c r="H84" s="4">
        <v>0.16</v>
      </c>
      <c r="I84" s="4" t="s">
        <v>1961</v>
      </c>
      <c r="J84" s="4">
        <v>1010.2344000000001</v>
      </c>
      <c r="K84" s="4">
        <f t="shared" si="4"/>
        <v>2</v>
      </c>
      <c r="L84" s="4">
        <f t="shared" si="5"/>
        <v>601.33000000000004</v>
      </c>
      <c r="M84" s="4">
        <f t="shared" si="6"/>
        <v>0.16</v>
      </c>
      <c r="N84" s="4">
        <f t="shared" si="7"/>
        <v>1010.2344000000001</v>
      </c>
      <c r="O84" s="6">
        <f>VLOOKUP(C84,'Cleaned Customer Dim'!$A$2:$D$501,4,FALSE)</f>
        <v>44</v>
      </c>
      <c r="P84" s="6" t="str">
        <f>VLOOKUP(C84,'Cleaned Customer Dim'!$A$2:$E$501,5,FALSE)</f>
        <v>Female</v>
      </c>
      <c r="Q84" s="6" t="str">
        <f>VLOOKUP(C84,'Cleaned Customer Dim'!$A$2:$J$501,10,FALSE)</f>
        <v>Bronze</v>
      </c>
      <c r="R84" s="4" t="str">
        <f>VLOOKUP(D84,'Cleaned Product Dim'!$A$2:$C$101,3,FALSE)</f>
        <v>Clothing</v>
      </c>
      <c r="S84" s="6">
        <f>VLOOKUP(D84,'Cleaned Product Dim'!$A$2:$G$101,7,FALSE)</f>
        <v>438.25</v>
      </c>
      <c r="T84" s="6">
        <f>VLOOKUP(D84,'Cleaned Product Dim'!$A$2:$H$101,8,FALSE)</f>
        <v>496</v>
      </c>
      <c r="U84" s="6" t="str">
        <f>VLOOKUP(E84,'Cleaned Store Dim'!$A$2:$C$21,3,FALSE)</f>
        <v>North</v>
      </c>
      <c r="V84" s="6" t="str">
        <f>VLOOKUP(E84,'Cleaned Store Dim'!$A$2:$E$21,5,FALSE)</f>
        <v>Flagship</v>
      </c>
      <c r="W84" s="6" t="str">
        <f>VLOOKUP(E84,'Cleaned Store Dim'!$A$2:$F$21,6,FALSE)</f>
        <v>Benson</v>
      </c>
    </row>
    <row r="85" spans="1:23" ht="15.75" x14ac:dyDescent="0.25">
      <c r="A85" s="4" t="s">
        <v>2046</v>
      </c>
      <c r="B85" s="20">
        <v>45427</v>
      </c>
      <c r="C85" s="4" t="s">
        <v>1266</v>
      </c>
      <c r="D85" s="4" t="s">
        <v>1625</v>
      </c>
      <c r="E85" s="4" t="s">
        <v>1945</v>
      </c>
      <c r="F85" s="4">
        <v>4</v>
      </c>
      <c r="G85" s="4">
        <v>34.39</v>
      </c>
      <c r="H85" s="4">
        <v>0.03</v>
      </c>
      <c r="I85" s="4" t="s">
        <v>1961</v>
      </c>
      <c r="J85" s="4">
        <v>133.4332</v>
      </c>
      <c r="K85" s="4">
        <f t="shared" si="4"/>
        <v>4</v>
      </c>
      <c r="L85" s="4">
        <f t="shared" si="5"/>
        <v>34.39</v>
      </c>
      <c r="M85" s="4">
        <f t="shared" si="6"/>
        <v>0.03</v>
      </c>
      <c r="N85" s="4">
        <f t="shared" si="7"/>
        <v>133.4332</v>
      </c>
      <c r="O85" s="6">
        <f>VLOOKUP(C85,'Cleaned Customer Dim'!$A$2:$D$501,4,FALSE)</f>
        <v>34</v>
      </c>
      <c r="P85" s="6" t="str">
        <f>VLOOKUP(C85,'Cleaned Customer Dim'!$A$2:$E$501,5,FALSE)</f>
        <v>Male</v>
      </c>
      <c r="Q85" s="6" t="str">
        <f>VLOOKUP(C85,'Cleaned Customer Dim'!$A$2:$J$501,10,FALSE)</f>
        <v>Bronze</v>
      </c>
      <c r="R85" s="4" t="str">
        <f>VLOOKUP(D85,'Cleaned Product Dim'!$A$2:$C$101,3,FALSE)</f>
        <v>Sports</v>
      </c>
      <c r="S85" s="6">
        <f>VLOOKUP(D85,'Cleaned Product Dim'!$A$2:$G$101,7,FALSE)</f>
        <v>144.53</v>
      </c>
      <c r="T85" s="6">
        <f>VLOOKUP(D85,'Cleaned Product Dim'!$A$2:$H$101,8,FALSE)</f>
        <v>367</v>
      </c>
      <c r="U85" s="6" t="str">
        <f>VLOOKUP(E85,'Cleaned Store Dim'!$A$2:$C$21,3,FALSE)</f>
        <v>East</v>
      </c>
      <c r="V85" s="6" t="str">
        <f>VLOOKUP(E85,'Cleaned Store Dim'!$A$2:$E$21,5,FALSE)</f>
        <v>Flagship</v>
      </c>
      <c r="W85" s="6" t="str">
        <f>VLOOKUP(E85,'Cleaned Store Dim'!$A$2:$F$21,6,FALSE)</f>
        <v>East Stevechester</v>
      </c>
    </row>
    <row r="86" spans="1:23" ht="15.75" x14ac:dyDescent="0.25">
      <c r="A86" s="4" t="s">
        <v>2047</v>
      </c>
      <c r="B86" s="20">
        <v>45150</v>
      </c>
      <c r="C86" s="4" t="s">
        <v>1325</v>
      </c>
      <c r="D86" s="4" t="s">
        <v>1718</v>
      </c>
      <c r="E86" s="4" t="s">
        <v>1942</v>
      </c>
      <c r="F86" s="4">
        <v>1</v>
      </c>
      <c r="G86" s="4">
        <v>773.57</v>
      </c>
      <c r="H86" s="4">
        <v>0.05</v>
      </c>
      <c r="I86" s="4" t="s">
        <v>1964</v>
      </c>
      <c r="J86" s="4"/>
      <c r="K86" s="4">
        <f t="shared" si="4"/>
        <v>1</v>
      </c>
      <c r="L86" s="4">
        <f t="shared" si="5"/>
        <v>773.57</v>
      </c>
      <c r="M86" s="4">
        <f t="shared" si="6"/>
        <v>0.05</v>
      </c>
      <c r="N86" s="4">
        <f t="shared" si="7"/>
        <v>734.89150000000006</v>
      </c>
      <c r="O86" s="6">
        <f>VLOOKUP(C86,'Cleaned Customer Dim'!$A$2:$D$501,4,FALSE)</f>
        <v>35</v>
      </c>
      <c r="P86" s="6" t="str">
        <f>VLOOKUP(C86,'Cleaned Customer Dim'!$A$2:$E$501,5,FALSE)</f>
        <v>Male</v>
      </c>
      <c r="Q86" s="6" t="str">
        <f>VLOOKUP(C86,'Cleaned Customer Dim'!$A$2:$J$501,10,FALSE)</f>
        <v>Silver</v>
      </c>
      <c r="R86" s="4" t="str">
        <f>VLOOKUP(D86,'Cleaned Product Dim'!$A$2:$C$101,3,FALSE)</f>
        <v>Clothing</v>
      </c>
      <c r="S86" s="6">
        <f>VLOOKUP(D86,'Cleaned Product Dim'!$A$2:$G$101,7,FALSE)</f>
        <v>167.34</v>
      </c>
      <c r="T86" s="6">
        <f>VLOOKUP(D86,'Cleaned Product Dim'!$A$2:$H$101,8,FALSE)</f>
        <v>296</v>
      </c>
      <c r="U86" s="6" t="str">
        <f>VLOOKUP(E86,'Cleaned Store Dim'!$A$2:$C$21,3,FALSE)</f>
        <v>North</v>
      </c>
      <c r="V86" s="6" t="str">
        <f>VLOOKUP(E86,'Cleaned Store Dim'!$A$2:$E$21,5,FALSE)</f>
        <v>Flagship</v>
      </c>
      <c r="W86" s="6" t="str">
        <f>VLOOKUP(E86,'Cleaned Store Dim'!$A$2:$F$21,6,FALSE)</f>
        <v>Benson</v>
      </c>
    </row>
    <row r="87" spans="1:23" ht="15.75" x14ac:dyDescent="0.25">
      <c r="A87" s="4" t="s">
        <v>2048</v>
      </c>
      <c r="B87" s="20">
        <v>45282</v>
      </c>
      <c r="C87" s="4" t="s">
        <v>209</v>
      </c>
      <c r="D87" s="4" t="s">
        <v>1847</v>
      </c>
      <c r="E87" s="4" t="s">
        <v>1914</v>
      </c>
      <c r="F87" s="4">
        <v>4</v>
      </c>
      <c r="G87" s="4">
        <v>127.1</v>
      </c>
      <c r="H87" s="4">
        <v>0.24</v>
      </c>
      <c r="I87" s="4" t="s">
        <v>1964</v>
      </c>
      <c r="J87" s="4">
        <v>386.38400000000001</v>
      </c>
      <c r="K87" s="4">
        <f t="shared" si="4"/>
        <v>4</v>
      </c>
      <c r="L87" s="4">
        <f t="shared" si="5"/>
        <v>127.1</v>
      </c>
      <c r="M87" s="4">
        <f t="shared" si="6"/>
        <v>0.24</v>
      </c>
      <c r="N87" s="4">
        <f t="shared" si="7"/>
        <v>386.38400000000001</v>
      </c>
      <c r="O87" s="6">
        <f>VLOOKUP(C87,'Cleaned Customer Dim'!$A$2:$D$501,4,FALSE)</f>
        <v>24</v>
      </c>
      <c r="P87" s="6" t="str">
        <f>VLOOKUP(C87,'Cleaned Customer Dim'!$A$2:$E$501,5,FALSE)</f>
        <v>Male</v>
      </c>
      <c r="Q87" s="6" t="str">
        <f>VLOOKUP(C87,'Cleaned Customer Dim'!$A$2:$J$501,10,FALSE)</f>
        <v>Platinum</v>
      </c>
      <c r="R87" s="4" t="str">
        <f>VLOOKUP(D87,'Cleaned Product Dim'!$A$2:$C$101,3,FALSE)</f>
        <v>Sports</v>
      </c>
      <c r="S87" s="6">
        <f>VLOOKUP(D87,'Cleaned Product Dim'!$A$2:$G$101,7,FALSE)</f>
        <v>131.24</v>
      </c>
      <c r="T87" s="6">
        <f>VLOOKUP(D87,'Cleaned Product Dim'!$A$2:$H$101,8,FALSE)</f>
        <v>232</v>
      </c>
      <c r="U87" s="6" t="str">
        <f>VLOOKUP(E87,'Cleaned Store Dim'!$A$2:$C$21,3,FALSE)</f>
        <v>South</v>
      </c>
      <c r="V87" s="6" t="str">
        <f>VLOOKUP(E87,'Cleaned Store Dim'!$A$2:$E$21,5,FALSE)</f>
        <v>Online</v>
      </c>
      <c r="W87" s="6" t="str">
        <f>VLOOKUP(E87,'Cleaned Store Dim'!$A$2:$F$21,6,FALSE)</f>
        <v>Williamsport</v>
      </c>
    </row>
    <row r="88" spans="1:23" ht="15.75" x14ac:dyDescent="0.25">
      <c r="A88" s="4" t="s">
        <v>2049</v>
      </c>
      <c r="B88" s="20">
        <v>45574</v>
      </c>
      <c r="C88" s="4" t="s">
        <v>968</v>
      </c>
      <c r="D88" s="4" t="s">
        <v>1635</v>
      </c>
      <c r="E88" s="4" t="s">
        <v>1901</v>
      </c>
      <c r="F88" s="4">
        <v>3</v>
      </c>
      <c r="G88" s="4">
        <v>899.58</v>
      </c>
      <c r="H88" s="4">
        <v>0.28000000000000003</v>
      </c>
      <c r="I88" s="4" t="s">
        <v>1961</v>
      </c>
      <c r="J88" s="4">
        <v>1943.0927999999999</v>
      </c>
      <c r="K88" s="4">
        <f t="shared" si="4"/>
        <v>3</v>
      </c>
      <c r="L88" s="4">
        <f t="shared" si="5"/>
        <v>899.58</v>
      </c>
      <c r="M88" s="4">
        <f t="shared" si="6"/>
        <v>0.28000000000000003</v>
      </c>
      <c r="N88" s="4">
        <f t="shared" si="7"/>
        <v>1943.0927999999999</v>
      </c>
      <c r="O88" s="6">
        <f>VLOOKUP(C88,'Cleaned Customer Dim'!$A$2:$D$501,4,FALSE)</f>
        <v>23</v>
      </c>
      <c r="P88" s="6" t="str">
        <f>VLOOKUP(C88,'Cleaned Customer Dim'!$A$2:$E$501,5,FALSE)</f>
        <v>Female</v>
      </c>
      <c r="Q88" s="6" t="str">
        <f>VLOOKUP(C88,'Cleaned Customer Dim'!$A$2:$J$501,10,FALSE)</f>
        <v>Platinum</v>
      </c>
      <c r="R88" s="4" t="str">
        <f>VLOOKUP(D88,'Cleaned Product Dim'!$A$2:$C$101,3,FALSE)</f>
        <v>Sports</v>
      </c>
      <c r="S88" s="6">
        <f>VLOOKUP(D88,'Cleaned Product Dim'!$A$2:$G$101,7,FALSE)</f>
        <v>131.51</v>
      </c>
      <c r="T88" s="6">
        <f>VLOOKUP(D88,'Cleaned Product Dim'!$A$2:$H$101,8,FALSE)</f>
        <v>281.95833333333331</v>
      </c>
      <c r="U88" s="6" t="str">
        <f>VLOOKUP(E88,'Cleaned Store Dim'!$A$2:$C$21,3,FALSE)</f>
        <v>North</v>
      </c>
      <c r="V88" s="6" t="str">
        <f>VLOOKUP(E88,'Cleaned Store Dim'!$A$2:$E$21,5,FALSE)</f>
        <v>Outlet</v>
      </c>
      <c r="W88" s="6" t="str">
        <f>VLOOKUP(E88,'Cleaned Store Dim'!$A$2:$F$21,6,FALSE)</f>
        <v>Goldberg</v>
      </c>
    </row>
    <row r="89" spans="1:23" ht="15.75" x14ac:dyDescent="0.25">
      <c r="A89" s="4" t="s">
        <v>2050</v>
      </c>
      <c r="B89" s="20">
        <v>45873</v>
      </c>
      <c r="C89" s="4" t="s">
        <v>1040</v>
      </c>
      <c r="D89" s="4" t="s">
        <v>1560</v>
      </c>
      <c r="E89" s="4" t="s">
        <v>1924</v>
      </c>
      <c r="F89" s="4">
        <v>3</v>
      </c>
      <c r="G89" s="4">
        <v>964.39</v>
      </c>
      <c r="H89" s="4">
        <v>0.04</v>
      </c>
      <c r="I89" s="4" t="s">
        <v>1959</v>
      </c>
      <c r="J89" s="4">
        <v>2777.4432000000002</v>
      </c>
      <c r="K89" s="4">
        <f t="shared" si="4"/>
        <v>3</v>
      </c>
      <c r="L89" s="4">
        <f t="shared" si="5"/>
        <v>964.39</v>
      </c>
      <c r="M89" s="4">
        <f t="shared" si="6"/>
        <v>0.04</v>
      </c>
      <c r="N89" s="4">
        <f t="shared" si="7"/>
        <v>2777.4432000000002</v>
      </c>
      <c r="O89" s="6">
        <f>VLOOKUP(C89,'Cleaned Customer Dim'!$A$2:$D$501,4,FALSE)</f>
        <v>62</v>
      </c>
      <c r="P89" s="6" t="str">
        <f>VLOOKUP(C89,'Cleaned Customer Dim'!$A$2:$E$501,5,FALSE)</f>
        <v>Female</v>
      </c>
      <c r="Q89" s="6" t="str">
        <f>VLOOKUP(C89,'Cleaned Customer Dim'!$A$2:$J$501,10,FALSE)</f>
        <v>Bronze</v>
      </c>
      <c r="R89" s="4" t="str">
        <f>VLOOKUP(D89,'Cleaned Product Dim'!$A$2:$C$101,3,FALSE)</f>
        <v>Clothing</v>
      </c>
      <c r="S89" s="6">
        <f>VLOOKUP(D89,'Cleaned Product Dim'!$A$2:$G$101,7,FALSE)</f>
        <v>342.56</v>
      </c>
      <c r="T89" s="6">
        <f>VLOOKUP(D89,'Cleaned Product Dim'!$A$2:$H$101,8,FALSE)</f>
        <v>181</v>
      </c>
      <c r="U89" s="6" t="str">
        <f>VLOOKUP(E89,'Cleaned Store Dim'!$A$2:$C$21,3,FALSE)</f>
        <v>East</v>
      </c>
      <c r="V89" s="6" t="str">
        <f>VLOOKUP(E89,'Cleaned Store Dim'!$A$2:$E$21,5,FALSE)</f>
        <v>Online</v>
      </c>
      <c r="W89" s="6" t="str">
        <f>VLOOKUP(E89,'Cleaned Store Dim'!$A$2:$F$21,6,FALSE)</f>
        <v>David</v>
      </c>
    </row>
    <row r="90" spans="1:23" ht="15.75" x14ac:dyDescent="0.25">
      <c r="A90" s="4" t="s">
        <v>2051</v>
      </c>
      <c r="B90" s="20">
        <v>45588</v>
      </c>
      <c r="C90" s="4" t="s">
        <v>612</v>
      </c>
      <c r="D90" s="4" t="s">
        <v>1693</v>
      </c>
      <c r="E90" s="4" t="s">
        <v>1887</v>
      </c>
      <c r="F90" s="4">
        <v>2</v>
      </c>
      <c r="G90" s="4">
        <v>217.83</v>
      </c>
      <c r="H90" s="4">
        <v>0.14000000000000001</v>
      </c>
      <c r="I90" s="4" t="s">
        <v>1961</v>
      </c>
      <c r="J90" s="4">
        <v>374.66759999999999</v>
      </c>
      <c r="K90" s="4">
        <f t="shared" si="4"/>
        <v>2</v>
      </c>
      <c r="L90" s="4">
        <f t="shared" si="5"/>
        <v>217.83</v>
      </c>
      <c r="M90" s="4">
        <f t="shared" si="6"/>
        <v>0.14000000000000001</v>
      </c>
      <c r="N90" s="4">
        <f t="shared" si="7"/>
        <v>374.66759999999999</v>
      </c>
      <c r="O90" s="6">
        <f>VLOOKUP(C90,'Cleaned Customer Dim'!$A$2:$D$501,4,FALSE)</f>
        <v>18</v>
      </c>
      <c r="P90" s="6" t="str">
        <f>VLOOKUP(C90,'Cleaned Customer Dim'!$A$2:$E$501,5,FALSE)</f>
        <v>Male</v>
      </c>
      <c r="Q90" s="6" t="str">
        <f>VLOOKUP(C90,'Cleaned Customer Dim'!$A$2:$J$501,10,FALSE)</f>
        <v>Platinum</v>
      </c>
      <c r="R90" s="4" t="str">
        <f>VLOOKUP(D90,'Cleaned Product Dim'!$A$2:$C$101,3,FALSE)</f>
        <v>Sports</v>
      </c>
      <c r="S90" s="6">
        <f>VLOOKUP(D90,'Cleaned Product Dim'!$A$2:$G$101,7,FALSE)</f>
        <v>135.61000000000001</v>
      </c>
      <c r="T90" s="6">
        <f>VLOOKUP(D90,'Cleaned Product Dim'!$A$2:$H$101,8,FALSE)</f>
        <v>394</v>
      </c>
      <c r="U90" s="6" t="str">
        <f>VLOOKUP(E90,'Cleaned Store Dim'!$A$2:$C$21,3,FALSE)</f>
        <v>East</v>
      </c>
      <c r="V90" s="6" t="str">
        <f>VLOOKUP(E90,'Cleaned Store Dim'!$A$2:$E$21,5,FALSE)</f>
        <v>Flagship</v>
      </c>
      <c r="W90" s="6" t="str">
        <f>VLOOKUP(E90,'Cleaned Store Dim'!$A$2:$F$21,6,FALSE)</f>
        <v>Washington</v>
      </c>
    </row>
    <row r="91" spans="1:23" ht="15.75" x14ac:dyDescent="0.25">
      <c r="A91" s="4" t="s">
        <v>2052</v>
      </c>
      <c r="B91" s="20">
        <v>45937</v>
      </c>
      <c r="C91" s="4" t="s">
        <v>491</v>
      </c>
      <c r="D91" s="4" t="s">
        <v>1625</v>
      </c>
      <c r="E91" s="4" t="s">
        <v>1892</v>
      </c>
      <c r="F91" s="4">
        <v>4</v>
      </c>
      <c r="G91" s="4">
        <v>187.71</v>
      </c>
      <c r="H91" s="4">
        <v>0.06</v>
      </c>
      <c r="I91" s="4" t="s">
        <v>1964</v>
      </c>
      <c r="J91" s="4">
        <v>705.78959999999995</v>
      </c>
      <c r="K91" s="4">
        <f t="shared" si="4"/>
        <v>4</v>
      </c>
      <c r="L91" s="4">
        <f t="shared" si="5"/>
        <v>187.71</v>
      </c>
      <c r="M91" s="4">
        <f t="shared" si="6"/>
        <v>0.06</v>
      </c>
      <c r="N91" s="4">
        <f t="shared" si="7"/>
        <v>705.78959999999995</v>
      </c>
      <c r="O91" s="6">
        <f>VLOOKUP(C91,'Cleaned Customer Dim'!$A$2:$D$501,4,FALSE)</f>
        <v>46</v>
      </c>
      <c r="P91" s="6" t="str">
        <f>VLOOKUP(C91,'Cleaned Customer Dim'!$A$2:$E$501,5,FALSE)</f>
        <v>Male</v>
      </c>
      <c r="Q91" s="6" t="str">
        <f>VLOOKUP(C91,'Cleaned Customer Dim'!$A$2:$J$501,10,FALSE)</f>
        <v>Bronze</v>
      </c>
      <c r="R91" s="4" t="str">
        <f>VLOOKUP(D91,'Cleaned Product Dim'!$A$2:$C$101,3,FALSE)</f>
        <v>Sports</v>
      </c>
      <c r="S91" s="6">
        <f>VLOOKUP(D91,'Cleaned Product Dim'!$A$2:$G$101,7,FALSE)</f>
        <v>144.53</v>
      </c>
      <c r="T91" s="6">
        <f>VLOOKUP(D91,'Cleaned Product Dim'!$A$2:$H$101,8,FALSE)</f>
        <v>367</v>
      </c>
      <c r="U91" s="6" t="str">
        <f>VLOOKUP(E91,'Cleaned Store Dim'!$A$2:$C$21,3,FALSE)</f>
        <v>North</v>
      </c>
      <c r="V91" s="6" t="str">
        <f>VLOOKUP(E91,'Cleaned Store Dim'!$A$2:$E$21,5,FALSE)</f>
        <v>Flagship</v>
      </c>
      <c r="W91" s="6" t="str">
        <f>VLOOKUP(E91,'Cleaned Store Dim'!$A$2:$F$21,6,FALSE)</f>
        <v>Daniel</v>
      </c>
    </row>
    <row r="92" spans="1:23" ht="15.75" x14ac:dyDescent="0.25">
      <c r="A92" s="4" t="s">
        <v>2053</v>
      </c>
      <c r="B92" s="20">
        <v>45636</v>
      </c>
      <c r="C92" s="4" t="s">
        <v>55</v>
      </c>
      <c r="D92" s="4" t="s">
        <v>1677</v>
      </c>
      <c r="E92" s="4" t="s">
        <v>1945</v>
      </c>
      <c r="F92" s="4">
        <v>2</v>
      </c>
      <c r="G92" s="4">
        <v>350.12</v>
      </c>
      <c r="H92" s="4">
        <v>0.12</v>
      </c>
      <c r="I92" s="4" t="s">
        <v>1964</v>
      </c>
      <c r="J92" s="4">
        <v>616.21119999999996</v>
      </c>
      <c r="K92" s="4">
        <f t="shared" si="4"/>
        <v>2</v>
      </c>
      <c r="L92" s="4">
        <f t="shared" si="5"/>
        <v>350.12</v>
      </c>
      <c r="M92" s="4">
        <f t="shared" si="6"/>
        <v>0.12</v>
      </c>
      <c r="N92" s="4">
        <f t="shared" si="7"/>
        <v>616.21119999999996</v>
      </c>
      <c r="O92" s="6">
        <f>VLOOKUP(C92,'Cleaned Customer Dim'!$A$2:$D$501,4,FALSE)</f>
        <v>53</v>
      </c>
      <c r="P92" s="6" t="str">
        <f>VLOOKUP(C92,'Cleaned Customer Dim'!$A$2:$E$501,5,FALSE)</f>
        <v>Male</v>
      </c>
      <c r="Q92" s="6" t="str">
        <f>VLOOKUP(C92,'Cleaned Customer Dim'!$A$2:$J$501,10,FALSE)</f>
        <v>Bronze</v>
      </c>
      <c r="R92" s="4" t="str">
        <f>VLOOKUP(D92,'Cleaned Product Dim'!$A$2:$C$101,3,FALSE)</f>
        <v>Home</v>
      </c>
      <c r="S92" s="6">
        <f>VLOOKUP(D92,'Cleaned Product Dim'!$A$2:$G$101,7,FALSE)</f>
        <v>179.77</v>
      </c>
      <c r="T92" s="6">
        <f>VLOOKUP(D92,'Cleaned Product Dim'!$A$2:$H$101,8,FALSE)</f>
        <v>305</v>
      </c>
      <c r="U92" s="6" t="str">
        <f>VLOOKUP(E92,'Cleaned Store Dim'!$A$2:$C$21,3,FALSE)</f>
        <v>East</v>
      </c>
      <c r="V92" s="6" t="str">
        <f>VLOOKUP(E92,'Cleaned Store Dim'!$A$2:$E$21,5,FALSE)</f>
        <v>Flagship</v>
      </c>
      <c r="W92" s="6" t="str">
        <f>VLOOKUP(E92,'Cleaned Store Dim'!$A$2:$F$21,6,FALSE)</f>
        <v>East Stevechester</v>
      </c>
    </row>
    <row r="93" spans="1:23" ht="15.75" x14ac:dyDescent="0.25">
      <c r="A93" s="4" t="s">
        <v>2054</v>
      </c>
      <c r="B93" s="20">
        <v>45312</v>
      </c>
      <c r="C93" s="4" t="s">
        <v>1275</v>
      </c>
      <c r="D93" s="4" t="s">
        <v>1998</v>
      </c>
      <c r="E93" s="4" t="s">
        <v>1892</v>
      </c>
      <c r="F93" s="4">
        <v>4</v>
      </c>
      <c r="G93" s="4">
        <v>102.19</v>
      </c>
      <c r="H93" s="4">
        <v>0.17</v>
      </c>
      <c r="I93" s="4" t="s">
        <v>1961</v>
      </c>
      <c r="J93" s="4">
        <v>339.27080000000001</v>
      </c>
      <c r="K93" s="4">
        <f t="shared" si="4"/>
        <v>4</v>
      </c>
      <c r="L93" s="4">
        <f t="shared" si="5"/>
        <v>102.19</v>
      </c>
      <c r="M93" s="4">
        <f t="shared" si="6"/>
        <v>0.17</v>
      </c>
      <c r="N93" s="4">
        <f t="shared" si="7"/>
        <v>339.27080000000001</v>
      </c>
      <c r="O93" s="6">
        <f>VLOOKUP(C93,'Cleaned Customer Dim'!$A$2:$D$501,4,FALSE)</f>
        <v>23</v>
      </c>
      <c r="P93" s="6" t="str">
        <f>VLOOKUP(C93,'Cleaned Customer Dim'!$A$2:$E$501,5,FALSE)</f>
        <v>Female</v>
      </c>
      <c r="Q93" s="6" t="str">
        <f>VLOOKUP(C93,'Cleaned Customer Dim'!$A$2:$J$501,10,FALSE)</f>
        <v>Gold</v>
      </c>
      <c r="R93" s="4" t="str">
        <f>VLOOKUP(D93,'Cleaned Product Dim'!$A$2:$C$101,3,FALSE)</f>
        <v>Beauty</v>
      </c>
      <c r="S93" s="6">
        <f>VLOOKUP(D93,'Cleaned Product Dim'!$A$2:$G$101,7,FALSE)</f>
        <v>337.42</v>
      </c>
      <c r="T93" s="6">
        <f>VLOOKUP(D93,'Cleaned Product Dim'!$A$2:$H$101,8,FALSE)</f>
        <v>256</v>
      </c>
      <c r="U93" s="6" t="str">
        <f>VLOOKUP(E93,'Cleaned Store Dim'!$A$2:$C$21,3,FALSE)</f>
        <v>North</v>
      </c>
      <c r="V93" s="6" t="str">
        <f>VLOOKUP(E93,'Cleaned Store Dim'!$A$2:$E$21,5,FALSE)</f>
        <v>Flagship</v>
      </c>
      <c r="W93" s="6" t="str">
        <f>VLOOKUP(E93,'Cleaned Store Dim'!$A$2:$F$21,6,FALSE)</f>
        <v>Daniel</v>
      </c>
    </row>
    <row r="94" spans="1:23" ht="15.75" x14ac:dyDescent="0.25">
      <c r="A94" s="4" t="s">
        <v>2055</v>
      </c>
      <c r="B94" s="20">
        <v>45350</v>
      </c>
      <c r="C94" s="4" t="s">
        <v>42</v>
      </c>
      <c r="D94" s="4" t="s">
        <v>1841</v>
      </c>
      <c r="E94" s="4" t="s">
        <v>1904</v>
      </c>
      <c r="F94" s="4">
        <v>1</v>
      </c>
      <c r="G94" s="4">
        <v>696.53</v>
      </c>
      <c r="H94" s="4">
        <v>0.17</v>
      </c>
      <c r="I94" s="4" t="s">
        <v>1959</v>
      </c>
      <c r="J94" s="4">
        <v>578.11989999999992</v>
      </c>
      <c r="K94" s="4">
        <f t="shared" si="4"/>
        <v>1</v>
      </c>
      <c r="L94" s="4">
        <f t="shared" si="5"/>
        <v>696.53</v>
      </c>
      <c r="M94" s="4">
        <f t="shared" si="6"/>
        <v>0.17</v>
      </c>
      <c r="N94" s="4">
        <f t="shared" si="7"/>
        <v>578.11989999999992</v>
      </c>
      <c r="O94" s="6">
        <f>VLOOKUP(C94,'Cleaned Customer Dim'!$A$2:$D$501,4,FALSE)</f>
        <v>29</v>
      </c>
      <c r="P94" s="6" t="str">
        <f>VLOOKUP(C94,'Cleaned Customer Dim'!$A$2:$E$501,5,FALSE)</f>
        <v>Female</v>
      </c>
      <c r="Q94" s="6" t="str">
        <f>VLOOKUP(C94,'Cleaned Customer Dim'!$A$2:$J$501,10,FALSE)</f>
        <v>Bronze</v>
      </c>
      <c r="R94" s="4" t="str">
        <f>VLOOKUP(D94,'Cleaned Product Dim'!$A$2:$C$101,3,FALSE)</f>
        <v>Home</v>
      </c>
      <c r="S94" s="6">
        <f>VLOOKUP(D94,'Cleaned Product Dim'!$A$2:$G$101,7,FALSE)</f>
        <v>176.07</v>
      </c>
      <c r="T94" s="6">
        <f>VLOOKUP(D94,'Cleaned Product Dim'!$A$2:$H$101,8,FALSE)</f>
        <v>82</v>
      </c>
      <c r="U94" s="6" t="str">
        <f>VLOOKUP(E94,'Cleaned Store Dim'!$A$2:$C$21,3,FALSE)</f>
        <v>South</v>
      </c>
      <c r="V94" s="6" t="str">
        <f>VLOOKUP(E94,'Cleaned Store Dim'!$A$2:$E$21,5,FALSE)</f>
        <v>Online</v>
      </c>
      <c r="W94" s="6" t="str">
        <f>VLOOKUP(E94,'Cleaned Store Dim'!$A$2:$F$21,6,FALSE)</f>
        <v>Sharon</v>
      </c>
    </row>
    <row r="95" spans="1:23" ht="15.75" x14ac:dyDescent="0.25">
      <c r="A95" s="4" t="s">
        <v>2056</v>
      </c>
      <c r="B95" s="20">
        <v>45657</v>
      </c>
      <c r="C95" s="4" t="s">
        <v>245</v>
      </c>
      <c r="D95" s="4" t="s">
        <v>1631</v>
      </c>
      <c r="E95" s="4" t="s">
        <v>1904</v>
      </c>
      <c r="F95" s="4">
        <v>2</v>
      </c>
      <c r="G95" s="4">
        <v>327.52</v>
      </c>
      <c r="H95" s="4">
        <v>0.15</v>
      </c>
      <c r="I95" s="4" t="s">
        <v>1961</v>
      </c>
      <c r="J95" s="4">
        <v>556.78399999999999</v>
      </c>
      <c r="K95" s="4">
        <f t="shared" si="4"/>
        <v>2</v>
      </c>
      <c r="L95" s="4">
        <f t="shared" si="5"/>
        <v>327.52</v>
      </c>
      <c r="M95" s="4">
        <f t="shared" si="6"/>
        <v>0.15</v>
      </c>
      <c r="N95" s="4">
        <f t="shared" si="7"/>
        <v>556.78399999999999</v>
      </c>
      <c r="O95" s="6">
        <f>VLOOKUP(C95,'Cleaned Customer Dim'!$A$2:$D$501,4,FALSE)</f>
        <v>21</v>
      </c>
      <c r="P95" s="6" t="str">
        <f>VLOOKUP(C95,'Cleaned Customer Dim'!$A$2:$E$501,5,FALSE)</f>
        <v>Female</v>
      </c>
      <c r="Q95" s="6" t="str">
        <f>VLOOKUP(C95,'Cleaned Customer Dim'!$A$2:$J$501,10,FALSE)</f>
        <v>Silver</v>
      </c>
      <c r="R95" s="4" t="str">
        <f>VLOOKUP(D95,'Cleaned Product Dim'!$A$2:$C$101,3,FALSE)</f>
        <v>Sports</v>
      </c>
      <c r="S95" s="6">
        <f>VLOOKUP(D95,'Cleaned Product Dim'!$A$2:$G$101,7,FALSE)</f>
        <v>21.34</v>
      </c>
      <c r="T95" s="6">
        <f>VLOOKUP(D95,'Cleaned Product Dim'!$A$2:$H$101,8,FALSE)</f>
        <v>65</v>
      </c>
      <c r="U95" s="6" t="str">
        <f>VLOOKUP(E95,'Cleaned Store Dim'!$A$2:$C$21,3,FALSE)</f>
        <v>South</v>
      </c>
      <c r="V95" s="6" t="str">
        <f>VLOOKUP(E95,'Cleaned Store Dim'!$A$2:$E$21,5,FALSE)</f>
        <v>Online</v>
      </c>
      <c r="W95" s="6" t="str">
        <f>VLOOKUP(E95,'Cleaned Store Dim'!$A$2:$F$21,6,FALSE)</f>
        <v>Sharon</v>
      </c>
    </row>
    <row r="96" spans="1:23" ht="15.75" x14ac:dyDescent="0.25">
      <c r="A96" s="4" t="s">
        <v>2057</v>
      </c>
      <c r="B96" s="20">
        <v>45530</v>
      </c>
      <c r="C96" s="4" t="s">
        <v>953</v>
      </c>
      <c r="D96" s="4" t="s">
        <v>1874</v>
      </c>
      <c r="E96" s="4" t="s">
        <v>1948</v>
      </c>
      <c r="F96" s="4">
        <v>2</v>
      </c>
      <c r="G96" s="4">
        <v>569.36</v>
      </c>
      <c r="H96" s="4">
        <v>0.01</v>
      </c>
      <c r="I96" s="4" t="s">
        <v>1961</v>
      </c>
      <c r="J96" s="4"/>
      <c r="K96" s="4">
        <f t="shared" si="4"/>
        <v>2</v>
      </c>
      <c r="L96" s="4">
        <f t="shared" si="5"/>
        <v>569.36</v>
      </c>
      <c r="M96" s="4">
        <f t="shared" si="6"/>
        <v>0.01</v>
      </c>
      <c r="N96" s="4">
        <f t="shared" si="7"/>
        <v>1127.3327999999999</v>
      </c>
      <c r="O96" s="6">
        <f>VLOOKUP(C96,'Cleaned Customer Dim'!$A$2:$D$501,4,FALSE)</f>
        <v>64</v>
      </c>
      <c r="P96" s="6" t="str">
        <f>VLOOKUP(C96,'Cleaned Customer Dim'!$A$2:$E$501,5,FALSE)</f>
        <v>Male</v>
      </c>
      <c r="Q96" s="6" t="str">
        <f>VLOOKUP(C96,'Cleaned Customer Dim'!$A$2:$J$501,10,FALSE)</f>
        <v>Platinum</v>
      </c>
      <c r="R96" s="4" t="str">
        <f>VLOOKUP(D96,'Cleaned Product Dim'!$A$2:$C$101,3,FALSE)</f>
        <v>Sports</v>
      </c>
      <c r="S96" s="6">
        <f>VLOOKUP(D96,'Cleaned Product Dim'!$A$2:$G$101,7,FALSE)</f>
        <v>245.98</v>
      </c>
      <c r="T96" s="6">
        <f>VLOOKUP(D96,'Cleaned Product Dim'!$A$2:$H$101,8,FALSE)</f>
        <v>471</v>
      </c>
      <c r="U96" s="6" t="str">
        <f>VLOOKUP(E96,'Cleaned Store Dim'!$A$2:$C$21,3,FALSE)</f>
        <v>East</v>
      </c>
      <c r="V96" s="6" t="str">
        <f>VLOOKUP(E96,'Cleaned Store Dim'!$A$2:$E$21,5,FALSE)</f>
        <v>Online</v>
      </c>
      <c r="W96" s="6" t="str">
        <f>VLOOKUP(E96,'Cleaned Store Dim'!$A$2:$F$21,6,FALSE)</f>
        <v>Vasquez</v>
      </c>
    </row>
    <row r="97" spans="1:23" ht="15.75" x14ac:dyDescent="0.25">
      <c r="A97" s="4" t="s">
        <v>2058</v>
      </c>
      <c r="B97" s="20">
        <v>45556</v>
      </c>
      <c r="C97" s="4" t="s">
        <v>1022</v>
      </c>
      <c r="D97" s="4" t="s">
        <v>1880</v>
      </c>
      <c r="E97" s="4" t="s">
        <v>1911</v>
      </c>
      <c r="F97" s="4">
        <v>2</v>
      </c>
      <c r="G97" s="4">
        <v>68.290000000000006</v>
      </c>
      <c r="H97" s="4">
        <v>0.14000000000000001</v>
      </c>
      <c r="I97" s="4" t="s">
        <v>1964</v>
      </c>
      <c r="J97" s="4">
        <v>117.4588</v>
      </c>
      <c r="K97" s="4">
        <f t="shared" si="4"/>
        <v>2</v>
      </c>
      <c r="L97" s="4">
        <f t="shared" si="5"/>
        <v>68.290000000000006</v>
      </c>
      <c r="M97" s="4">
        <f t="shared" si="6"/>
        <v>0.14000000000000001</v>
      </c>
      <c r="N97" s="4">
        <f t="shared" si="7"/>
        <v>117.4588</v>
      </c>
      <c r="O97" s="6">
        <f>VLOOKUP(C97,'Cleaned Customer Dim'!$A$2:$D$501,4,FALSE)</f>
        <v>21</v>
      </c>
      <c r="P97" s="6" t="str">
        <f>VLOOKUP(C97,'Cleaned Customer Dim'!$A$2:$E$501,5,FALSE)</f>
        <v>Female</v>
      </c>
      <c r="Q97" s="6" t="str">
        <f>VLOOKUP(C97,'Cleaned Customer Dim'!$A$2:$J$501,10,FALSE)</f>
        <v>Bronze</v>
      </c>
      <c r="R97" s="4" t="str">
        <f>VLOOKUP(D97,'Cleaned Product Dim'!$A$2:$C$101,3,FALSE)</f>
        <v>Home</v>
      </c>
      <c r="S97" s="6">
        <f>VLOOKUP(D97,'Cleaned Product Dim'!$A$2:$G$101,7,FALSE)</f>
        <v>201.41</v>
      </c>
      <c r="T97" s="6">
        <f>VLOOKUP(D97,'Cleaned Product Dim'!$A$2:$H$101,8,FALSE)</f>
        <v>146</v>
      </c>
      <c r="U97" s="6" t="str">
        <f>VLOOKUP(E97,'Cleaned Store Dim'!$A$2:$C$21,3,FALSE)</f>
        <v>East</v>
      </c>
      <c r="V97" s="6" t="str">
        <f>VLOOKUP(E97,'Cleaned Store Dim'!$A$2:$E$21,5,FALSE)</f>
        <v>Online</v>
      </c>
      <c r="W97" s="6" t="str">
        <f>VLOOKUP(E97,'Cleaned Store Dim'!$A$2:$F$21,6,FALSE)</f>
        <v>Joseph</v>
      </c>
    </row>
    <row r="98" spans="1:23" ht="15.75" x14ac:dyDescent="0.25">
      <c r="A98" s="4" t="s">
        <v>2059</v>
      </c>
      <c r="B98" s="20">
        <v>45523</v>
      </c>
      <c r="C98" s="4" t="s">
        <v>793</v>
      </c>
      <c r="D98" s="4" t="s">
        <v>1732</v>
      </c>
      <c r="E98" s="4" t="s">
        <v>1924</v>
      </c>
      <c r="F98" s="4">
        <v>1</v>
      </c>
      <c r="G98" s="4">
        <v>842.9</v>
      </c>
      <c r="H98" s="4">
        <v>0.06</v>
      </c>
      <c r="I98" s="4" t="s">
        <v>1964</v>
      </c>
      <c r="J98" s="4">
        <v>792.32599999999991</v>
      </c>
      <c r="K98" s="4">
        <f t="shared" si="4"/>
        <v>1</v>
      </c>
      <c r="L98" s="4">
        <f t="shared" si="5"/>
        <v>842.9</v>
      </c>
      <c r="M98" s="4">
        <f t="shared" si="6"/>
        <v>0.06</v>
      </c>
      <c r="N98" s="4">
        <f t="shared" si="7"/>
        <v>792.32599999999991</v>
      </c>
      <c r="O98" s="6">
        <f>VLOOKUP(C98,'Cleaned Customer Dim'!$A$2:$D$501,4,FALSE)</f>
        <v>19</v>
      </c>
      <c r="P98" s="6" t="str">
        <f>VLOOKUP(C98,'Cleaned Customer Dim'!$A$2:$E$501,5,FALSE)</f>
        <v>Male</v>
      </c>
      <c r="Q98" s="6" t="str">
        <f>VLOOKUP(C98,'Cleaned Customer Dim'!$A$2:$J$501,10,FALSE)</f>
        <v>Bronze</v>
      </c>
      <c r="R98" s="4" t="str">
        <f>VLOOKUP(D98,'Cleaned Product Dim'!$A$2:$C$101,3,FALSE)</f>
        <v>Sports</v>
      </c>
      <c r="S98" s="6">
        <f>VLOOKUP(D98,'Cleaned Product Dim'!$A$2:$G$101,7,FALSE)</f>
        <v>190.29</v>
      </c>
      <c r="T98" s="6">
        <f>VLOOKUP(D98,'Cleaned Product Dim'!$A$2:$H$101,8,FALSE)</f>
        <v>260</v>
      </c>
      <c r="U98" s="6" t="str">
        <f>VLOOKUP(E98,'Cleaned Store Dim'!$A$2:$C$21,3,FALSE)</f>
        <v>East</v>
      </c>
      <c r="V98" s="6" t="str">
        <f>VLOOKUP(E98,'Cleaned Store Dim'!$A$2:$E$21,5,FALSE)</f>
        <v>Online</v>
      </c>
      <c r="W98" s="6" t="str">
        <f>VLOOKUP(E98,'Cleaned Store Dim'!$A$2:$F$21,6,FALSE)</f>
        <v>David</v>
      </c>
    </row>
    <row r="99" spans="1:23" ht="15.75" x14ac:dyDescent="0.25">
      <c r="A99" s="4" t="s">
        <v>2060</v>
      </c>
      <c r="B99" s="20">
        <v>45587</v>
      </c>
      <c r="C99" s="4" t="s">
        <v>922</v>
      </c>
      <c r="D99" s="4" t="s">
        <v>2061</v>
      </c>
      <c r="E99" s="4" t="s">
        <v>1901</v>
      </c>
      <c r="F99" s="4">
        <v>3</v>
      </c>
      <c r="G99" s="4">
        <v>751.94</v>
      </c>
      <c r="H99" s="4">
        <v>0.26</v>
      </c>
      <c r="I99" s="4" t="s">
        <v>1961</v>
      </c>
      <c r="J99" s="4">
        <v>1669.3068000000001</v>
      </c>
      <c r="K99" s="4">
        <f t="shared" si="4"/>
        <v>3</v>
      </c>
      <c r="L99" s="4">
        <f t="shared" si="5"/>
        <v>751.94</v>
      </c>
      <c r="M99" s="4">
        <f t="shared" si="6"/>
        <v>0.26</v>
      </c>
      <c r="N99" s="4">
        <f t="shared" si="7"/>
        <v>1669.3068000000001</v>
      </c>
      <c r="O99" s="6">
        <f>VLOOKUP(C99,'Cleaned Customer Dim'!$A$2:$D$501,4,FALSE)</f>
        <v>22</v>
      </c>
      <c r="P99" s="6" t="str">
        <f>VLOOKUP(C99,'Cleaned Customer Dim'!$A$2:$E$501,5,FALSE)</f>
        <v>Female</v>
      </c>
      <c r="Q99" s="6" t="str">
        <f>VLOOKUP(C99,'Cleaned Customer Dim'!$A$2:$J$501,10,FALSE)</f>
        <v>Gold</v>
      </c>
      <c r="R99" s="4" t="str">
        <f>VLOOKUP(D99,'Cleaned Product Dim'!$A$2:$C$101,3,FALSE)</f>
        <v>Clothing</v>
      </c>
      <c r="S99" s="6">
        <f>VLOOKUP(D99,'Cleaned Product Dim'!$A$2:$G$101,7,FALSE)</f>
        <v>364.67</v>
      </c>
      <c r="T99" s="6">
        <f>VLOOKUP(D99,'Cleaned Product Dim'!$A$2:$H$101,8,FALSE)</f>
        <v>452</v>
      </c>
      <c r="U99" s="6" t="str">
        <f>VLOOKUP(E99,'Cleaned Store Dim'!$A$2:$C$21,3,FALSE)</f>
        <v>North</v>
      </c>
      <c r="V99" s="6" t="str">
        <f>VLOOKUP(E99,'Cleaned Store Dim'!$A$2:$E$21,5,FALSE)</f>
        <v>Outlet</v>
      </c>
      <c r="W99" s="6" t="str">
        <f>VLOOKUP(E99,'Cleaned Store Dim'!$A$2:$F$21,6,FALSE)</f>
        <v>Goldberg</v>
      </c>
    </row>
    <row r="100" spans="1:23" ht="15.75" x14ac:dyDescent="0.25">
      <c r="A100" s="4" t="s">
        <v>2062</v>
      </c>
      <c r="B100" s="20">
        <v>45580</v>
      </c>
      <c r="C100" s="4" t="s">
        <v>456</v>
      </c>
      <c r="D100" s="4" t="s">
        <v>1750</v>
      </c>
      <c r="E100" s="4" t="s">
        <v>1914</v>
      </c>
      <c r="F100" s="4">
        <v>4</v>
      </c>
      <c r="G100" s="4">
        <v>476.28</v>
      </c>
      <c r="H100" s="4">
        <v>0.17</v>
      </c>
      <c r="I100" s="4" t="s">
        <v>1959</v>
      </c>
      <c r="J100" s="4">
        <v>1581.2496000000001</v>
      </c>
      <c r="K100" s="4">
        <f t="shared" si="4"/>
        <v>4</v>
      </c>
      <c r="L100" s="4">
        <f t="shared" si="5"/>
        <v>476.28</v>
      </c>
      <c r="M100" s="4">
        <f t="shared" si="6"/>
        <v>0.17</v>
      </c>
      <c r="N100" s="4">
        <f t="shared" si="7"/>
        <v>1581.2496000000001</v>
      </c>
      <c r="O100" s="6">
        <f>VLOOKUP(C100,'Cleaned Customer Dim'!$A$2:$D$501,4,FALSE)</f>
        <v>34</v>
      </c>
      <c r="P100" s="6" t="str">
        <f>VLOOKUP(C100,'Cleaned Customer Dim'!$A$2:$E$501,5,FALSE)</f>
        <v>Female</v>
      </c>
      <c r="Q100" s="6" t="str">
        <f>VLOOKUP(C100,'Cleaned Customer Dim'!$A$2:$J$501,10,FALSE)</f>
        <v>Bronze</v>
      </c>
      <c r="R100" s="4" t="str">
        <f>VLOOKUP(D100,'Cleaned Product Dim'!$A$2:$C$101,3,FALSE)</f>
        <v>Home</v>
      </c>
      <c r="S100" s="6">
        <f>VLOOKUP(D100,'Cleaned Product Dim'!$A$2:$G$101,7,FALSE)</f>
        <v>461.47</v>
      </c>
      <c r="T100" s="6">
        <f>VLOOKUP(D100,'Cleaned Product Dim'!$A$2:$H$101,8,FALSE)</f>
        <v>190</v>
      </c>
      <c r="U100" s="6" t="str">
        <f>VLOOKUP(E100,'Cleaned Store Dim'!$A$2:$C$21,3,FALSE)</f>
        <v>South</v>
      </c>
      <c r="V100" s="6" t="str">
        <f>VLOOKUP(E100,'Cleaned Store Dim'!$A$2:$E$21,5,FALSE)</f>
        <v>Online</v>
      </c>
      <c r="W100" s="6" t="str">
        <f>VLOOKUP(E100,'Cleaned Store Dim'!$A$2:$F$21,6,FALSE)</f>
        <v>Williamsport</v>
      </c>
    </row>
    <row r="101" spans="1:23" ht="15.75" x14ac:dyDescent="0.25">
      <c r="A101" s="4" t="s">
        <v>2063</v>
      </c>
      <c r="B101" s="20">
        <v>45450</v>
      </c>
      <c r="C101" s="4" t="s">
        <v>1034</v>
      </c>
      <c r="D101" s="4" t="s">
        <v>1744</v>
      </c>
      <c r="E101" s="4" t="s">
        <v>1901</v>
      </c>
      <c r="F101" s="4">
        <v>3</v>
      </c>
      <c r="G101" s="4">
        <v>541.99</v>
      </c>
      <c r="H101" s="4">
        <v>0.24</v>
      </c>
      <c r="I101" s="4" t="s">
        <v>1964</v>
      </c>
      <c r="J101" s="4">
        <v>1235.7372</v>
      </c>
      <c r="K101" s="4">
        <f t="shared" si="4"/>
        <v>3</v>
      </c>
      <c r="L101" s="4">
        <f t="shared" si="5"/>
        <v>541.99</v>
      </c>
      <c r="M101" s="4">
        <f t="shared" si="6"/>
        <v>0.24</v>
      </c>
      <c r="N101" s="4">
        <f t="shared" si="7"/>
        <v>1235.7372</v>
      </c>
      <c r="O101" s="6">
        <f>VLOOKUP(C101,'Cleaned Customer Dim'!$A$2:$D$501,4,FALSE)</f>
        <v>60</v>
      </c>
      <c r="P101" s="6" t="str">
        <f>VLOOKUP(C101,'Cleaned Customer Dim'!$A$2:$E$501,5,FALSE)</f>
        <v>Male</v>
      </c>
      <c r="Q101" s="6" t="str">
        <f>VLOOKUP(C101,'Cleaned Customer Dim'!$A$2:$J$501,10,FALSE)</f>
        <v>Bronze</v>
      </c>
      <c r="R101" s="4" t="str">
        <f>VLOOKUP(D101,'Cleaned Product Dim'!$A$2:$C$101,3,FALSE)</f>
        <v>Sports</v>
      </c>
      <c r="S101" s="6">
        <f>VLOOKUP(D101,'Cleaned Product Dim'!$A$2:$G$101,7,FALSE)</f>
        <v>434.84</v>
      </c>
      <c r="T101" s="6">
        <f>VLOOKUP(D101,'Cleaned Product Dim'!$A$2:$H$101,8,FALSE)</f>
        <v>185</v>
      </c>
      <c r="U101" s="6" t="str">
        <f>VLOOKUP(E101,'Cleaned Store Dim'!$A$2:$C$21,3,FALSE)</f>
        <v>North</v>
      </c>
      <c r="V101" s="6" t="str">
        <f>VLOOKUP(E101,'Cleaned Store Dim'!$A$2:$E$21,5,FALSE)</f>
        <v>Outlet</v>
      </c>
      <c r="W101" s="6" t="str">
        <f>VLOOKUP(E101,'Cleaned Store Dim'!$A$2:$F$21,6,FALSE)</f>
        <v>Goldberg</v>
      </c>
    </row>
    <row r="102" spans="1:23" ht="15.75" x14ac:dyDescent="0.25">
      <c r="A102" s="4" t="s">
        <v>2064</v>
      </c>
      <c r="B102" s="20">
        <v>45677</v>
      </c>
      <c r="C102" s="4" t="s">
        <v>1166</v>
      </c>
      <c r="D102" s="4" t="s">
        <v>1677</v>
      </c>
      <c r="E102" s="4" t="s">
        <v>1908</v>
      </c>
      <c r="F102" s="4">
        <v>2</v>
      </c>
      <c r="G102" s="4">
        <v>401.5</v>
      </c>
      <c r="H102" s="4">
        <v>0.18</v>
      </c>
      <c r="I102" s="4" t="s">
        <v>1959</v>
      </c>
      <c r="J102" s="4">
        <v>658.46</v>
      </c>
      <c r="K102" s="4">
        <f t="shared" si="4"/>
        <v>2</v>
      </c>
      <c r="L102" s="4">
        <f t="shared" si="5"/>
        <v>401.5</v>
      </c>
      <c r="M102" s="4">
        <f t="shared" si="6"/>
        <v>0.18</v>
      </c>
      <c r="N102" s="4">
        <f t="shared" si="7"/>
        <v>658.46</v>
      </c>
      <c r="O102" s="6">
        <f>VLOOKUP(C102,'Cleaned Customer Dim'!$A$2:$D$501,4,FALSE)</f>
        <v>20</v>
      </c>
      <c r="P102" s="6" t="str">
        <f>VLOOKUP(C102,'Cleaned Customer Dim'!$A$2:$E$501,5,FALSE)</f>
        <v>Female</v>
      </c>
      <c r="Q102" s="6" t="str">
        <f>VLOOKUP(C102,'Cleaned Customer Dim'!$A$2:$J$501,10,FALSE)</f>
        <v>Platinum</v>
      </c>
      <c r="R102" s="4" t="str">
        <f>VLOOKUP(D102,'Cleaned Product Dim'!$A$2:$C$101,3,FALSE)</f>
        <v>Home</v>
      </c>
      <c r="S102" s="6">
        <f>VLOOKUP(D102,'Cleaned Product Dim'!$A$2:$G$101,7,FALSE)</f>
        <v>179.77</v>
      </c>
      <c r="T102" s="6">
        <f>VLOOKUP(D102,'Cleaned Product Dim'!$A$2:$H$101,8,FALSE)</f>
        <v>305</v>
      </c>
      <c r="U102" s="6" t="str">
        <f>VLOOKUP(E102,'Cleaned Store Dim'!$A$2:$C$21,3,FALSE)</f>
        <v>North</v>
      </c>
      <c r="V102" s="6" t="str">
        <f>VLOOKUP(E102,'Cleaned Store Dim'!$A$2:$E$21,5,FALSE)</f>
        <v>Outlet</v>
      </c>
      <c r="W102" s="6" t="str">
        <f>VLOOKUP(E102,'Cleaned Store Dim'!$A$2:$F$21,6,FALSE)</f>
        <v>Chester</v>
      </c>
    </row>
    <row r="103" spans="1:23" ht="15.75" x14ac:dyDescent="0.25">
      <c r="A103" s="4" t="s">
        <v>2065</v>
      </c>
      <c r="B103" s="20">
        <v>45571</v>
      </c>
      <c r="C103" s="4" t="s">
        <v>308</v>
      </c>
      <c r="D103" s="4" t="s">
        <v>1652</v>
      </c>
      <c r="E103" s="4" t="s">
        <v>1932</v>
      </c>
      <c r="F103" s="4">
        <v>3</v>
      </c>
      <c r="G103" s="4">
        <v>359.56</v>
      </c>
      <c r="H103" s="4">
        <v>0.17</v>
      </c>
      <c r="I103" s="4" t="s">
        <v>1961</v>
      </c>
      <c r="J103" s="4">
        <v>895.30439999999999</v>
      </c>
      <c r="K103" s="4">
        <f t="shared" si="4"/>
        <v>3</v>
      </c>
      <c r="L103" s="4">
        <f t="shared" si="5"/>
        <v>359.56</v>
      </c>
      <c r="M103" s="4">
        <f t="shared" si="6"/>
        <v>0.17</v>
      </c>
      <c r="N103" s="4">
        <f t="shared" si="7"/>
        <v>895.30439999999999</v>
      </c>
      <c r="O103" s="6">
        <f>VLOOKUP(C103,'Cleaned Customer Dim'!$A$2:$D$501,4,FALSE)</f>
        <v>26</v>
      </c>
      <c r="P103" s="6" t="str">
        <f>VLOOKUP(C103,'Cleaned Customer Dim'!$A$2:$E$501,5,FALSE)</f>
        <v>Female</v>
      </c>
      <c r="Q103" s="6" t="str">
        <f>VLOOKUP(C103,'Cleaned Customer Dim'!$A$2:$J$501,10,FALSE)</f>
        <v>Platinum</v>
      </c>
      <c r="R103" s="4" t="str">
        <f>VLOOKUP(D103,'Cleaned Product Dim'!$A$2:$C$101,3,FALSE)</f>
        <v>Clothing</v>
      </c>
      <c r="S103" s="6">
        <f>VLOOKUP(D103,'Cleaned Product Dim'!$A$2:$G$101,7,FALSE)</f>
        <v>174.02</v>
      </c>
      <c r="T103" s="6">
        <f>VLOOKUP(D103,'Cleaned Product Dim'!$A$2:$H$101,8,FALSE)</f>
        <v>268</v>
      </c>
      <c r="U103" s="6" t="str">
        <f>VLOOKUP(E103,'Cleaned Store Dim'!$A$2:$C$21,3,FALSE)</f>
        <v>East</v>
      </c>
      <c r="V103" s="6" t="str">
        <f>VLOOKUP(E103,'Cleaned Store Dim'!$A$2:$E$21,5,FALSE)</f>
        <v>Flagship</v>
      </c>
      <c r="W103" s="6" t="str">
        <f>VLOOKUP(E103,'Cleaned Store Dim'!$A$2:$F$21,6,FALSE)</f>
        <v>Johnsonville</v>
      </c>
    </row>
    <row r="104" spans="1:23" ht="15.75" x14ac:dyDescent="0.25">
      <c r="A104" s="4" t="s">
        <v>2066</v>
      </c>
      <c r="B104" s="20">
        <v>45552</v>
      </c>
      <c r="C104" s="4" t="s">
        <v>351</v>
      </c>
      <c r="D104" s="4" t="s">
        <v>1823</v>
      </c>
      <c r="E104" s="4" t="s">
        <v>1929</v>
      </c>
      <c r="F104" s="4">
        <v>2</v>
      </c>
      <c r="G104" s="4">
        <v>471.88</v>
      </c>
      <c r="H104" s="4">
        <v>0.24</v>
      </c>
      <c r="I104" s="4" t="s">
        <v>1961</v>
      </c>
      <c r="J104" s="4">
        <v>717.25760000000002</v>
      </c>
      <c r="K104" s="4">
        <f t="shared" si="4"/>
        <v>2</v>
      </c>
      <c r="L104" s="4">
        <f t="shared" si="5"/>
        <v>471.88</v>
      </c>
      <c r="M104" s="4">
        <f t="shared" si="6"/>
        <v>0.24</v>
      </c>
      <c r="N104" s="4">
        <f t="shared" si="7"/>
        <v>717.25760000000002</v>
      </c>
      <c r="O104" s="6">
        <f>VLOOKUP(C104,'Cleaned Customer Dim'!$A$2:$D$501,4,FALSE)</f>
        <v>36</v>
      </c>
      <c r="P104" s="6" t="str">
        <f>VLOOKUP(C104,'Cleaned Customer Dim'!$A$2:$E$501,5,FALSE)</f>
        <v>Male</v>
      </c>
      <c r="Q104" s="6" t="str">
        <f>VLOOKUP(C104,'Cleaned Customer Dim'!$A$2:$J$501,10,FALSE)</f>
        <v>Silver</v>
      </c>
      <c r="R104" s="4" t="str">
        <f>VLOOKUP(D104,'Cleaned Product Dim'!$A$2:$C$101,3,FALSE)</f>
        <v>Home</v>
      </c>
      <c r="S104" s="6">
        <f>VLOOKUP(D104,'Cleaned Product Dim'!$A$2:$G$101,7,FALSE)</f>
        <v>143.43</v>
      </c>
      <c r="T104" s="6">
        <f>VLOOKUP(D104,'Cleaned Product Dim'!$A$2:$H$101,8,FALSE)</f>
        <v>58</v>
      </c>
      <c r="U104" s="6" t="str">
        <f>VLOOKUP(E104,'Cleaned Store Dim'!$A$2:$C$21,3,FALSE)</f>
        <v>North</v>
      </c>
      <c r="V104" s="6" t="str">
        <f>VLOOKUP(E104,'Cleaned Store Dim'!$A$2:$E$21,5,FALSE)</f>
        <v>Online</v>
      </c>
      <c r="W104" s="6" t="str">
        <f>VLOOKUP(E104,'Cleaned Store Dim'!$A$2:$F$21,6,FALSE)</f>
        <v>Sabrina</v>
      </c>
    </row>
    <row r="105" spans="1:23" ht="15.75" x14ac:dyDescent="0.25">
      <c r="A105" s="4" t="s">
        <v>2067</v>
      </c>
      <c r="B105" s="20">
        <v>45847</v>
      </c>
      <c r="C105" s="4" t="s">
        <v>609</v>
      </c>
      <c r="D105" s="4" t="s">
        <v>1680</v>
      </c>
      <c r="E105" s="4" t="s">
        <v>1904</v>
      </c>
      <c r="F105" s="4">
        <v>4</v>
      </c>
      <c r="G105" s="4">
        <v>925.19</v>
      </c>
      <c r="H105" s="4">
        <v>0.19</v>
      </c>
      <c r="I105" s="4" t="s">
        <v>1961</v>
      </c>
      <c r="J105" s="4">
        <v>2997.615600000001</v>
      </c>
      <c r="K105" s="4">
        <f t="shared" si="4"/>
        <v>4</v>
      </c>
      <c r="L105" s="4">
        <f t="shared" si="5"/>
        <v>925.19</v>
      </c>
      <c r="M105" s="4">
        <f t="shared" si="6"/>
        <v>0.19</v>
      </c>
      <c r="N105" s="4">
        <f t="shared" si="7"/>
        <v>2997.615600000001</v>
      </c>
      <c r="O105" s="6">
        <f>VLOOKUP(C105,'Cleaned Customer Dim'!$A$2:$D$501,4,FALSE)</f>
        <v>23</v>
      </c>
      <c r="P105" s="6" t="str">
        <f>VLOOKUP(C105,'Cleaned Customer Dim'!$A$2:$E$501,5,FALSE)</f>
        <v>Female</v>
      </c>
      <c r="Q105" s="6" t="str">
        <f>VLOOKUP(C105,'Cleaned Customer Dim'!$A$2:$J$501,10,FALSE)</f>
        <v>Silver</v>
      </c>
      <c r="R105" s="4" t="str">
        <f>VLOOKUP(D105,'Cleaned Product Dim'!$A$2:$C$101,3,FALSE)</f>
        <v>Electronics</v>
      </c>
      <c r="S105" s="6">
        <f>VLOOKUP(D105,'Cleaned Product Dim'!$A$2:$G$101,7,FALSE)</f>
        <v>419.28</v>
      </c>
      <c r="T105" s="6">
        <f>VLOOKUP(D105,'Cleaned Product Dim'!$A$2:$H$101,8,FALSE)</f>
        <v>86</v>
      </c>
      <c r="U105" s="6" t="str">
        <f>VLOOKUP(E105,'Cleaned Store Dim'!$A$2:$C$21,3,FALSE)</f>
        <v>South</v>
      </c>
      <c r="V105" s="6" t="str">
        <f>VLOOKUP(E105,'Cleaned Store Dim'!$A$2:$E$21,5,FALSE)</f>
        <v>Online</v>
      </c>
      <c r="W105" s="6" t="str">
        <f>VLOOKUP(E105,'Cleaned Store Dim'!$A$2:$F$21,6,FALSE)</f>
        <v>Sharon</v>
      </c>
    </row>
    <row r="106" spans="1:23" ht="15.75" x14ac:dyDescent="0.25">
      <c r="A106" s="4" t="s">
        <v>2068</v>
      </c>
      <c r="B106" s="20">
        <v>45506</v>
      </c>
      <c r="C106" s="4" t="s">
        <v>125</v>
      </c>
      <c r="D106" s="4" t="s">
        <v>1841</v>
      </c>
      <c r="E106" s="4" t="s">
        <v>1927</v>
      </c>
      <c r="F106" s="4">
        <v>2</v>
      </c>
      <c r="G106" s="4">
        <v>879.63</v>
      </c>
      <c r="H106" s="4">
        <v>7.0000000000000007E-2</v>
      </c>
      <c r="I106" s="4" t="s">
        <v>1964</v>
      </c>
      <c r="J106" s="4">
        <v>1636.1117999999999</v>
      </c>
      <c r="K106" s="4">
        <f t="shared" si="4"/>
        <v>2</v>
      </c>
      <c r="L106" s="4">
        <f t="shared" si="5"/>
        <v>879.63</v>
      </c>
      <c r="M106" s="4">
        <f t="shared" si="6"/>
        <v>7.0000000000000007E-2</v>
      </c>
      <c r="N106" s="4">
        <f t="shared" si="7"/>
        <v>1636.1117999999999</v>
      </c>
      <c r="O106" s="6">
        <f>VLOOKUP(C106,'Cleaned Customer Dim'!$A$2:$D$501,4,FALSE)</f>
        <v>54</v>
      </c>
      <c r="P106" s="6" t="str">
        <f>VLOOKUP(C106,'Cleaned Customer Dim'!$A$2:$E$501,5,FALSE)</f>
        <v>Female</v>
      </c>
      <c r="Q106" s="6" t="str">
        <f>VLOOKUP(C106,'Cleaned Customer Dim'!$A$2:$J$501,10,FALSE)</f>
        <v>Silver</v>
      </c>
      <c r="R106" s="4" t="str">
        <f>VLOOKUP(D106,'Cleaned Product Dim'!$A$2:$C$101,3,FALSE)</f>
        <v>Home</v>
      </c>
      <c r="S106" s="6">
        <f>VLOOKUP(D106,'Cleaned Product Dim'!$A$2:$G$101,7,FALSE)</f>
        <v>176.07</v>
      </c>
      <c r="T106" s="6">
        <f>VLOOKUP(D106,'Cleaned Product Dim'!$A$2:$H$101,8,FALSE)</f>
        <v>82</v>
      </c>
      <c r="U106" s="6" t="str">
        <f>VLOOKUP(E106,'Cleaned Store Dim'!$A$2:$C$21,3,FALSE)</f>
        <v>South</v>
      </c>
      <c r="V106" s="6" t="str">
        <f>VLOOKUP(E106,'Cleaned Store Dim'!$A$2:$E$21,5,FALSE)</f>
        <v>Online</v>
      </c>
      <c r="W106" s="6" t="str">
        <f>VLOOKUP(E106,'Cleaned Store Dim'!$A$2:$F$21,6,FALSE)</f>
        <v>Lake</v>
      </c>
    </row>
    <row r="107" spans="1:23" ht="15.75" x14ac:dyDescent="0.25">
      <c r="A107" s="4" t="s">
        <v>2069</v>
      </c>
      <c r="B107" s="20">
        <v>45214</v>
      </c>
      <c r="C107" s="4" t="s">
        <v>20</v>
      </c>
      <c r="D107" s="4" t="s">
        <v>1820</v>
      </c>
      <c r="E107" s="4" t="s">
        <v>1942</v>
      </c>
      <c r="F107" s="4">
        <v>2</v>
      </c>
      <c r="G107" s="4">
        <v>418.23</v>
      </c>
      <c r="H107" s="4">
        <v>0.28000000000000003</v>
      </c>
      <c r="I107" s="4" t="s">
        <v>1959</v>
      </c>
      <c r="J107" s="4">
        <v>602.25120000000004</v>
      </c>
      <c r="K107" s="4">
        <f t="shared" si="4"/>
        <v>2</v>
      </c>
      <c r="L107" s="4">
        <f t="shared" si="5"/>
        <v>418.23</v>
      </c>
      <c r="M107" s="4">
        <f t="shared" si="6"/>
        <v>0.28000000000000003</v>
      </c>
      <c r="N107" s="4">
        <f t="shared" si="7"/>
        <v>602.25120000000004</v>
      </c>
      <c r="O107" s="6">
        <f>VLOOKUP(C107,'Cleaned Customer Dim'!$A$2:$D$501,4,FALSE)</f>
        <v>29</v>
      </c>
      <c r="P107" s="6" t="str">
        <f>VLOOKUP(C107,'Cleaned Customer Dim'!$A$2:$E$501,5,FALSE)</f>
        <v>Female</v>
      </c>
      <c r="Q107" s="6" t="str">
        <f>VLOOKUP(C107,'Cleaned Customer Dim'!$A$2:$J$501,10,FALSE)</f>
        <v>Platinum</v>
      </c>
      <c r="R107" s="4" t="str">
        <f>VLOOKUP(D107,'Cleaned Product Dim'!$A$2:$C$101,3,FALSE)</f>
        <v>Home</v>
      </c>
      <c r="S107" s="6">
        <f>VLOOKUP(D107,'Cleaned Product Dim'!$A$2:$G$101,7,FALSE)</f>
        <v>228.53</v>
      </c>
      <c r="T107" s="6">
        <f>VLOOKUP(D107,'Cleaned Product Dim'!$A$2:$H$101,8,FALSE)</f>
        <v>469</v>
      </c>
      <c r="U107" s="6" t="str">
        <f>VLOOKUP(E107,'Cleaned Store Dim'!$A$2:$C$21,3,FALSE)</f>
        <v>North</v>
      </c>
      <c r="V107" s="6" t="str">
        <f>VLOOKUP(E107,'Cleaned Store Dim'!$A$2:$E$21,5,FALSE)</f>
        <v>Flagship</v>
      </c>
      <c r="W107" s="6" t="str">
        <f>VLOOKUP(E107,'Cleaned Store Dim'!$A$2:$F$21,6,FALSE)</f>
        <v>Benson</v>
      </c>
    </row>
    <row r="108" spans="1:23" ht="15.75" x14ac:dyDescent="0.25">
      <c r="A108" s="4" t="s">
        <v>2070</v>
      </c>
      <c r="B108" s="20">
        <v>45891</v>
      </c>
      <c r="C108" s="4" t="s">
        <v>868</v>
      </c>
      <c r="D108" s="4" t="s">
        <v>1631</v>
      </c>
      <c r="E108" s="4" t="s">
        <v>1945</v>
      </c>
      <c r="F108" s="4">
        <v>3</v>
      </c>
      <c r="G108" s="4">
        <v>551.72</v>
      </c>
      <c r="H108" s="4">
        <v>0.03</v>
      </c>
      <c r="I108" s="4" t="s">
        <v>1964</v>
      </c>
      <c r="J108" s="4">
        <v>1605.5052000000001</v>
      </c>
      <c r="K108" s="4">
        <f t="shared" si="4"/>
        <v>3</v>
      </c>
      <c r="L108" s="4">
        <f t="shared" si="5"/>
        <v>551.72</v>
      </c>
      <c r="M108" s="4">
        <f t="shared" si="6"/>
        <v>0.03</v>
      </c>
      <c r="N108" s="4">
        <f t="shared" si="7"/>
        <v>1605.5052000000001</v>
      </c>
      <c r="O108" s="6">
        <f>VLOOKUP(C108,'Cleaned Customer Dim'!$A$2:$D$501,4,FALSE)</f>
        <v>45</v>
      </c>
      <c r="P108" s="6" t="str">
        <f>VLOOKUP(C108,'Cleaned Customer Dim'!$A$2:$E$501,5,FALSE)</f>
        <v>Female</v>
      </c>
      <c r="Q108" s="6" t="str">
        <f>VLOOKUP(C108,'Cleaned Customer Dim'!$A$2:$J$501,10,FALSE)</f>
        <v>Silver</v>
      </c>
      <c r="R108" s="4" t="str">
        <f>VLOOKUP(D108,'Cleaned Product Dim'!$A$2:$C$101,3,FALSE)</f>
        <v>Sports</v>
      </c>
      <c r="S108" s="6">
        <f>VLOOKUP(D108,'Cleaned Product Dim'!$A$2:$G$101,7,FALSE)</f>
        <v>21.34</v>
      </c>
      <c r="T108" s="6">
        <f>VLOOKUP(D108,'Cleaned Product Dim'!$A$2:$H$101,8,FALSE)</f>
        <v>65</v>
      </c>
      <c r="U108" s="6" t="str">
        <f>VLOOKUP(E108,'Cleaned Store Dim'!$A$2:$C$21,3,FALSE)</f>
        <v>East</v>
      </c>
      <c r="V108" s="6" t="str">
        <f>VLOOKUP(E108,'Cleaned Store Dim'!$A$2:$E$21,5,FALSE)</f>
        <v>Flagship</v>
      </c>
      <c r="W108" s="6" t="str">
        <f>VLOOKUP(E108,'Cleaned Store Dim'!$A$2:$F$21,6,FALSE)</f>
        <v>East Stevechester</v>
      </c>
    </row>
    <row r="109" spans="1:23" ht="15.75" x14ac:dyDescent="0.25">
      <c r="A109" s="4" t="s">
        <v>2071</v>
      </c>
      <c r="B109" s="20">
        <v>45293</v>
      </c>
      <c r="C109" s="4" t="s">
        <v>1073</v>
      </c>
      <c r="D109" s="4" t="s">
        <v>1841</v>
      </c>
      <c r="E109" s="4" t="s">
        <v>1914</v>
      </c>
      <c r="F109" s="4">
        <v>4</v>
      </c>
      <c r="G109" s="4">
        <v>525.61</v>
      </c>
      <c r="H109" s="4">
        <v>0.02</v>
      </c>
      <c r="I109" s="4" t="s">
        <v>1961</v>
      </c>
      <c r="J109" s="4">
        <v>2060.3912</v>
      </c>
      <c r="K109" s="4">
        <f t="shared" si="4"/>
        <v>4</v>
      </c>
      <c r="L109" s="4">
        <f t="shared" si="5"/>
        <v>525.61</v>
      </c>
      <c r="M109" s="4">
        <f t="shared" si="6"/>
        <v>0.02</v>
      </c>
      <c r="N109" s="4">
        <f t="shared" si="7"/>
        <v>2060.3912</v>
      </c>
      <c r="O109" s="6">
        <f>VLOOKUP(C109,'Cleaned Customer Dim'!$A$2:$D$501,4,FALSE)</f>
        <v>46</v>
      </c>
      <c r="P109" s="6" t="str">
        <f>VLOOKUP(C109,'Cleaned Customer Dim'!$A$2:$E$501,5,FALSE)</f>
        <v>Female</v>
      </c>
      <c r="Q109" s="6" t="str">
        <f>VLOOKUP(C109,'Cleaned Customer Dim'!$A$2:$J$501,10,FALSE)</f>
        <v>Silver</v>
      </c>
      <c r="R109" s="4" t="str">
        <f>VLOOKUP(D109,'Cleaned Product Dim'!$A$2:$C$101,3,FALSE)</f>
        <v>Home</v>
      </c>
      <c r="S109" s="6">
        <f>VLOOKUP(D109,'Cleaned Product Dim'!$A$2:$G$101,7,FALSE)</f>
        <v>176.07</v>
      </c>
      <c r="T109" s="6">
        <f>VLOOKUP(D109,'Cleaned Product Dim'!$A$2:$H$101,8,FALSE)</f>
        <v>82</v>
      </c>
      <c r="U109" s="6" t="str">
        <f>VLOOKUP(E109,'Cleaned Store Dim'!$A$2:$C$21,3,FALSE)</f>
        <v>South</v>
      </c>
      <c r="V109" s="6" t="str">
        <f>VLOOKUP(E109,'Cleaned Store Dim'!$A$2:$E$21,5,FALSE)</f>
        <v>Online</v>
      </c>
      <c r="W109" s="6" t="str">
        <f>VLOOKUP(E109,'Cleaned Store Dim'!$A$2:$F$21,6,FALSE)</f>
        <v>Williamsport</v>
      </c>
    </row>
    <row r="110" spans="1:23" ht="15.75" x14ac:dyDescent="0.25">
      <c r="A110" s="4" t="s">
        <v>2072</v>
      </c>
      <c r="B110" s="20">
        <v>45874</v>
      </c>
      <c r="C110" s="4" t="s">
        <v>164</v>
      </c>
      <c r="D110" s="4" t="s">
        <v>1642</v>
      </c>
      <c r="E110" s="4" t="s">
        <v>1932</v>
      </c>
      <c r="F110" s="4">
        <v>3</v>
      </c>
      <c r="G110" s="4">
        <v>815.3</v>
      </c>
      <c r="H110" s="4">
        <v>0.03</v>
      </c>
      <c r="I110" s="4" t="s">
        <v>1959</v>
      </c>
      <c r="J110" s="4">
        <v>2372.5230000000001</v>
      </c>
      <c r="K110" s="4">
        <f t="shared" si="4"/>
        <v>3</v>
      </c>
      <c r="L110" s="4">
        <f t="shared" si="5"/>
        <v>815.3</v>
      </c>
      <c r="M110" s="4">
        <f t="shared" si="6"/>
        <v>0.03</v>
      </c>
      <c r="N110" s="4">
        <f t="shared" si="7"/>
        <v>2372.5230000000001</v>
      </c>
      <c r="O110" s="6">
        <f>VLOOKUP(C110,'Cleaned Customer Dim'!$A$2:$D$501,4,FALSE)</f>
        <v>21</v>
      </c>
      <c r="P110" s="6" t="str">
        <f>VLOOKUP(C110,'Cleaned Customer Dim'!$A$2:$E$501,5,FALSE)</f>
        <v>Male</v>
      </c>
      <c r="Q110" s="6" t="str">
        <f>VLOOKUP(C110,'Cleaned Customer Dim'!$A$2:$J$501,10,FALSE)</f>
        <v>Platinum</v>
      </c>
      <c r="R110" s="4" t="str">
        <f>VLOOKUP(D110,'Cleaned Product Dim'!$A$2:$C$101,3,FALSE)</f>
        <v>Sports</v>
      </c>
      <c r="S110" s="6">
        <f>VLOOKUP(D110,'Cleaned Product Dim'!$A$2:$G$101,7,FALSE)</f>
        <v>484.62</v>
      </c>
      <c r="T110" s="6">
        <f>VLOOKUP(D110,'Cleaned Product Dim'!$A$2:$H$101,8,FALSE)</f>
        <v>432</v>
      </c>
      <c r="U110" s="6" t="str">
        <f>VLOOKUP(E110,'Cleaned Store Dim'!$A$2:$C$21,3,FALSE)</f>
        <v>East</v>
      </c>
      <c r="V110" s="6" t="str">
        <f>VLOOKUP(E110,'Cleaned Store Dim'!$A$2:$E$21,5,FALSE)</f>
        <v>Flagship</v>
      </c>
      <c r="W110" s="6" t="str">
        <f>VLOOKUP(E110,'Cleaned Store Dim'!$A$2:$F$21,6,FALSE)</f>
        <v>Johnsonville</v>
      </c>
    </row>
    <row r="111" spans="1:23" ht="15.75" x14ac:dyDescent="0.25">
      <c r="A111" s="4" t="s">
        <v>2073</v>
      </c>
      <c r="B111" s="20">
        <v>45738</v>
      </c>
      <c r="C111" s="4" t="s">
        <v>704</v>
      </c>
      <c r="D111" s="4" t="s">
        <v>1856</v>
      </c>
      <c r="E111" s="4" t="s">
        <v>1887</v>
      </c>
      <c r="F111" s="4">
        <v>3</v>
      </c>
      <c r="G111" s="4">
        <v>376.46</v>
      </c>
      <c r="H111" s="4">
        <v>0.09</v>
      </c>
      <c r="I111" s="4" t="s">
        <v>1964</v>
      </c>
      <c r="J111" s="4">
        <v>1027.7357999999999</v>
      </c>
      <c r="K111" s="4">
        <f t="shared" si="4"/>
        <v>3</v>
      </c>
      <c r="L111" s="4">
        <f t="shared" si="5"/>
        <v>376.46</v>
      </c>
      <c r="M111" s="4">
        <f t="shared" si="6"/>
        <v>0.09</v>
      </c>
      <c r="N111" s="4">
        <f t="shared" si="7"/>
        <v>1027.7357999999999</v>
      </c>
      <c r="O111" s="6">
        <f>VLOOKUP(C111,'Cleaned Customer Dim'!$A$2:$D$501,4,FALSE)</f>
        <v>61</v>
      </c>
      <c r="P111" s="6" t="str">
        <f>VLOOKUP(C111,'Cleaned Customer Dim'!$A$2:$E$501,5,FALSE)</f>
        <v>Male</v>
      </c>
      <c r="Q111" s="6" t="str">
        <f>VLOOKUP(C111,'Cleaned Customer Dim'!$A$2:$J$501,10,FALSE)</f>
        <v>Gold</v>
      </c>
      <c r="R111" s="4" t="str">
        <f>VLOOKUP(D111,'Cleaned Product Dim'!$A$2:$C$101,3,FALSE)</f>
        <v>Clothing</v>
      </c>
      <c r="S111" s="6">
        <f>VLOOKUP(D111,'Cleaned Product Dim'!$A$2:$G$101,7,FALSE)</f>
        <v>438.25</v>
      </c>
      <c r="T111" s="6">
        <f>VLOOKUP(D111,'Cleaned Product Dim'!$A$2:$H$101,8,FALSE)</f>
        <v>496</v>
      </c>
      <c r="U111" s="6" t="str">
        <f>VLOOKUP(E111,'Cleaned Store Dim'!$A$2:$C$21,3,FALSE)</f>
        <v>East</v>
      </c>
      <c r="V111" s="6" t="str">
        <f>VLOOKUP(E111,'Cleaned Store Dim'!$A$2:$E$21,5,FALSE)</f>
        <v>Flagship</v>
      </c>
      <c r="W111" s="6" t="str">
        <f>VLOOKUP(E111,'Cleaned Store Dim'!$A$2:$F$21,6,FALSE)</f>
        <v>Washington</v>
      </c>
    </row>
    <row r="112" spans="1:23" ht="15.75" x14ac:dyDescent="0.25">
      <c r="A112" s="4" t="s">
        <v>2074</v>
      </c>
      <c r="B112" s="20">
        <v>45851</v>
      </c>
      <c r="C112" s="4" t="s">
        <v>42</v>
      </c>
      <c r="D112" s="4" t="s">
        <v>1706</v>
      </c>
      <c r="E112" s="4" t="s">
        <v>1917</v>
      </c>
      <c r="F112" s="4">
        <v>4</v>
      </c>
      <c r="G112" s="4">
        <v>239.83</v>
      </c>
      <c r="H112" s="4">
        <v>0.08</v>
      </c>
      <c r="I112" s="4" t="s">
        <v>1959</v>
      </c>
      <c r="J112" s="4">
        <v>882.57440000000008</v>
      </c>
      <c r="K112" s="4">
        <f t="shared" si="4"/>
        <v>4</v>
      </c>
      <c r="L112" s="4">
        <f t="shared" si="5"/>
        <v>239.83</v>
      </c>
      <c r="M112" s="4">
        <f t="shared" si="6"/>
        <v>0.08</v>
      </c>
      <c r="N112" s="4">
        <f t="shared" si="7"/>
        <v>882.57440000000008</v>
      </c>
      <c r="O112" s="6">
        <f>VLOOKUP(C112,'Cleaned Customer Dim'!$A$2:$D$501,4,FALSE)</f>
        <v>29</v>
      </c>
      <c r="P112" s="6" t="str">
        <f>VLOOKUP(C112,'Cleaned Customer Dim'!$A$2:$E$501,5,FALSE)</f>
        <v>Female</v>
      </c>
      <c r="Q112" s="6" t="str">
        <f>VLOOKUP(C112,'Cleaned Customer Dim'!$A$2:$J$501,10,FALSE)</f>
        <v>Bronze</v>
      </c>
      <c r="R112" s="4" t="str">
        <f>VLOOKUP(D112,'Cleaned Product Dim'!$A$2:$C$101,3,FALSE)</f>
        <v>Electronics</v>
      </c>
      <c r="S112" s="6">
        <f>VLOOKUP(D112,'Cleaned Product Dim'!$A$2:$G$101,7,FALSE)</f>
        <v>450.71</v>
      </c>
      <c r="T112" s="6">
        <f>VLOOKUP(D112,'Cleaned Product Dim'!$A$2:$H$101,8,FALSE)</f>
        <v>389</v>
      </c>
      <c r="U112" s="6" t="str">
        <f>VLOOKUP(E112,'Cleaned Store Dim'!$A$2:$C$21,3,FALSE)</f>
        <v>West</v>
      </c>
      <c r="V112" s="6" t="str">
        <f>VLOOKUP(E112,'Cleaned Store Dim'!$A$2:$E$21,5,FALSE)</f>
        <v>Online</v>
      </c>
      <c r="W112" s="6" t="str">
        <f>VLOOKUP(E112,'Cleaned Store Dim'!$A$2:$F$21,6,FALSE)</f>
        <v>Thompson</v>
      </c>
    </row>
    <row r="113" spans="1:23" ht="15.75" x14ac:dyDescent="0.25">
      <c r="A113" s="4" t="s">
        <v>2075</v>
      </c>
      <c r="B113" s="20">
        <v>45798</v>
      </c>
      <c r="C113" s="4" t="s">
        <v>418</v>
      </c>
      <c r="D113" s="4" t="s">
        <v>1853</v>
      </c>
      <c r="E113" s="4" t="s">
        <v>1901</v>
      </c>
      <c r="F113" s="4">
        <v>2</v>
      </c>
      <c r="G113" s="4">
        <v>845.71</v>
      </c>
      <c r="H113" s="4">
        <v>0.01</v>
      </c>
      <c r="I113" s="4" t="s">
        <v>1961</v>
      </c>
      <c r="J113" s="4">
        <v>1674.5057999999999</v>
      </c>
      <c r="K113" s="4">
        <f t="shared" si="4"/>
        <v>2</v>
      </c>
      <c r="L113" s="4">
        <f t="shared" si="5"/>
        <v>845.71</v>
      </c>
      <c r="M113" s="4">
        <f t="shared" si="6"/>
        <v>0.01</v>
      </c>
      <c r="N113" s="4">
        <f t="shared" si="7"/>
        <v>1674.5057999999999</v>
      </c>
      <c r="O113" s="6">
        <f>VLOOKUP(C113,'Cleaned Customer Dim'!$A$2:$D$501,4,FALSE)</f>
        <v>40</v>
      </c>
      <c r="P113" s="6" t="str">
        <f>VLOOKUP(C113,'Cleaned Customer Dim'!$A$2:$E$501,5,FALSE)</f>
        <v>Male</v>
      </c>
      <c r="Q113" s="6" t="str">
        <f>VLOOKUP(C113,'Cleaned Customer Dim'!$A$2:$J$501,10,FALSE)</f>
        <v>Bronze</v>
      </c>
      <c r="R113" s="4" t="str">
        <f>VLOOKUP(D113,'Cleaned Product Dim'!$A$2:$C$101,3,FALSE)</f>
        <v>Electronics</v>
      </c>
      <c r="S113" s="6">
        <f>VLOOKUP(D113,'Cleaned Product Dim'!$A$2:$G$101,7,FALSE)</f>
        <v>340.14</v>
      </c>
      <c r="T113" s="6">
        <f>VLOOKUP(D113,'Cleaned Product Dim'!$A$2:$H$101,8,FALSE)</f>
        <v>361</v>
      </c>
      <c r="U113" s="6" t="str">
        <f>VLOOKUP(E113,'Cleaned Store Dim'!$A$2:$C$21,3,FALSE)</f>
        <v>North</v>
      </c>
      <c r="V113" s="6" t="str">
        <f>VLOOKUP(E113,'Cleaned Store Dim'!$A$2:$E$21,5,FALSE)</f>
        <v>Outlet</v>
      </c>
      <c r="W113" s="6" t="str">
        <f>VLOOKUP(E113,'Cleaned Store Dim'!$A$2:$F$21,6,FALSE)</f>
        <v>Goldberg</v>
      </c>
    </row>
    <row r="114" spans="1:23" ht="15.75" x14ac:dyDescent="0.25">
      <c r="A114" s="4" t="s">
        <v>2076</v>
      </c>
      <c r="B114" s="20">
        <v>45705</v>
      </c>
      <c r="C114" s="4" t="s">
        <v>318</v>
      </c>
      <c r="D114" s="4" t="s">
        <v>1811</v>
      </c>
      <c r="E114" s="4" t="s">
        <v>1932</v>
      </c>
      <c r="F114" s="4">
        <v>3</v>
      </c>
      <c r="G114" s="4">
        <v>948.69</v>
      </c>
      <c r="H114" s="4">
        <v>0.28999999999999998</v>
      </c>
      <c r="I114" s="4" t="s">
        <v>1959</v>
      </c>
      <c r="J114" s="4">
        <v>2020.7097000000001</v>
      </c>
      <c r="K114" s="4">
        <f t="shared" si="4"/>
        <v>3</v>
      </c>
      <c r="L114" s="4">
        <f t="shared" si="5"/>
        <v>948.69</v>
      </c>
      <c r="M114" s="4">
        <f t="shared" si="6"/>
        <v>0.28999999999999998</v>
      </c>
      <c r="N114" s="4">
        <f t="shared" si="7"/>
        <v>2020.7097000000001</v>
      </c>
      <c r="O114" s="6">
        <f>VLOOKUP(C114,'Cleaned Customer Dim'!$A$2:$D$501,4,FALSE)</f>
        <v>58</v>
      </c>
      <c r="P114" s="6" t="str">
        <f>VLOOKUP(C114,'Cleaned Customer Dim'!$A$2:$E$501,5,FALSE)</f>
        <v>Female</v>
      </c>
      <c r="Q114" s="6" t="str">
        <f>VLOOKUP(C114,'Cleaned Customer Dim'!$A$2:$J$501,10,FALSE)</f>
        <v>Bronze</v>
      </c>
      <c r="R114" s="4" t="str">
        <f>VLOOKUP(D114,'Cleaned Product Dim'!$A$2:$C$101,3,FALSE)</f>
        <v>Electronics</v>
      </c>
      <c r="S114" s="6">
        <f>VLOOKUP(D114,'Cleaned Product Dim'!$A$2:$G$101,7,FALSE)</f>
        <v>392.89</v>
      </c>
      <c r="T114" s="6">
        <f>VLOOKUP(D114,'Cleaned Product Dim'!$A$2:$H$101,8,FALSE)</f>
        <v>320</v>
      </c>
      <c r="U114" s="6" t="str">
        <f>VLOOKUP(E114,'Cleaned Store Dim'!$A$2:$C$21,3,FALSE)</f>
        <v>East</v>
      </c>
      <c r="V114" s="6" t="str">
        <f>VLOOKUP(E114,'Cleaned Store Dim'!$A$2:$E$21,5,FALSE)</f>
        <v>Flagship</v>
      </c>
      <c r="W114" s="6" t="str">
        <f>VLOOKUP(E114,'Cleaned Store Dim'!$A$2:$F$21,6,FALSE)</f>
        <v>Johnsonville</v>
      </c>
    </row>
    <row r="115" spans="1:23" ht="15.75" x14ac:dyDescent="0.25">
      <c r="A115" s="4" t="s">
        <v>2077</v>
      </c>
      <c r="B115" s="20">
        <v>45296</v>
      </c>
      <c r="C115" s="4" t="s">
        <v>1452</v>
      </c>
      <c r="D115" s="4" t="s">
        <v>1658</v>
      </c>
      <c r="E115" s="4" t="s">
        <v>1924</v>
      </c>
      <c r="F115" s="4">
        <v>1</v>
      </c>
      <c r="G115" s="4">
        <v>281.97000000000003</v>
      </c>
      <c r="H115" s="4">
        <v>0.2</v>
      </c>
      <c r="I115" s="4" t="s">
        <v>1961</v>
      </c>
      <c r="J115" s="4">
        <v>225.57599999999999</v>
      </c>
      <c r="K115" s="4">
        <f t="shared" si="4"/>
        <v>1</v>
      </c>
      <c r="L115" s="4">
        <f t="shared" si="5"/>
        <v>281.97000000000003</v>
      </c>
      <c r="M115" s="4">
        <f t="shared" si="6"/>
        <v>0.2</v>
      </c>
      <c r="N115" s="4">
        <f t="shared" si="7"/>
        <v>225.57599999999999</v>
      </c>
      <c r="O115" s="6">
        <f>VLOOKUP(C115,'Cleaned Customer Dim'!$A$2:$D$501,4,FALSE)</f>
        <v>63</v>
      </c>
      <c r="P115" s="6" t="str">
        <f>VLOOKUP(C115,'Cleaned Customer Dim'!$A$2:$E$501,5,FALSE)</f>
        <v>Female</v>
      </c>
      <c r="Q115" s="6" t="str">
        <f>VLOOKUP(C115,'Cleaned Customer Dim'!$A$2:$J$501,10,FALSE)</f>
        <v>Gold</v>
      </c>
      <c r="R115" s="4" t="str">
        <f>VLOOKUP(D115,'Cleaned Product Dim'!$A$2:$C$101,3,FALSE)</f>
        <v>Home</v>
      </c>
      <c r="S115" s="6">
        <f>VLOOKUP(D115,'Cleaned Product Dim'!$A$2:$G$101,7,FALSE)</f>
        <v>234.80599999999998</v>
      </c>
      <c r="T115" s="6">
        <f>VLOOKUP(D115,'Cleaned Product Dim'!$A$2:$H$101,8,FALSE)</f>
        <v>378</v>
      </c>
      <c r="U115" s="6" t="str">
        <f>VLOOKUP(E115,'Cleaned Store Dim'!$A$2:$C$21,3,FALSE)</f>
        <v>East</v>
      </c>
      <c r="V115" s="6" t="str">
        <f>VLOOKUP(E115,'Cleaned Store Dim'!$A$2:$E$21,5,FALSE)</f>
        <v>Online</v>
      </c>
      <c r="W115" s="6" t="str">
        <f>VLOOKUP(E115,'Cleaned Store Dim'!$A$2:$F$21,6,FALSE)</f>
        <v>David</v>
      </c>
    </row>
    <row r="116" spans="1:23" ht="15.75" x14ac:dyDescent="0.25">
      <c r="A116" s="4" t="s">
        <v>2078</v>
      </c>
      <c r="B116" s="20">
        <v>45542</v>
      </c>
      <c r="C116" s="4" t="s">
        <v>518</v>
      </c>
      <c r="D116" s="4" t="s">
        <v>1856</v>
      </c>
      <c r="E116" s="4" t="s">
        <v>1904</v>
      </c>
      <c r="F116" s="4">
        <v>2</v>
      </c>
      <c r="G116" s="4">
        <v>731.01</v>
      </c>
      <c r="H116" s="4">
        <v>0.05</v>
      </c>
      <c r="I116" s="4" t="s">
        <v>1961</v>
      </c>
      <c r="J116" s="4">
        <v>1388.9190000000001</v>
      </c>
      <c r="K116" s="4">
        <f t="shared" si="4"/>
        <v>2</v>
      </c>
      <c r="L116" s="4">
        <f t="shared" si="5"/>
        <v>731.01</v>
      </c>
      <c r="M116" s="4">
        <f t="shared" si="6"/>
        <v>0.05</v>
      </c>
      <c r="N116" s="4">
        <f t="shared" si="7"/>
        <v>1388.9190000000001</v>
      </c>
      <c r="O116" s="6">
        <f>VLOOKUP(C116,'Cleaned Customer Dim'!$A$2:$D$501,4,FALSE)</f>
        <v>41</v>
      </c>
      <c r="P116" s="6" t="str">
        <f>VLOOKUP(C116,'Cleaned Customer Dim'!$A$2:$E$501,5,FALSE)</f>
        <v>Female</v>
      </c>
      <c r="Q116" s="6" t="str">
        <f>VLOOKUP(C116,'Cleaned Customer Dim'!$A$2:$J$501,10,FALSE)</f>
        <v>Platinum</v>
      </c>
      <c r="R116" s="4" t="str">
        <f>VLOOKUP(D116,'Cleaned Product Dim'!$A$2:$C$101,3,FALSE)</f>
        <v>Clothing</v>
      </c>
      <c r="S116" s="6">
        <f>VLOOKUP(D116,'Cleaned Product Dim'!$A$2:$G$101,7,FALSE)</f>
        <v>438.25</v>
      </c>
      <c r="T116" s="6">
        <f>VLOOKUP(D116,'Cleaned Product Dim'!$A$2:$H$101,8,FALSE)</f>
        <v>496</v>
      </c>
      <c r="U116" s="6" t="str">
        <f>VLOOKUP(E116,'Cleaned Store Dim'!$A$2:$C$21,3,FALSE)</f>
        <v>South</v>
      </c>
      <c r="V116" s="6" t="str">
        <f>VLOOKUP(E116,'Cleaned Store Dim'!$A$2:$E$21,5,FALSE)</f>
        <v>Online</v>
      </c>
      <c r="W116" s="6" t="str">
        <f>VLOOKUP(E116,'Cleaned Store Dim'!$A$2:$F$21,6,FALSE)</f>
        <v>Sharon</v>
      </c>
    </row>
    <row r="117" spans="1:23" ht="15.75" x14ac:dyDescent="0.25">
      <c r="A117" s="4" t="s">
        <v>2079</v>
      </c>
      <c r="B117" s="20">
        <v>45925</v>
      </c>
      <c r="C117" s="4" t="s">
        <v>832</v>
      </c>
      <c r="D117" s="4" t="s">
        <v>1838</v>
      </c>
      <c r="E117" s="4" t="s">
        <v>1914</v>
      </c>
      <c r="F117" s="4">
        <v>4</v>
      </c>
      <c r="G117" s="4">
        <v>930.85</v>
      </c>
      <c r="H117" s="4">
        <v>0.13</v>
      </c>
      <c r="I117" s="4" t="s">
        <v>1961</v>
      </c>
      <c r="J117" s="4">
        <v>3239.3580000000002</v>
      </c>
      <c r="K117" s="4">
        <f t="shared" si="4"/>
        <v>4</v>
      </c>
      <c r="L117" s="4">
        <f t="shared" si="5"/>
        <v>930.85</v>
      </c>
      <c r="M117" s="4">
        <f t="shared" si="6"/>
        <v>0.13</v>
      </c>
      <c r="N117" s="4">
        <f t="shared" si="7"/>
        <v>3239.3580000000002</v>
      </c>
      <c r="O117" s="6">
        <f>VLOOKUP(C117,'Cleaned Customer Dim'!$A$2:$D$501,4,FALSE)</f>
        <v>42</v>
      </c>
      <c r="P117" s="6" t="str">
        <f>VLOOKUP(C117,'Cleaned Customer Dim'!$A$2:$E$501,5,FALSE)</f>
        <v>Male</v>
      </c>
      <c r="Q117" s="6" t="str">
        <f>VLOOKUP(C117,'Cleaned Customer Dim'!$A$2:$J$501,10,FALSE)</f>
        <v>Silver</v>
      </c>
      <c r="R117" s="4" t="str">
        <f>VLOOKUP(D117,'Cleaned Product Dim'!$A$2:$C$101,3,FALSE)</f>
        <v>Clothing</v>
      </c>
      <c r="S117" s="6">
        <f>VLOOKUP(D117,'Cleaned Product Dim'!$A$2:$G$101,7,FALSE)</f>
        <v>119.57</v>
      </c>
      <c r="T117" s="6">
        <f>VLOOKUP(D117,'Cleaned Product Dim'!$A$2:$H$101,8,FALSE)</f>
        <v>210</v>
      </c>
      <c r="U117" s="6" t="str">
        <f>VLOOKUP(E117,'Cleaned Store Dim'!$A$2:$C$21,3,FALSE)</f>
        <v>South</v>
      </c>
      <c r="V117" s="6" t="str">
        <f>VLOOKUP(E117,'Cleaned Store Dim'!$A$2:$E$21,5,FALSE)</f>
        <v>Online</v>
      </c>
      <c r="W117" s="6" t="str">
        <f>VLOOKUP(E117,'Cleaned Store Dim'!$A$2:$F$21,6,FALSE)</f>
        <v>Williamsport</v>
      </c>
    </row>
    <row r="118" spans="1:23" ht="15.75" x14ac:dyDescent="0.25">
      <c r="A118" s="4" t="s">
        <v>2080</v>
      </c>
      <c r="B118" s="20">
        <v>45509</v>
      </c>
      <c r="C118" s="4" t="s">
        <v>1313</v>
      </c>
      <c r="D118" s="4" t="s">
        <v>2061</v>
      </c>
      <c r="E118" s="4" t="s">
        <v>1917</v>
      </c>
      <c r="F118" s="4">
        <v>4</v>
      </c>
      <c r="G118" s="4">
        <v>770.77</v>
      </c>
      <c r="H118" s="4">
        <v>0.22</v>
      </c>
      <c r="I118" s="4" t="s">
        <v>1959</v>
      </c>
      <c r="J118" s="4">
        <v>2404.8024</v>
      </c>
      <c r="K118" s="4">
        <f t="shared" si="4"/>
        <v>4</v>
      </c>
      <c r="L118" s="4">
        <f t="shared" si="5"/>
        <v>770.77</v>
      </c>
      <c r="M118" s="4">
        <f t="shared" si="6"/>
        <v>0.22</v>
      </c>
      <c r="N118" s="4">
        <f t="shared" si="7"/>
        <v>2404.8024</v>
      </c>
      <c r="O118" s="6">
        <f>VLOOKUP(C118,'Cleaned Customer Dim'!$A$2:$D$501,4,FALSE)</f>
        <v>33</v>
      </c>
      <c r="P118" s="6" t="str">
        <f>VLOOKUP(C118,'Cleaned Customer Dim'!$A$2:$E$501,5,FALSE)</f>
        <v>Male</v>
      </c>
      <c r="Q118" s="6" t="str">
        <f>VLOOKUP(C118,'Cleaned Customer Dim'!$A$2:$J$501,10,FALSE)</f>
        <v>Gold</v>
      </c>
      <c r="R118" s="4" t="str">
        <f>VLOOKUP(D118,'Cleaned Product Dim'!$A$2:$C$101,3,FALSE)</f>
        <v>Clothing</v>
      </c>
      <c r="S118" s="6">
        <f>VLOOKUP(D118,'Cleaned Product Dim'!$A$2:$G$101,7,FALSE)</f>
        <v>364.67</v>
      </c>
      <c r="T118" s="6">
        <f>VLOOKUP(D118,'Cleaned Product Dim'!$A$2:$H$101,8,FALSE)</f>
        <v>452</v>
      </c>
      <c r="U118" s="6" t="str">
        <f>VLOOKUP(E118,'Cleaned Store Dim'!$A$2:$C$21,3,FALSE)</f>
        <v>West</v>
      </c>
      <c r="V118" s="6" t="str">
        <f>VLOOKUP(E118,'Cleaned Store Dim'!$A$2:$E$21,5,FALSE)</f>
        <v>Online</v>
      </c>
      <c r="W118" s="6" t="str">
        <f>VLOOKUP(E118,'Cleaned Store Dim'!$A$2:$F$21,6,FALSE)</f>
        <v>Thompson</v>
      </c>
    </row>
    <row r="119" spans="1:23" ht="15.75" x14ac:dyDescent="0.25">
      <c r="A119" s="4" t="s">
        <v>2081</v>
      </c>
      <c r="B119" s="20">
        <v>45554</v>
      </c>
      <c r="C119" s="4" t="s">
        <v>251</v>
      </c>
      <c r="D119" s="4" t="s">
        <v>1718</v>
      </c>
      <c r="E119" s="4" t="s">
        <v>1904</v>
      </c>
      <c r="F119" s="4">
        <v>3</v>
      </c>
      <c r="G119" s="4">
        <v>479.63</v>
      </c>
      <c r="H119" s="4">
        <v>0.3</v>
      </c>
      <c r="I119" s="4" t="s">
        <v>1961</v>
      </c>
      <c r="J119" s="4">
        <v>1007.223</v>
      </c>
      <c r="K119" s="4">
        <f t="shared" si="4"/>
        <v>3</v>
      </c>
      <c r="L119" s="4">
        <f t="shared" si="5"/>
        <v>479.63</v>
      </c>
      <c r="M119" s="4">
        <f t="shared" si="6"/>
        <v>0.3</v>
      </c>
      <c r="N119" s="4">
        <f t="shared" si="7"/>
        <v>1007.223</v>
      </c>
      <c r="O119" s="6">
        <f>VLOOKUP(C119,'Cleaned Customer Dim'!$A$2:$D$501,4,FALSE)</f>
        <v>58</v>
      </c>
      <c r="P119" s="6" t="str">
        <f>VLOOKUP(C119,'Cleaned Customer Dim'!$A$2:$E$501,5,FALSE)</f>
        <v>Male</v>
      </c>
      <c r="Q119" s="6" t="str">
        <f>VLOOKUP(C119,'Cleaned Customer Dim'!$A$2:$J$501,10,FALSE)</f>
        <v>Silver</v>
      </c>
      <c r="R119" s="4" t="str">
        <f>VLOOKUP(D119,'Cleaned Product Dim'!$A$2:$C$101,3,FALSE)</f>
        <v>Clothing</v>
      </c>
      <c r="S119" s="6">
        <f>VLOOKUP(D119,'Cleaned Product Dim'!$A$2:$G$101,7,FALSE)</f>
        <v>167.34</v>
      </c>
      <c r="T119" s="6">
        <f>VLOOKUP(D119,'Cleaned Product Dim'!$A$2:$H$101,8,FALSE)</f>
        <v>296</v>
      </c>
      <c r="U119" s="6" t="str">
        <f>VLOOKUP(E119,'Cleaned Store Dim'!$A$2:$C$21,3,FALSE)</f>
        <v>South</v>
      </c>
      <c r="V119" s="6" t="str">
        <f>VLOOKUP(E119,'Cleaned Store Dim'!$A$2:$E$21,5,FALSE)</f>
        <v>Online</v>
      </c>
      <c r="W119" s="6" t="str">
        <f>VLOOKUP(E119,'Cleaned Store Dim'!$A$2:$F$21,6,FALSE)</f>
        <v>Sharon</v>
      </c>
    </row>
    <row r="120" spans="1:23" ht="15.75" x14ac:dyDescent="0.25">
      <c r="A120" s="4" t="s">
        <v>2082</v>
      </c>
      <c r="B120" s="20">
        <v>45405</v>
      </c>
      <c r="C120" s="4" t="s">
        <v>376</v>
      </c>
      <c r="D120" s="4" t="s">
        <v>1696</v>
      </c>
      <c r="E120" s="4" t="s">
        <v>1927</v>
      </c>
      <c r="F120" s="4">
        <v>1</v>
      </c>
      <c r="G120" s="4">
        <v>165</v>
      </c>
      <c r="H120" s="4">
        <v>0.3</v>
      </c>
      <c r="I120" s="4" t="s">
        <v>1964</v>
      </c>
      <c r="J120" s="4">
        <v>115.5</v>
      </c>
      <c r="K120" s="4">
        <f t="shared" si="4"/>
        <v>1</v>
      </c>
      <c r="L120" s="4">
        <f t="shared" si="5"/>
        <v>165</v>
      </c>
      <c r="M120" s="4">
        <f t="shared" si="6"/>
        <v>0.3</v>
      </c>
      <c r="N120" s="4">
        <f t="shared" si="7"/>
        <v>115.5</v>
      </c>
      <c r="O120" s="6">
        <f>VLOOKUP(C120,'Cleaned Customer Dim'!$A$2:$D$501,4,FALSE)</f>
        <v>50</v>
      </c>
      <c r="P120" s="6" t="str">
        <f>VLOOKUP(C120,'Cleaned Customer Dim'!$A$2:$E$501,5,FALSE)</f>
        <v>Female</v>
      </c>
      <c r="Q120" s="6" t="str">
        <f>VLOOKUP(C120,'Cleaned Customer Dim'!$A$2:$J$501,10,FALSE)</f>
        <v>Gold</v>
      </c>
      <c r="R120" s="4" t="str">
        <f>VLOOKUP(D120,'Cleaned Product Dim'!$A$2:$C$101,3,FALSE)</f>
        <v>Electronics</v>
      </c>
      <c r="S120" s="6">
        <f>VLOOKUP(D120,'Cleaned Product Dim'!$A$2:$G$101,7,FALSE)</f>
        <v>326.06</v>
      </c>
      <c r="T120" s="6">
        <f>VLOOKUP(D120,'Cleaned Product Dim'!$A$2:$H$101,8,FALSE)</f>
        <v>301</v>
      </c>
      <c r="U120" s="6" t="str">
        <f>VLOOKUP(E120,'Cleaned Store Dim'!$A$2:$C$21,3,FALSE)</f>
        <v>South</v>
      </c>
      <c r="V120" s="6" t="str">
        <f>VLOOKUP(E120,'Cleaned Store Dim'!$A$2:$E$21,5,FALSE)</f>
        <v>Online</v>
      </c>
      <c r="W120" s="6" t="str">
        <f>VLOOKUP(E120,'Cleaned Store Dim'!$A$2:$F$21,6,FALSE)</f>
        <v>Lake</v>
      </c>
    </row>
    <row r="121" spans="1:23" ht="15.75" x14ac:dyDescent="0.25">
      <c r="A121" s="4" t="s">
        <v>2083</v>
      </c>
      <c r="B121" s="20">
        <v>45503</v>
      </c>
      <c r="C121" s="4" t="s">
        <v>536</v>
      </c>
      <c r="D121" s="4" t="s">
        <v>1631</v>
      </c>
      <c r="E121" s="4" t="s">
        <v>1917</v>
      </c>
      <c r="F121" s="4">
        <v>2</v>
      </c>
      <c r="G121" s="4">
        <v>151.51</v>
      </c>
      <c r="H121" s="4">
        <v>0.28999999999999998</v>
      </c>
      <c r="I121" s="4" t="s">
        <v>1964</v>
      </c>
      <c r="J121" s="4">
        <v>215.14420000000001</v>
      </c>
      <c r="K121" s="4">
        <f t="shared" si="4"/>
        <v>2</v>
      </c>
      <c r="L121" s="4">
        <f t="shared" si="5"/>
        <v>151.51</v>
      </c>
      <c r="M121" s="4">
        <f t="shared" si="6"/>
        <v>0.28999999999999998</v>
      </c>
      <c r="N121" s="4">
        <f t="shared" si="7"/>
        <v>215.14420000000001</v>
      </c>
      <c r="O121" s="6">
        <f>VLOOKUP(C121,'Cleaned Customer Dim'!$A$2:$D$501,4,FALSE)</f>
        <v>43</v>
      </c>
      <c r="P121" s="6" t="str">
        <f>VLOOKUP(C121,'Cleaned Customer Dim'!$A$2:$E$501,5,FALSE)</f>
        <v>Male</v>
      </c>
      <c r="Q121" s="6" t="str">
        <f>VLOOKUP(C121,'Cleaned Customer Dim'!$A$2:$J$501,10,FALSE)</f>
        <v>Bronze</v>
      </c>
      <c r="R121" s="4" t="str">
        <f>VLOOKUP(D121,'Cleaned Product Dim'!$A$2:$C$101,3,FALSE)</f>
        <v>Sports</v>
      </c>
      <c r="S121" s="6">
        <f>VLOOKUP(D121,'Cleaned Product Dim'!$A$2:$G$101,7,FALSE)</f>
        <v>21.34</v>
      </c>
      <c r="T121" s="6">
        <f>VLOOKUP(D121,'Cleaned Product Dim'!$A$2:$H$101,8,FALSE)</f>
        <v>65</v>
      </c>
      <c r="U121" s="6" t="str">
        <f>VLOOKUP(E121,'Cleaned Store Dim'!$A$2:$C$21,3,FALSE)</f>
        <v>West</v>
      </c>
      <c r="V121" s="6" t="str">
        <f>VLOOKUP(E121,'Cleaned Store Dim'!$A$2:$E$21,5,FALSE)</f>
        <v>Online</v>
      </c>
      <c r="W121" s="6" t="str">
        <f>VLOOKUP(E121,'Cleaned Store Dim'!$A$2:$F$21,6,FALSE)</f>
        <v>Thompson</v>
      </c>
    </row>
    <row r="122" spans="1:23" ht="15.75" x14ac:dyDescent="0.25">
      <c r="A122" s="4" t="s">
        <v>2084</v>
      </c>
      <c r="B122" s="20">
        <v>45274</v>
      </c>
      <c r="C122" s="4" t="s">
        <v>754</v>
      </c>
      <c r="D122" s="4" t="s">
        <v>1670</v>
      </c>
      <c r="E122" s="4" t="s">
        <v>1942</v>
      </c>
      <c r="F122" s="4">
        <v>2</v>
      </c>
      <c r="G122" s="4">
        <v>872.93</v>
      </c>
      <c r="H122" s="4">
        <v>0.28999999999999998</v>
      </c>
      <c r="I122" s="4" t="s">
        <v>1964</v>
      </c>
      <c r="J122" s="4">
        <v>1239.5606</v>
      </c>
      <c r="K122" s="4">
        <f t="shared" si="4"/>
        <v>2</v>
      </c>
      <c r="L122" s="4">
        <f t="shared" si="5"/>
        <v>872.93</v>
      </c>
      <c r="M122" s="4">
        <f t="shared" si="6"/>
        <v>0.28999999999999998</v>
      </c>
      <c r="N122" s="4">
        <f t="shared" si="7"/>
        <v>1239.5606</v>
      </c>
      <c r="O122" s="6">
        <f>VLOOKUP(C122,'Cleaned Customer Dim'!$A$2:$D$501,4,FALSE)</f>
        <v>22</v>
      </c>
      <c r="P122" s="6" t="str">
        <f>VLOOKUP(C122,'Cleaned Customer Dim'!$A$2:$E$501,5,FALSE)</f>
        <v>Female</v>
      </c>
      <c r="Q122" s="6" t="str">
        <f>VLOOKUP(C122,'Cleaned Customer Dim'!$A$2:$J$501,10,FALSE)</f>
        <v>Bronze</v>
      </c>
      <c r="R122" s="4" t="str">
        <f>VLOOKUP(D122,'Cleaned Product Dim'!$A$2:$C$101,3,FALSE)</f>
        <v>Sports</v>
      </c>
      <c r="S122" s="6">
        <f>VLOOKUP(D122,'Cleaned Product Dim'!$A$2:$G$101,7,FALSE)</f>
        <v>204.39</v>
      </c>
      <c r="T122" s="6">
        <f>VLOOKUP(D122,'Cleaned Product Dim'!$A$2:$H$101,8,FALSE)</f>
        <v>281</v>
      </c>
      <c r="U122" s="6" t="str">
        <f>VLOOKUP(E122,'Cleaned Store Dim'!$A$2:$C$21,3,FALSE)</f>
        <v>North</v>
      </c>
      <c r="V122" s="6" t="str">
        <f>VLOOKUP(E122,'Cleaned Store Dim'!$A$2:$E$21,5,FALSE)</f>
        <v>Flagship</v>
      </c>
      <c r="W122" s="6" t="str">
        <f>VLOOKUP(E122,'Cleaned Store Dim'!$A$2:$F$21,6,FALSE)</f>
        <v>Benson</v>
      </c>
    </row>
    <row r="123" spans="1:23" ht="15.75" x14ac:dyDescent="0.25">
      <c r="A123" s="4" t="s">
        <v>2085</v>
      </c>
      <c r="B123" s="20">
        <v>45558</v>
      </c>
      <c r="C123" s="4" t="s">
        <v>853</v>
      </c>
      <c r="D123" s="4" t="s">
        <v>1642</v>
      </c>
      <c r="E123" s="4" t="s">
        <v>1924</v>
      </c>
      <c r="F123" s="4">
        <v>3</v>
      </c>
      <c r="G123" s="4">
        <v>432.4</v>
      </c>
      <c r="H123" s="4">
        <v>0.04</v>
      </c>
      <c r="I123" s="4" t="s">
        <v>1959</v>
      </c>
      <c r="J123" s="4">
        <v>1245.3119999999999</v>
      </c>
      <c r="K123" s="4">
        <f t="shared" si="4"/>
        <v>3</v>
      </c>
      <c r="L123" s="4">
        <f t="shared" si="5"/>
        <v>432.4</v>
      </c>
      <c r="M123" s="4">
        <f t="shared" si="6"/>
        <v>0.04</v>
      </c>
      <c r="N123" s="4">
        <f t="shared" si="7"/>
        <v>1245.3119999999999</v>
      </c>
      <c r="O123" s="6">
        <f>VLOOKUP(C123,'Cleaned Customer Dim'!$A$2:$D$501,4,FALSE)</f>
        <v>25</v>
      </c>
      <c r="P123" s="6" t="str">
        <f>VLOOKUP(C123,'Cleaned Customer Dim'!$A$2:$E$501,5,FALSE)</f>
        <v>Male</v>
      </c>
      <c r="Q123" s="6" t="str">
        <f>VLOOKUP(C123,'Cleaned Customer Dim'!$A$2:$J$501,10,FALSE)</f>
        <v>Gold</v>
      </c>
      <c r="R123" s="4" t="str">
        <f>VLOOKUP(D123,'Cleaned Product Dim'!$A$2:$C$101,3,FALSE)</f>
        <v>Sports</v>
      </c>
      <c r="S123" s="6">
        <f>VLOOKUP(D123,'Cleaned Product Dim'!$A$2:$G$101,7,FALSE)</f>
        <v>484.62</v>
      </c>
      <c r="T123" s="6">
        <f>VLOOKUP(D123,'Cleaned Product Dim'!$A$2:$H$101,8,FALSE)</f>
        <v>432</v>
      </c>
      <c r="U123" s="6" t="str">
        <f>VLOOKUP(E123,'Cleaned Store Dim'!$A$2:$C$21,3,FALSE)</f>
        <v>East</v>
      </c>
      <c r="V123" s="6" t="str">
        <f>VLOOKUP(E123,'Cleaned Store Dim'!$A$2:$E$21,5,FALSE)</f>
        <v>Online</v>
      </c>
      <c r="W123" s="6" t="str">
        <f>VLOOKUP(E123,'Cleaned Store Dim'!$A$2:$F$21,6,FALSE)</f>
        <v>David</v>
      </c>
    </row>
    <row r="124" spans="1:23" ht="15.75" x14ac:dyDescent="0.25">
      <c r="A124" s="4" t="s">
        <v>2086</v>
      </c>
      <c r="B124" s="20">
        <v>45886</v>
      </c>
      <c r="C124" s="4" t="s">
        <v>1073</v>
      </c>
      <c r="D124" s="4" t="s">
        <v>1732</v>
      </c>
      <c r="E124" s="4" t="s">
        <v>1914</v>
      </c>
      <c r="F124" s="4">
        <v>2</v>
      </c>
      <c r="G124" s="4">
        <v>197.76</v>
      </c>
      <c r="H124" s="4">
        <v>0.04</v>
      </c>
      <c r="I124" s="4" t="s">
        <v>1959</v>
      </c>
      <c r="J124" s="4">
        <v>379.69920000000002</v>
      </c>
      <c r="K124" s="4">
        <f t="shared" si="4"/>
        <v>2</v>
      </c>
      <c r="L124" s="4">
        <f t="shared" si="5"/>
        <v>197.76</v>
      </c>
      <c r="M124" s="4">
        <f t="shared" si="6"/>
        <v>0.04</v>
      </c>
      <c r="N124" s="4">
        <f t="shared" si="7"/>
        <v>379.69920000000002</v>
      </c>
      <c r="O124" s="6">
        <f>VLOOKUP(C124,'Cleaned Customer Dim'!$A$2:$D$501,4,FALSE)</f>
        <v>46</v>
      </c>
      <c r="P124" s="6" t="str">
        <f>VLOOKUP(C124,'Cleaned Customer Dim'!$A$2:$E$501,5,FALSE)</f>
        <v>Female</v>
      </c>
      <c r="Q124" s="6" t="str">
        <f>VLOOKUP(C124,'Cleaned Customer Dim'!$A$2:$J$501,10,FALSE)</f>
        <v>Silver</v>
      </c>
      <c r="R124" s="4" t="str">
        <f>VLOOKUP(D124,'Cleaned Product Dim'!$A$2:$C$101,3,FALSE)</f>
        <v>Sports</v>
      </c>
      <c r="S124" s="6">
        <f>VLOOKUP(D124,'Cleaned Product Dim'!$A$2:$G$101,7,FALSE)</f>
        <v>190.29</v>
      </c>
      <c r="T124" s="6">
        <f>VLOOKUP(D124,'Cleaned Product Dim'!$A$2:$H$101,8,FALSE)</f>
        <v>260</v>
      </c>
      <c r="U124" s="6" t="str">
        <f>VLOOKUP(E124,'Cleaned Store Dim'!$A$2:$C$21,3,FALSE)</f>
        <v>South</v>
      </c>
      <c r="V124" s="6" t="str">
        <f>VLOOKUP(E124,'Cleaned Store Dim'!$A$2:$E$21,5,FALSE)</f>
        <v>Online</v>
      </c>
      <c r="W124" s="6" t="str">
        <f>VLOOKUP(E124,'Cleaned Store Dim'!$A$2:$F$21,6,FALSE)</f>
        <v>Williamsport</v>
      </c>
    </row>
    <row r="125" spans="1:23" ht="15.75" x14ac:dyDescent="0.25">
      <c r="A125" s="4" t="s">
        <v>2087</v>
      </c>
      <c r="B125" s="20">
        <v>45674</v>
      </c>
      <c r="C125" s="4" t="s">
        <v>1478</v>
      </c>
      <c r="D125" s="4" t="s">
        <v>1700</v>
      </c>
      <c r="E125" s="4" t="s">
        <v>1896</v>
      </c>
      <c r="F125" s="4">
        <v>3</v>
      </c>
      <c r="G125" s="4">
        <v>334.6</v>
      </c>
      <c r="H125" s="4">
        <v>0.11</v>
      </c>
      <c r="I125" s="4" t="s">
        <v>1961</v>
      </c>
      <c r="J125" s="4">
        <v>893.38200000000006</v>
      </c>
      <c r="K125" s="4">
        <f t="shared" si="4"/>
        <v>3</v>
      </c>
      <c r="L125" s="4">
        <f t="shared" si="5"/>
        <v>334.6</v>
      </c>
      <c r="M125" s="4">
        <f t="shared" si="6"/>
        <v>0.11</v>
      </c>
      <c r="N125" s="4">
        <f t="shared" si="7"/>
        <v>893.38200000000006</v>
      </c>
      <c r="O125" s="6">
        <f>VLOOKUP(C125,'Cleaned Customer Dim'!$A$2:$D$501,4,FALSE)</f>
        <v>33</v>
      </c>
      <c r="P125" s="6" t="str">
        <f>VLOOKUP(C125,'Cleaned Customer Dim'!$A$2:$E$501,5,FALSE)</f>
        <v>Female</v>
      </c>
      <c r="Q125" s="6" t="str">
        <f>VLOOKUP(C125,'Cleaned Customer Dim'!$A$2:$J$501,10,FALSE)</f>
        <v>Gold</v>
      </c>
      <c r="R125" s="4" t="str">
        <f>VLOOKUP(D125,'Cleaned Product Dim'!$A$2:$C$101,3,FALSE)</f>
        <v>Electronics</v>
      </c>
      <c r="S125" s="6">
        <f>VLOOKUP(D125,'Cleaned Product Dim'!$A$2:$G$101,7,FALSE)</f>
        <v>38.520000000000003</v>
      </c>
      <c r="T125" s="6">
        <f>VLOOKUP(D125,'Cleaned Product Dim'!$A$2:$H$101,8,FALSE)</f>
        <v>378</v>
      </c>
      <c r="U125" s="6" t="str">
        <f>VLOOKUP(E125,'Cleaned Store Dim'!$A$2:$C$21,3,FALSE)</f>
        <v>South</v>
      </c>
      <c r="V125" s="6" t="str">
        <f>VLOOKUP(E125,'Cleaned Store Dim'!$A$2:$E$21,5,FALSE)</f>
        <v>Outlet</v>
      </c>
      <c r="W125" s="6" t="str">
        <f>VLOOKUP(E125,'Cleaned Store Dim'!$A$2:$F$21,6,FALSE)</f>
        <v>North Nancy</v>
      </c>
    </row>
    <row r="126" spans="1:23" ht="15.75" x14ac:dyDescent="0.25">
      <c r="A126" s="4" t="s">
        <v>2088</v>
      </c>
      <c r="B126" s="20">
        <v>45777</v>
      </c>
      <c r="C126" s="4" t="s">
        <v>318</v>
      </c>
      <c r="D126" s="4" t="s">
        <v>1613</v>
      </c>
      <c r="E126" s="4" t="s">
        <v>1901</v>
      </c>
      <c r="F126" s="4">
        <v>2</v>
      </c>
      <c r="G126" s="4">
        <v>44.35</v>
      </c>
      <c r="H126" s="4">
        <v>0.2</v>
      </c>
      <c r="I126" s="4" t="s">
        <v>1964</v>
      </c>
      <c r="J126" s="4">
        <v>70.960000000000008</v>
      </c>
      <c r="K126" s="4">
        <f t="shared" si="4"/>
        <v>2</v>
      </c>
      <c r="L126" s="4">
        <f t="shared" si="5"/>
        <v>44.35</v>
      </c>
      <c r="M126" s="4">
        <f t="shared" si="6"/>
        <v>0.2</v>
      </c>
      <c r="N126" s="4">
        <f t="shared" si="7"/>
        <v>70.960000000000008</v>
      </c>
      <c r="O126" s="6">
        <f>VLOOKUP(C126,'Cleaned Customer Dim'!$A$2:$D$501,4,FALSE)</f>
        <v>58</v>
      </c>
      <c r="P126" s="6" t="str">
        <f>VLOOKUP(C126,'Cleaned Customer Dim'!$A$2:$E$501,5,FALSE)</f>
        <v>Female</v>
      </c>
      <c r="Q126" s="6" t="str">
        <f>VLOOKUP(C126,'Cleaned Customer Dim'!$A$2:$J$501,10,FALSE)</f>
        <v>Bronze</v>
      </c>
      <c r="R126" s="4" t="str">
        <f>VLOOKUP(D126,'Cleaned Product Dim'!$A$2:$C$101,3,FALSE)</f>
        <v>Home</v>
      </c>
      <c r="S126" s="6">
        <f>VLOOKUP(D126,'Cleaned Product Dim'!$A$2:$G$101,7,FALSE)</f>
        <v>48.01</v>
      </c>
      <c r="T126" s="6">
        <f>VLOOKUP(D126,'Cleaned Product Dim'!$A$2:$H$101,8,FALSE)</f>
        <v>439</v>
      </c>
      <c r="U126" s="6" t="str">
        <f>VLOOKUP(E126,'Cleaned Store Dim'!$A$2:$C$21,3,FALSE)</f>
        <v>North</v>
      </c>
      <c r="V126" s="6" t="str">
        <f>VLOOKUP(E126,'Cleaned Store Dim'!$A$2:$E$21,5,FALSE)</f>
        <v>Outlet</v>
      </c>
      <c r="W126" s="6" t="str">
        <f>VLOOKUP(E126,'Cleaned Store Dim'!$A$2:$F$21,6,FALSE)</f>
        <v>Goldberg</v>
      </c>
    </row>
    <row r="127" spans="1:23" ht="15.75" x14ac:dyDescent="0.25">
      <c r="A127" s="4" t="s">
        <v>2089</v>
      </c>
      <c r="B127" s="20">
        <v>45333</v>
      </c>
      <c r="C127" s="4" t="s">
        <v>1542</v>
      </c>
      <c r="D127" s="4" t="s">
        <v>1590</v>
      </c>
      <c r="E127" s="4" t="s">
        <v>1911</v>
      </c>
      <c r="F127" s="4">
        <v>1</v>
      </c>
      <c r="G127" s="4">
        <v>846.31</v>
      </c>
      <c r="H127" s="4">
        <v>0.05</v>
      </c>
      <c r="I127" s="4" t="s">
        <v>1961</v>
      </c>
      <c r="J127" s="4">
        <v>803.9944999999999</v>
      </c>
      <c r="K127" s="4">
        <f t="shared" si="4"/>
        <v>1</v>
      </c>
      <c r="L127" s="4">
        <f t="shared" si="5"/>
        <v>846.31</v>
      </c>
      <c r="M127" s="4">
        <f t="shared" si="6"/>
        <v>0.05</v>
      </c>
      <c r="N127" s="4">
        <f t="shared" si="7"/>
        <v>803.9944999999999</v>
      </c>
      <c r="O127" s="6">
        <f>VLOOKUP(C127,'Cleaned Customer Dim'!$A$2:$D$501,4,FALSE)</f>
        <v>35</v>
      </c>
      <c r="P127" s="6" t="str">
        <f>VLOOKUP(C127,'Cleaned Customer Dim'!$A$2:$E$501,5,FALSE)</f>
        <v>Male</v>
      </c>
      <c r="Q127" s="6" t="str">
        <f>VLOOKUP(C127,'Cleaned Customer Dim'!$A$2:$J$501,10,FALSE)</f>
        <v>Silver</v>
      </c>
      <c r="R127" s="4" t="str">
        <f>VLOOKUP(D127,'Cleaned Product Dim'!$A$2:$C$101,3,FALSE)</f>
        <v>Electronics</v>
      </c>
      <c r="S127" s="6">
        <f>VLOOKUP(D127,'Cleaned Product Dim'!$A$2:$G$101,7,FALSE)</f>
        <v>439.07</v>
      </c>
      <c r="T127" s="6">
        <f>VLOOKUP(D127,'Cleaned Product Dim'!$A$2:$H$101,8,FALSE)</f>
        <v>142</v>
      </c>
      <c r="U127" s="6" t="str">
        <f>VLOOKUP(E127,'Cleaned Store Dim'!$A$2:$C$21,3,FALSE)</f>
        <v>East</v>
      </c>
      <c r="V127" s="6" t="str">
        <f>VLOOKUP(E127,'Cleaned Store Dim'!$A$2:$E$21,5,FALSE)</f>
        <v>Online</v>
      </c>
      <c r="W127" s="6" t="str">
        <f>VLOOKUP(E127,'Cleaned Store Dim'!$A$2:$F$21,6,FALSE)</f>
        <v>Joseph</v>
      </c>
    </row>
    <row r="128" spans="1:23" ht="15.75" x14ac:dyDescent="0.25">
      <c r="A128" s="4" t="s">
        <v>2090</v>
      </c>
      <c r="B128" s="20">
        <v>45884</v>
      </c>
      <c r="C128" s="4" t="s">
        <v>456</v>
      </c>
      <c r="D128" s="4" t="s">
        <v>1683</v>
      </c>
      <c r="E128" s="4" t="s">
        <v>1929</v>
      </c>
      <c r="F128" s="4">
        <v>1</v>
      </c>
      <c r="G128" s="4">
        <v>996.48</v>
      </c>
      <c r="H128" s="4">
        <v>7.0000000000000007E-2</v>
      </c>
      <c r="I128" s="4" t="s">
        <v>1964</v>
      </c>
      <c r="J128" s="4">
        <v>926.7263999999999</v>
      </c>
      <c r="K128" s="4">
        <f t="shared" si="4"/>
        <v>1</v>
      </c>
      <c r="L128" s="4">
        <f t="shared" si="5"/>
        <v>996.48</v>
      </c>
      <c r="M128" s="4">
        <f t="shared" si="6"/>
        <v>7.0000000000000007E-2</v>
      </c>
      <c r="N128" s="4">
        <f t="shared" si="7"/>
        <v>926.7263999999999</v>
      </c>
      <c r="O128" s="6">
        <f>VLOOKUP(C128,'Cleaned Customer Dim'!$A$2:$D$501,4,FALSE)</f>
        <v>34</v>
      </c>
      <c r="P128" s="6" t="str">
        <f>VLOOKUP(C128,'Cleaned Customer Dim'!$A$2:$E$501,5,FALSE)</f>
        <v>Female</v>
      </c>
      <c r="Q128" s="6" t="str">
        <f>VLOOKUP(C128,'Cleaned Customer Dim'!$A$2:$J$501,10,FALSE)</f>
        <v>Bronze</v>
      </c>
      <c r="R128" s="4" t="str">
        <f>VLOOKUP(D128,'Cleaned Product Dim'!$A$2:$C$101,3,FALSE)</f>
        <v>Home</v>
      </c>
      <c r="S128" s="6">
        <f>VLOOKUP(D128,'Cleaned Product Dim'!$A$2:$G$101,7,FALSE)</f>
        <v>382.22</v>
      </c>
      <c r="T128" s="6">
        <f>VLOOKUP(D128,'Cleaned Product Dim'!$A$2:$H$101,8,FALSE)</f>
        <v>329</v>
      </c>
      <c r="U128" s="6" t="str">
        <f>VLOOKUP(E128,'Cleaned Store Dim'!$A$2:$C$21,3,FALSE)</f>
        <v>North</v>
      </c>
      <c r="V128" s="6" t="str">
        <f>VLOOKUP(E128,'Cleaned Store Dim'!$A$2:$E$21,5,FALSE)</f>
        <v>Online</v>
      </c>
      <c r="W128" s="6" t="str">
        <f>VLOOKUP(E128,'Cleaned Store Dim'!$A$2:$F$21,6,FALSE)</f>
        <v>Sabrina</v>
      </c>
    </row>
    <row r="129" spans="1:23" ht="15.75" x14ac:dyDescent="0.25">
      <c r="A129" s="4" t="s">
        <v>2091</v>
      </c>
      <c r="B129" s="20">
        <v>45916</v>
      </c>
      <c r="C129" s="4" t="s">
        <v>892</v>
      </c>
      <c r="D129" s="4" t="s">
        <v>1862</v>
      </c>
      <c r="E129" s="4" t="s">
        <v>1911</v>
      </c>
      <c r="F129" s="4">
        <v>3</v>
      </c>
      <c r="G129" s="4">
        <v>949.19</v>
      </c>
      <c r="H129" s="4">
        <v>0.03</v>
      </c>
      <c r="I129" s="4" t="s">
        <v>1964</v>
      </c>
      <c r="J129" s="4">
        <v>2762.1428999999998</v>
      </c>
      <c r="K129" s="4">
        <f t="shared" si="4"/>
        <v>3</v>
      </c>
      <c r="L129" s="4">
        <f t="shared" si="5"/>
        <v>949.19</v>
      </c>
      <c r="M129" s="4">
        <f t="shared" si="6"/>
        <v>0.03</v>
      </c>
      <c r="N129" s="4">
        <f t="shared" si="7"/>
        <v>2762.1428999999998</v>
      </c>
      <c r="O129" s="6">
        <f>VLOOKUP(C129,'Cleaned Customer Dim'!$A$2:$D$501,4,FALSE)</f>
        <v>22</v>
      </c>
      <c r="P129" s="6" t="str">
        <f>VLOOKUP(C129,'Cleaned Customer Dim'!$A$2:$E$501,5,FALSE)</f>
        <v>Female</v>
      </c>
      <c r="Q129" s="6" t="str">
        <f>VLOOKUP(C129,'Cleaned Customer Dim'!$A$2:$J$501,10,FALSE)</f>
        <v>Platinum</v>
      </c>
      <c r="R129" s="4" t="str">
        <f>VLOOKUP(D129,'Cleaned Product Dim'!$A$2:$C$101,3,FALSE)</f>
        <v>Electronics</v>
      </c>
      <c r="S129" s="6">
        <f>VLOOKUP(D129,'Cleaned Product Dim'!$A$2:$G$101,7,FALSE)</f>
        <v>377.52</v>
      </c>
      <c r="T129" s="6">
        <f>VLOOKUP(D129,'Cleaned Product Dim'!$A$2:$H$101,8,FALSE)</f>
        <v>485</v>
      </c>
      <c r="U129" s="6" t="str">
        <f>VLOOKUP(E129,'Cleaned Store Dim'!$A$2:$C$21,3,FALSE)</f>
        <v>East</v>
      </c>
      <c r="V129" s="6" t="str">
        <f>VLOOKUP(E129,'Cleaned Store Dim'!$A$2:$E$21,5,FALSE)</f>
        <v>Online</v>
      </c>
      <c r="W129" s="6" t="str">
        <f>VLOOKUP(E129,'Cleaned Store Dim'!$A$2:$F$21,6,FALSE)</f>
        <v>Joseph</v>
      </c>
    </row>
    <row r="130" spans="1:23" ht="15.75" x14ac:dyDescent="0.25">
      <c r="A130" s="4" t="s">
        <v>2092</v>
      </c>
      <c r="B130" s="20">
        <v>45347</v>
      </c>
      <c r="C130" s="4" t="s">
        <v>1250</v>
      </c>
      <c r="D130" s="4" t="s">
        <v>1865</v>
      </c>
      <c r="E130" s="4" t="s">
        <v>1921</v>
      </c>
      <c r="F130" s="4">
        <v>2</v>
      </c>
      <c r="G130" s="4">
        <v>724.97</v>
      </c>
      <c r="H130" s="4">
        <v>0.1</v>
      </c>
      <c r="I130" s="4" t="s">
        <v>1959</v>
      </c>
      <c r="J130" s="4">
        <v>1304.9459999999999</v>
      </c>
      <c r="K130" s="4">
        <f t="shared" ref="K130:K193" si="8">IF(F130="",J130/(G130*(1-H130)),F130)</f>
        <v>2</v>
      </c>
      <c r="L130" s="4">
        <f t="shared" ref="L130:L193" si="9">IF(G130="",J130/(K130*(1-H130)),G130)</f>
        <v>724.97</v>
      </c>
      <c r="M130" s="4">
        <f t="shared" ref="M130:M193" si="10">IF(H130="",1-(J130/(K130*L130)),H130)</f>
        <v>0.1</v>
      </c>
      <c r="N130" s="4">
        <f t="shared" ref="N130:N193" si="11">IF(J130="",F130*G130*(1-H130),J130)</f>
        <v>1304.9459999999999</v>
      </c>
      <c r="O130" s="6">
        <f>VLOOKUP(C130,'Cleaned Customer Dim'!$A$2:$D$501,4,FALSE)</f>
        <v>62</v>
      </c>
      <c r="P130" s="6" t="str">
        <f>VLOOKUP(C130,'Cleaned Customer Dim'!$A$2:$E$501,5,FALSE)</f>
        <v>Female</v>
      </c>
      <c r="Q130" s="6" t="str">
        <f>VLOOKUP(C130,'Cleaned Customer Dim'!$A$2:$J$501,10,FALSE)</f>
        <v>Platinum</v>
      </c>
      <c r="R130" s="4" t="str">
        <f>VLOOKUP(D130,'Cleaned Product Dim'!$A$2:$C$101,3,FALSE)</f>
        <v>Beauty</v>
      </c>
      <c r="S130" s="6">
        <f>VLOOKUP(D130,'Cleaned Product Dim'!$A$2:$G$101,7,FALSE)</f>
        <v>358.47</v>
      </c>
      <c r="T130" s="6">
        <f>VLOOKUP(D130,'Cleaned Product Dim'!$A$2:$H$101,8,FALSE)</f>
        <v>213</v>
      </c>
      <c r="U130" s="6" t="str">
        <f>VLOOKUP(E130,'Cleaned Store Dim'!$A$2:$C$21,3,FALSE)</f>
        <v>South</v>
      </c>
      <c r="V130" s="6" t="str">
        <f>VLOOKUP(E130,'Cleaned Store Dim'!$A$2:$E$21,5,FALSE)</f>
        <v>Flagship</v>
      </c>
      <c r="W130" s="6" t="str">
        <f>VLOOKUP(E130,'Cleaned Store Dim'!$A$2:$F$21,6,FALSE)</f>
        <v>Johnstad</v>
      </c>
    </row>
    <row r="131" spans="1:23" ht="15.75" x14ac:dyDescent="0.25">
      <c r="A131" s="4" t="s">
        <v>2093</v>
      </c>
      <c r="B131" s="20">
        <v>45841</v>
      </c>
      <c r="C131" s="4" t="s">
        <v>1004</v>
      </c>
      <c r="D131" s="4" t="s">
        <v>1560</v>
      </c>
      <c r="E131" s="4" t="s">
        <v>1939</v>
      </c>
      <c r="F131" s="4">
        <v>1</v>
      </c>
      <c r="G131" s="4">
        <v>783.25</v>
      </c>
      <c r="H131" s="4">
        <v>0.3</v>
      </c>
      <c r="I131" s="4" t="s">
        <v>1959</v>
      </c>
      <c r="J131" s="4">
        <v>548.27499999999998</v>
      </c>
      <c r="K131" s="4">
        <f t="shared" si="8"/>
        <v>1</v>
      </c>
      <c r="L131" s="4">
        <f t="shared" si="9"/>
        <v>783.25</v>
      </c>
      <c r="M131" s="4">
        <f t="shared" si="10"/>
        <v>0.3</v>
      </c>
      <c r="N131" s="4">
        <f t="shared" si="11"/>
        <v>548.27499999999998</v>
      </c>
      <c r="O131" s="6">
        <f>VLOOKUP(C131,'Cleaned Customer Dim'!$A$2:$D$501,4,FALSE)</f>
        <v>49</v>
      </c>
      <c r="P131" s="6" t="str">
        <f>VLOOKUP(C131,'Cleaned Customer Dim'!$A$2:$E$501,5,FALSE)</f>
        <v>Male</v>
      </c>
      <c r="Q131" s="6" t="str">
        <f>VLOOKUP(C131,'Cleaned Customer Dim'!$A$2:$J$501,10,FALSE)</f>
        <v>Silver</v>
      </c>
      <c r="R131" s="4" t="str">
        <f>VLOOKUP(D131,'Cleaned Product Dim'!$A$2:$C$101,3,FALSE)</f>
        <v>Clothing</v>
      </c>
      <c r="S131" s="6">
        <f>VLOOKUP(D131,'Cleaned Product Dim'!$A$2:$G$101,7,FALSE)</f>
        <v>342.56</v>
      </c>
      <c r="T131" s="6">
        <f>VLOOKUP(D131,'Cleaned Product Dim'!$A$2:$H$101,8,FALSE)</f>
        <v>181</v>
      </c>
      <c r="U131" s="6" t="str">
        <f>VLOOKUP(E131,'Cleaned Store Dim'!$A$2:$C$21,3,FALSE)</f>
        <v>West</v>
      </c>
      <c r="V131" s="6" t="str">
        <f>VLOOKUP(E131,'Cleaned Store Dim'!$A$2:$E$21,5,FALSE)</f>
        <v>Flagship</v>
      </c>
      <c r="W131" s="6" t="str">
        <f>VLOOKUP(E131,'Cleaned Store Dim'!$A$2:$F$21,6,FALSE)</f>
        <v>New Jimmy</v>
      </c>
    </row>
    <row r="132" spans="1:23" ht="15.75" x14ac:dyDescent="0.25">
      <c r="A132" s="4" t="s">
        <v>2094</v>
      </c>
      <c r="B132" s="20">
        <v>45495</v>
      </c>
      <c r="C132" s="4" t="s">
        <v>1088</v>
      </c>
      <c r="D132" s="4" t="s">
        <v>1625</v>
      </c>
      <c r="E132" s="4" t="s">
        <v>1901</v>
      </c>
      <c r="F132" s="4">
        <v>1</v>
      </c>
      <c r="G132" s="4">
        <v>942.38</v>
      </c>
      <c r="H132" s="4">
        <v>0.17</v>
      </c>
      <c r="I132" s="4" t="s">
        <v>1959</v>
      </c>
      <c r="J132" s="4">
        <v>782.17539999999997</v>
      </c>
      <c r="K132" s="4">
        <f t="shared" si="8"/>
        <v>1</v>
      </c>
      <c r="L132" s="4">
        <f t="shared" si="9"/>
        <v>942.38</v>
      </c>
      <c r="M132" s="4">
        <f t="shared" si="10"/>
        <v>0.17</v>
      </c>
      <c r="N132" s="4">
        <f t="shared" si="11"/>
        <v>782.17539999999997</v>
      </c>
      <c r="O132" s="6">
        <f>VLOOKUP(C132,'Cleaned Customer Dim'!$A$2:$D$501,4,FALSE)</f>
        <v>38</v>
      </c>
      <c r="P132" s="6" t="str">
        <f>VLOOKUP(C132,'Cleaned Customer Dim'!$A$2:$E$501,5,FALSE)</f>
        <v>Male</v>
      </c>
      <c r="Q132" s="6" t="str">
        <f>VLOOKUP(C132,'Cleaned Customer Dim'!$A$2:$J$501,10,FALSE)</f>
        <v>Bronze</v>
      </c>
      <c r="R132" s="4" t="str">
        <f>VLOOKUP(D132,'Cleaned Product Dim'!$A$2:$C$101,3,FALSE)</f>
        <v>Sports</v>
      </c>
      <c r="S132" s="6">
        <f>VLOOKUP(D132,'Cleaned Product Dim'!$A$2:$G$101,7,FALSE)</f>
        <v>144.53</v>
      </c>
      <c r="T132" s="6">
        <f>VLOOKUP(D132,'Cleaned Product Dim'!$A$2:$H$101,8,FALSE)</f>
        <v>367</v>
      </c>
      <c r="U132" s="6" t="str">
        <f>VLOOKUP(E132,'Cleaned Store Dim'!$A$2:$C$21,3,FALSE)</f>
        <v>North</v>
      </c>
      <c r="V132" s="6" t="str">
        <f>VLOOKUP(E132,'Cleaned Store Dim'!$A$2:$E$21,5,FALSE)</f>
        <v>Outlet</v>
      </c>
      <c r="W132" s="6" t="str">
        <f>VLOOKUP(E132,'Cleaned Store Dim'!$A$2:$F$21,6,FALSE)</f>
        <v>Goldberg</v>
      </c>
    </row>
    <row r="133" spans="1:23" ht="15.75" x14ac:dyDescent="0.25">
      <c r="A133" s="4" t="s">
        <v>2095</v>
      </c>
      <c r="B133" s="20">
        <v>45297</v>
      </c>
      <c r="C133" s="4" t="s">
        <v>1536</v>
      </c>
      <c r="D133" s="4" t="s">
        <v>1735</v>
      </c>
      <c r="E133" s="4" t="s">
        <v>1927</v>
      </c>
      <c r="F133" s="4">
        <v>3</v>
      </c>
      <c r="G133" s="4">
        <v>298.35000000000002</v>
      </c>
      <c r="H133" s="4">
        <v>0.05</v>
      </c>
      <c r="I133" s="4" t="s">
        <v>1964</v>
      </c>
      <c r="J133" s="4">
        <v>850.29750000000001</v>
      </c>
      <c r="K133" s="4">
        <f t="shared" si="8"/>
        <v>3</v>
      </c>
      <c r="L133" s="4">
        <f t="shared" si="9"/>
        <v>298.35000000000002</v>
      </c>
      <c r="M133" s="4">
        <f t="shared" si="10"/>
        <v>0.05</v>
      </c>
      <c r="N133" s="4">
        <f t="shared" si="11"/>
        <v>850.29750000000001</v>
      </c>
      <c r="O133" s="6">
        <f>VLOOKUP(C133,'Cleaned Customer Dim'!$A$2:$D$501,4,FALSE)</f>
        <v>56</v>
      </c>
      <c r="P133" s="6" t="str">
        <f>VLOOKUP(C133,'Cleaned Customer Dim'!$A$2:$E$501,5,FALSE)</f>
        <v>Male</v>
      </c>
      <c r="Q133" s="6" t="str">
        <f>VLOOKUP(C133,'Cleaned Customer Dim'!$A$2:$J$501,10,FALSE)</f>
        <v>Bronze</v>
      </c>
      <c r="R133" s="4" t="str">
        <f>VLOOKUP(D133,'Cleaned Product Dim'!$A$2:$C$101,3,FALSE)</f>
        <v>Electronics</v>
      </c>
      <c r="S133" s="6">
        <f>VLOOKUP(D133,'Cleaned Product Dim'!$A$2:$G$101,7,FALSE)</f>
        <v>88.49</v>
      </c>
      <c r="T133" s="6">
        <f>VLOOKUP(D133,'Cleaned Product Dim'!$A$2:$H$101,8,FALSE)</f>
        <v>246</v>
      </c>
      <c r="U133" s="6" t="str">
        <f>VLOOKUP(E133,'Cleaned Store Dim'!$A$2:$C$21,3,FALSE)</f>
        <v>South</v>
      </c>
      <c r="V133" s="6" t="str">
        <f>VLOOKUP(E133,'Cleaned Store Dim'!$A$2:$E$21,5,FALSE)</f>
        <v>Online</v>
      </c>
      <c r="W133" s="6" t="str">
        <f>VLOOKUP(E133,'Cleaned Store Dim'!$A$2:$F$21,6,FALSE)</f>
        <v>Lake</v>
      </c>
    </row>
    <row r="134" spans="1:23" ht="15.75" x14ac:dyDescent="0.25">
      <c r="A134" s="4" t="s">
        <v>2096</v>
      </c>
      <c r="B134" s="20">
        <v>45778</v>
      </c>
      <c r="C134" s="4" t="s">
        <v>554</v>
      </c>
      <c r="D134" s="4" t="s">
        <v>1725</v>
      </c>
      <c r="E134" s="4" t="s">
        <v>1929</v>
      </c>
      <c r="F134" s="4">
        <v>4</v>
      </c>
      <c r="G134" s="4">
        <v>950.04</v>
      </c>
      <c r="H134" s="4">
        <v>0.13</v>
      </c>
      <c r="I134" s="4" t="s">
        <v>1961</v>
      </c>
      <c r="J134" s="4">
        <v>3306.1392000000001</v>
      </c>
      <c r="K134" s="4">
        <f t="shared" si="8"/>
        <v>4</v>
      </c>
      <c r="L134" s="4">
        <f t="shared" si="9"/>
        <v>950.04</v>
      </c>
      <c r="M134" s="4">
        <f t="shared" si="10"/>
        <v>0.13</v>
      </c>
      <c r="N134" s="4">
        <f t="shared" si="11"/>
        <v>3306.1392000000001</v>
      </c>
      <c r="O134" s="6">
        <f>VLOOKUP(C134,'Cleaned Customer Dim'!$A$2:$D$501,4,FALSE)</f>
        <v>39</v>
      </c>
      <c r="P134" s="6" t="str">
        <f>VLOOKUP(C134,'Cleaned Customer Dim'!$A$2:$E$501,5,FALSE)</f>
        <v>Female</v>
      </c>
      <c r="Q134" s="6" t="str">
        <f>VLOOKUP(C134,'Cleaned Customer Dim'!$A$2:$J$501,10,FALSE)</f>
        <v>Silver</v>
      </c>
      <c r="R134" s="4" t="str">
        <f>VLOOKUP(D134,'Cleaned Product Dim'!$A$2:$C$101,3,FALSE)</f>
        <v>Electronics</v>
      </c>
      <c r="S134" s="6">
        <f>VLOOKUP(D134,'Cleaned Product Dim'!$A$2:$G$101,7,FALSE)</f>
        <v>177.98</v>
      </c>
      <c r="T134" s="6">
        <f>VLOOKUP(D134,'Cleaned Product Dim'!$A$2:$H$101,8,FALSE)</f>
        <v>103</v>
      </c>
      <c r="U134" s="6" t="str">
        <f>VLOOKUP(E134,'Cleaned Store Dim'!$A$2:$C$21,3,FALSE)</f>
        <v>North</v>
      </c>
      <c r="V134" s="6" t="str">
        <f>VLOOKUP(E134,'Cleaned Store Dim'!$A$2:$E$21,5,FALSE)</f>
        <v>Online</v>
      </c>
      <c r="W134" s="6" t="str">
        <f>VLOOKUP(E134,'Cleaned Store Dim'!$A$2:$F$21,6,FALSE)</f>
        <v>Sabrina</v>
      </c>
    </row>
    <row r="135" spans="1:23" ht="15.75" x14ac:dyDescent="0.25">
      <c r="A135" s="4" t="s">
        <v>2097</v>
      </c>
      <c r="B135" s="20">
        <v>45939</v>
      </c>
      <c r="C135" s="4" t="s">
        <v>1046</v>
      </c>
      <c r="D135" s="4" t="s">
        <v>1753</v>
      </c>
      <c r="E135" s="4" t="s">
        <v>1904</v>
      </c>
      <c r="F135" s="4">
        <v>2</v>
      </c>
      <c r="G135" s="4">
        <v>267.19</v>
      </c>
      <c r="H135" s="4">
        <v>7.0000000000000007E-2</v>
      </c>
      <c r="I135" s="4" t="s">
        <v>1959</v>
      </c>
      <c r="J135" s="4">
        <v>496.97340000000003</v>
      </c>
      <c r="K135" s="4">
        <f t="shared" si="8"/>
        <v>2</v>
      </c>
      <c r="L135" s="4">
        <f t="shared" si="9"/>
        <v>267.19</v>
      </c>
      <c r="M135" s="4">
        <f t="shared" si="10"/>
        <v>7.0000000000000007E-2</v>
      </c>
      <c r="N135" s="4">
        <f t="shared" si="11"/>
        <v>496.97340000000003</v>
      </c>
      <c r="O135" s="6">
        <f>VLOOKUP(C135,'Cleaned Customer Dim'!$A$2:$D$501,4,FALSE)</f>
        <v>62</v>
      </c>
      <c r="P135" s="6" t="str">
        <f>VLOOKUP(C135,'Cleaned Customer Dim'!$A$2:$E$501,5,FALSE)</f>
        <v>Female</v>
      </c>
      <c r="Q135" s="6" t="str">
        <f>VLOOKUP(C135,'Cleaned Customer Dim'!$A$2:$J$501,10,FALSE)</f>
        <v>Bronze</v>
      </c>
      <c r="R135" s="4" t="str">
        <f>VLOOKUP(D135,'Cleaned Product Dim'!$A$2:$C$101,3,FALSE)</f>
        <v>Sports</v>
      </c>
      <c r="S135" s="6">
        <f>VLOOKUP(D135,'Cleaned Product Dim'!$A$2:$G$101,7,FALSE)</f>
        <v>30.62</v>
      </c>
      <c r="T135" s="6">
        <f>VLOOKUP(D135,'Cleaned Product Dim'!$A$2:$H$101,8,FALSE)</f>
        <v>138</v>
      </c>
      <c r="U135" s="6" t="str">
        <f>VLOOKUP(E135,'Cleaned Store Dim'!$A$2:$C$21,3,FALSE)</f>
        <v>South</v>
      </c>
      <c r="V135" s="6" t="str">
        <f>VLOOKUP(E135,'Cleaned Store Dim'!$A$2:$E$21,5,FALSE)</f>
        <v>Online</v>
      </c>
      <c r="W135" s="6" t="str">
        <f>VLOOKUP(E135,'Cleaned Store Dim'!$A$2:$F$21,6,FALSE)</f>
        <v>Sharon</v>
      </c>
    </row>
    <row r="136" spans="1:23" ht="15.75" x14ac:dyDescent="0.25">
      <c r="A136" s="4" t="s">
        <v>2098</v>
      </c>
      <c r="B136" s="20">
        <v>45827</v>
      </c>
      <c r="C136" s="4" t="s">
        <v>665</v>
      </c>
      <c r="D136" s="4" t="s">
        <v>1844</v>
      </c>
      <c r="E136" s="4" t="s">
        <v>1936</v>
      </c>
      <c r="F136" s="4">
        <v>4</v>
      </c>
      <c r="G136" s="4">
        <v>72.63</v>
      </c>
      <c r="H136" s="4">
        <v>0.06</v>
      </c>
      <c r="I136" s="4" t="s">
        <v>1961</v>
      </c>
      <c r="J136" s="4">
        <v>273.08879999999999</v>
      </c>
      <c r="K136" s="4">
        <f t="shared" si="8"/>
        <v>4</v>
      </c>
      <c r="L136" s="4">
        <f t="shared" si="9"/>
        <v>72.63</v>
      </c>
      <c r="M136" s="4">
        <f t="shared" si="10"/>
        <v>0.06</v>
      </c>
      <c r="N136" s="4">
        <f t="shared" si="11"/>
        <v>273.08879999999999</v>
      </c>
      <c r="O136" s="6">
        <f>VLOOKUP(C136,'Cleaned Customer Dim'!$A$2:$D$501,4,FALSE)</f>
        <v>25</v>
      </c>
      <c r="P136" s="6" t="str">
        <f>VLOOKUP(C136,'Cleaned Customer Dim'!$A$2:$E$501,5,FALSE)</f>
        <v>Female</v>
      </c>
      <c r="Q136" s="6" t="str">
        <f>VLOOKUP(C136,'Cleaned Customer Dim'!$A$2:$J$501,10,FALSE)</f>
        <v>Bronze</v>
      </c>
      <c r="R136" s="4" t="str">
        <f>VLOOKUP(D136,'Cleaned Product Dim'!$A$2:$C$101,3,FALSE)</f>
        <v>Home</v>
      </c>
      <c r="S136" s="6">
        <f>VLOOKUP(D136,'Cleaned Product Dim'!$A$2:$G$101,7,FALSE)</f>
        <v>371.38</v>
      </c>
      <c r="T136" s="6">
        <f>VLOOKUP(D136,'Cleaned Product Dim'!$A$2:$H$101,8,FALSE)</f>
        <v>220</v>
      </c>
      <c r="U136" s="6" t="str">
        <f>VLOOKUP(E136,'Cleaned Store Dim'!$A$2:$C$21,3,FALSE)</f>
        <v>North</v>
      </c>
      <c r="V136" s="6" t="str">
        <f>VLOOKUP(E136,'Cleaned Store Dim'!$A$2:$E$21,5,FALSE)</f>
        <v>Flagship</v>
      </c>
      <c r="W136" s="6" t="str">
        <f>VLOOKUP(E136,'Cleaned Store Dim'!$A$2:$F$21,6,FALSE)</f>
        <v>Jenniferstad</v>
      </c>
    </row>
    <row r="137" spans="1:23" ht="15.75" x14ac:dyDescent="0.25">
      <c r="A137" s="4" t="s">
        <v>2099</v>
      </c>
      <c r="B137" s="20">
        <v>45544</v>
      </c>
      <c r="C137" s="4" t="s">
        <v>1337</v>
      </c>
      <c r="D137" s="4" t="s">
        <v>1741</v>
      </c>
      <c r="E137" s="4" t="s">
        <v>1908</v>
      </c>
      <c r="F137" s="4">
        <v>3</v>
      </c>
      <c r="G137" s="4">
        <v>576.52</v>
      </c>
      <c r="H137" s="4">
        <v>0.22</v>
      </c>
      <c r="I137" s="4" t="s">
        <v>1964</v>
      </c>
      <c r="J137" s="4">
        <v>1349.0568000000001</v>
      </c>
      <c r="K137" s="4">
        <f t="shared" si="8"/>
        <v>3</v>
      </c>
      <c r="L137" s="4">
        <f t="shared" si="9"/>
        <v>576.52</v>
      </c>
      <c r="M137" s="4">
        <f t="shared" si="10"/>
        <v>0.22</v>
      </c>
      <c r="N137" s="4">
        <f t="shared" si="11"/>
        <v>1349.0568000000001</v>
      </c>
      <c r="O137" s="6">
        <f>VLOOKUP(C137,'Cleaned Customer Dim'!$A$2:$D$501,4,FALSE)</f>
        <v>18</v>
      </c>
      <c r="P137" s="6" t="str">
        <f>VLOOKUP(C137,'Cleaned Customer Dim'!$A$2:$E$501,5,FALSE)</f>
        <v>Female</v>
      </c>
      <c r="Q137" s="6" t="str">
        <f>VLOOKUP(C137,'Cleaned Customer Dim'!$A$2:$J$501,10,FALSE)</f>
        <v>Gold</v>
      </c>
      <c r="R137" s="4" t="str">
        <f>VLOOKUP(D137,'Cleaned Product Dim'!$A$2:$C$101,3,FALSE)</f>
        <v>Clothing</v>
      </c>
      <c r="S137" s="6">
        <f>VLOOKUP(D137,'Cleaned Product Dim'!$A$2:$G$101,7,FALSE)</f>
        <v>386.56</v>
      </c>
      <c r="T137" s="6">
        <f>VLOOKUP(D137,'Cleaned Product Dim'!$A$2:$H$101,8,FALSE)</f>
        <v>125</v>
      </c>
      <c r="U137" s="6" t="str">
        <f>VLOOKUP(E137,'Cleaned Store Dim'!$A$2:$C$21,3,FALSE)</f>
        <v>North</v>
      </c>
      <c r="V137" s="6" t="str">
        <f>VLOOKUP(E137,'Cleaned Store Dim'!$A$2:$E$21,5,FALSE)</f>
        <v>Outlet</v>
      </c>
      <c r="W137" s="6" t="str">
        <f>VLOOKUP(E137,'Cleaned Store Dim'!$A$2:$F$21,6,FALSE)</f>
        <v>Chester</v>
      </c>
    </row>
    <row r="138" spans="1:23" ht="15.75" x14ac:dyDescent="0.25">
      <c r="A138" s="4" t="s">
        <v>2100</v>
      </c>
      <c r="B138" s="20">
        <v>45751</v>
      </c>
      <c r="C138" s="4" t="s">
        <v>1106</v>
      </c>
      <c r="D138" s="4" t="s">
        <v>1796</v>
      </c>
      <c r="E138" s="4" t="s">
        <v>1921</v>
      </c>
      <c r="F138" s="4">
        <v>3</v>
      </c>
      <c r="G138" s="4">
        <v>849.36</v>
      </c>
      <c r="H138" s="4">
        <v>0.03</v>
      </c>
      <c r="I138" s="4" t="s">
        <v>1959</v>
      </c>
      <c r="J138" s="4">
        <v>2471.6376</v>
      </c>
      <c r="K138" s="4">
        <f t="shared" si="8"/>
        <v>3</v>
      </c>
      <c r="L138" s="4">
        <f t="shared" si="9"/>
        <v>849.36</v>
      </c>
      <c r="M138" s="4">
        <f t="shared" si="10"/>
        <v>0.03</v>
      </c>
      <c r="N138" s="4">
        <f t="shared" si="11"/>
        <v>2471.6376</v>
      </c>
      <c r="O138" s="6">
        <f>VLOOKUP(C138,'Cleaned Customer Dim'!$A$2:$D$501,4,FALSE)</f>
        <v>31</v>
      </c>
      <c r="P138" s="6" t="str">
        <f>VLOOKUP(C138,'Cleaned Customer Dim'!$A$2:$E$501,5,FALSE)</f>
        <v>Male</v>
      </c>
      <c r="Q138" s="6" t="str">
        <f>VLOOKUP(C138,'Cleaned Customer Dim'!$A$2:$J$501,10,FALSE)</f>
        <v>Bronze</v>
      </c>
      <c r="R138" s="4" t="str">
        <f>VLOOKUP(D138,'Cleaned Product Dim'!$A$2:$C$101,3,FALSE)</f>
        <v>Beauty</v>
      </c>
      <c r="S138" s="6">
        <f>VLOOKUP(D138,'Cleaned Product Dim'!$A$2:$G$101,7,FALSE)</f>
        <v>214.32</v>
      </c>
      <c r="T138" s="6">
        <f>VLOOKUP(D138,'Cleaned Product Dim'!$A$2:$H$101,8,FALSE)</f>
        <v>383</v>
      </c>
      <c r="U138" s="6" t="str">
        <f>VLOOKUP(E138,'Cleaned Store Dim'!$A$2:$C$21,3,FALSE)</f>
        <v>South</v>
      </c>
      <c r="V138" s="6" t="str">
        <f>VLOOKUP(E138,'Cleaned Store Dim'!$A$2:$E$21,5,FALSE)</f>
        <v>Flagship</v>
      </c>
      <c r="W138" s="6" t="str">
        <f>VLOOKUP(E138,'Cleaned Store Dim'!$A$2:$F$21,6,FALSE)</f>
        <v>Johnstad</v>
      </c>
    </row>
    <row r="139" spans="1:23" ht="15.75" x14ac:dyDescent="0.25">
      <c r="A139" s="4" t="s">
        <v>2101</v>
      </c>
      <c r="B139" s="20">
        <v>45569</v>
      </c>
      <c r="C139" s="4" t="s">
        <v>1470</v>
      </c>
      <c r="D139" s="4" t="s">
        <v>1732</v>
      </c>
      <c r="E139" s="4" t="s">
        <v>1911</v>
      </c>
      <c r="F139" s="4">
        <v>1</v>
      </c>
      <c r="G139" s="4">
        <v>245.85</v>
      </c>
      <c r="H139" s="4">
        <v>0.18</v>
      </c>
      <c r="I139" s="4" t="s">
        <v>1964</v>
      </c>
      <c r="J139" s="4">
        <v>201.59700000000001</v>
      </c>
      <c r="K139" s="4">
        <f t="shared" si="8"/>
        <v>1</v>
      </c>
      <c r="L139" s="4">
        <f t="shared" si="9"/>
        <v>245.85</v>
      </c>
      <c r="M139" s="4">
        <f t="shared" si="10"/>
        <v>0.18</v>
      </c>
      <c r="N139" s="4">
        <f t="shared" si="11"/>
        <v>201.59700000000001</v>
      </c>
      <c r="O139" s="6">
        <f>VLOOKUP(C139,'Cleaned Customer Dim'!$A$2:$D$501,4,FALSE)</f>
        <v>53</v>
      </c>
      <c r="P139" s="6" t="str">
        <f>VLOOKUP(C139,'Cleaned Customer Dim'!$A$2:$E$501,5,FALSE)</f>
        <v>Male</v>
      </c>
      <c r="Q139" s="6" t="str">
        <f>VLOOKUP(C139,'Cleaned Customer Dim'!$A$2:$J$501,10,FALSE)</f>
        <v>Bronze</v>
      </c>
      <c r="R139" s="4" t="str">
        <f>VLOOKUP(D139,'Cleaned Product Dim'!$A$2:$C$101,3,FALSE)</f>
        <v>Sports</v>
      </c>
      <c r="S139" s="6">
        <f>VLOOKUP(D139,'Cleaned Product Dim'!$A$2:$G$101,7,FALSE)</f>
        <v>190.29</v>
      </c>
      <c r="T139" s="6">
        <f>VLOOKUP(D139,'Cleaned Product Dim'!$A$2:$H$101,8,FALSE)</f>
        <v>260</v>
      </c>
      <c r="U139" s="6" t="str">
        <f>VLOOKUP(E139,'Cleaned Store Dim'!$A$2:$C$21,3,FALSE)</f>
        <v>East</v>
      </c>
      <c r="V139" s="6" t="str">
        <f>VLOOKUP(E139,'Cleaned Store Dim'!$A$2:$E$21,5,FALSE)</f>
        <v>Online</v>
      </c>
      <c r="W139" s="6" t="str">
        <f>VLOOKUP(E139,'Cleaned Store Dim'!$A$2:$F$21,6,FALSE)</f>
        <v>Joseph</v>
      </c>
    </row>
    <row r="140" spans="1:23" ht="15.75" x14ac:dyDescent="0.25">
      <c r="A140" s="4" t="s">
        <v>2102</v>
      </c>
      <c r="B140" s="20">
        <v>45589</v>
      </c>
      <c r="C140" s="4" t="s">
        <v>597</v>
      </c>
      <c r="D140" s="4" t="s">
        <v>1874</v>
      </c>
      <c r="E140" s="4" t="s">
        <v>1924</v>
      </c>
      <c r="F140" s="4">
        <v>3</v>
      </c>
      <c r="G140" s="4">
        <v>237.68</v>
      </c>
      <c r="H140" s="4">
        <v>0.1</v>
      </c>
      <c r="I140" s="4" t="s">
        <v>1964</v>
      </c>
      <c r="J140" s="4">
        <v>641.73599999999999</v>
      </c>
      <c r="K140" s="4">
        <f t="shared" si="8"/>
        <v>3</v>
      </c>
      <c r="L140" s="4">
        <f t="shared" si="9"/>
        <v>237.68</v>
      </c>
      <c r="M140" s="4">
        <f t="shared" si="10"/>
        <v>0.1</v>
      </c>
      <c r="N140" s="4">
        <f t="shared" si="11"/>
        <v>641.73599999999999</v>
      </c>
      <c r="O140" s="6">
        <f>VLOOKUP(C140,'Cleaned Customer Dim'!$A$2:$D$501,4,FALSE)</f>
        <v>33</v>
      </c>
      <c r="P140" s="6" t="str">
        <f>VLOOKUP(C140,'Cleaned Customer Dim'!$A$2:$E$501,5,FALSE)</f>
        <v>Female</v>
      </c>
      <c r="Q140" s="6" t="str">
        <f>VLOOKUP(C140,'Cleaned Customer Dim'!$A$2:$J$501,10,FALSE)</f>
        <v>Bronze</v>
      </c>
      <c r="R140" s="4" t="str">
        <f>VLOOKUP(D140,'Cleaned Product Dim'!$A$2:$C$101,3,FALSE)</f>
        <v>Sports</v>
      </c>
      <c r="S140" s="6">
        <f>VLOOKUP(D140,'Cleaned Product Dim'!$A$2:$G$101,7,FALSE)</f>
        <v>245.98</v>
      </c>
      <c r="T140" s="6">
        <f>VLOOKUP(D140,'Cleaned Product Dim'!$A$2:$H$101,8,FALSE)</f>
        <v>471</v>
      </c>
      <c r="U140" s="6" t="str">
        <f>VLOOKUP(E140,'Cleaned Store Dim'!$A$2:$C$21,3,FALSE)</f>
        <v>East</v>
      </c>
      <c r="V140" s="6" t="str">
        <f>VLOOKUP(E140,'Cleaned Store Dim'!$A$2:$E$21,5,FALSE)</f>
        <v>Online</v>
      </c>
      <c r="W140" s="6" t="str">
        <f>VLOOKUP(E140,'Cleaned Store Dim'!$A$2:$F$21,6,FALSE)</f>
        <v>David</v>
      </c>
    </row>
    <row r="141" spans="1:23" ht="15.75" x14ac:dyDescent="0.25">
      <c r="A141" s="4" t="s">
        <v>2103</v>
      </c>
      <c r="B141" s="20">
        <v>45904</v>
      </c>
      <c r="C141" s="4" t="s">
        <v>1070</v>
      </c>
      <c r="D141" s="4" t="s">
        <v>1796</v>
      </c>
      <c r="E141" s="4" t="s">
        <v>1934</v>
      </c>
      <c r="F141" s="4">
        <v>4</v>
      </c>
      <c r="G141" s="4">
        <v>715.85</v>
      </c>
      <c r="H141" s="4">
        <v>0.25</v>
      </c>
      <c r="I141" s="4" t="s">
        <v>1961</v>
      </c>
      <c r="J141" s="4">
        <v>2147.5500000000002</v>
      </c>
      <c r="K141" s="4">
        <f t="shared" si="8"/>
        <v>4</v>
      </c>
      <c r="L141" s="4">
        <f t="shared" si="9"/>
        <v>715.85</v>
      </c>
      <c r="M141" s="4">
        <f t="shared" si="10"/>
        <v>0.25</v>
      </c>
      <c r="N141" s="4">
        <f t="shared" si="11"/>
        <v>2147.5500000000002</v>
      </c>
      <c r="O141" s="6">
        <f>VLOOKUP(C141,'Cleaned Customer Dim'!$A$2:$D$501,4,FALSE)</f>
        <v>40</v>
      </c>
      <c r="P141" s="6" t="str">
        <f>VLOOKUP(C141,'Cleaned Customer Dim'!$A$2:$E$501,5,FALSE)</f>
        <v>Female</v>
      </c>
      <c r="Q141" s="6" t="str">
        <f>VLOOKUP(C141,'Cleaned Customer Dim'!$A$2:$J$501,10,FALSE)</f>
        <v>Bronze</v>
      </c>
      <c r="R141" s="4" t="str">
        <f>VLOOKUP(D141,'Cleaned Product Dim'!$A$2:$C$101,3,FALSE)</f>
        <v>Beauty</v>
      </c>
      <c r="S141" s="6">
        <f>VLOOKUP(D141,'Cleaned Product Dim'!$A$2:$G$101,7,FALSE)</f>
        <v>214.32</v>
      </c>
      <c r="T141" s="6">
        <f>VLOOKUP(D141,'Cleaned Product Dim'!$A$2:$H$101,8,FALSE)</f>
        <v>383</v>
      </c>
      <c r="U141" s="6" t="str">
        <f>VLOOKUP(E141,'Cleaned Store Dim'!$A$2:$C$21,3,FALSE)</f>
        <v>South</v>
      </c>
      <c r="V141" s="6" t="str">
        <f>VLOOKUP(E141,'Cleaned Store Dim'!$A$2:$E$21,5,FALSE)</f>
        <v>Outlet</v>
      </c>
      <c r="W141" s="6" t="str">
        <f>VLOOKUP(E141,'Cleaned Store Dim'!$A$2:$F$21,6,FALSE)</f>
        <v>Christopher</v>
      </c>
    </row>
    <row r="142" spans="1:23" ht="15.75" x14ac:dyDescent="0.25">
      <c r="A142" s="4" t="s">
        <v>2104</v>
      </c>
      <c r="B142" s="20">
        <v>45255</v>
      </c>
      <c r="C142" s="4" t="s">
        <v>575</v>
      </c>
      <c r="D142" s="4" t="s">
        <v>1853</v>
      </c>
      <c r="E142" s="4" t="s">
        <v>1908</v>
      </c>
      <c r="F142" s="4">
        <v>2</v>
      </c>
      <c r="G142" s="4">
        <v>478.85</v>
      </c>
      <c r="H142" s="4">
        <v>0.01</v>
      </c>
      <c r="I142" s="4" t="s">
        <v>1964</v>
      </c>
      <c r="J142" s="4">
        <v>948.12300000000005</v>
      </c>
      <c r="K142" s="4">
        <f t="shared" si="8"/>
        <v>2</v>
      </c>
      <c r="L142" s="4">
        <f t="shared" si="9"/>
        <v>478.85</v>
      </c>
      <c r="M142" s="4">
        <f t="shared" si="10"/>
        <v>0.01</v>
      </c>
      <c r="N142" s="4">
        <f t="shared" si="11"/>
        <v>948.12300000000005</v>
      </c>
      <c r="O142" s="6">
        <f>VLOOKUP(C142,'Cleaned Customer Dim'!$A$2:$D$501,4,FALSE)</f>
        <v>44</v>
      </c>
      <c r="P142" s="6" t="str">
        <f>VLOOKUP(C142,'Cleaned Customer Dim'!$A$2:$E$501,5,FALSE)</f>
        <v>Female</v>
      </c>
      <c r="Q142" s="6" t="str">
        <f>VLOOKUP(C142,'Cleaned Customer Dim'!$A$2:$J$501,10,FALSE)</f>
        <v>Platinum</v>
      </c>
      <c r="R142" s="4" t="str">
        <f>VLOOKUP(D142,'Cleaned Product Dim'!$A$2:$C$101,3,FALSE)</f>
        <v>Electronics</v>
      </c>
      <c r="S142" s="6">
        <f>VLOOKUP(D142,'Cleaned Product Dim'!$A$2:$G$101,7,FALSE)</f>
        <v>340.14</v>
      </c>
      <c r="T142" s="6">
        <f>VLOOKUP(D142,'Cleaned Product Dim'!$A$2:$H$101,8,FALSE)</f>
        <v>361</v>
      </c>
      <c r="U142" s="6" t="str">
        <f>VLOOKUP(E142,'Cleaned Store Dim'!$A$2:$C$21,3,FALSE)</f>
        <v>North</v>
      </c>
      <c r="V142" s="6" t="str">
        <f>VLOOKUP(E142,'Cleaned Store Dim'!$A$2:$E$21,5,FALSE)</f>
        <v>Outlet</v>
      </c>
      <c r="W142" s="6" t="str">
        <f>VLOOKUP(E142,'Cleaned Store Dim'!$A$2:$F$21,6,FALSE)</f>
        <v>Chester</v>
      </c>
    </row>
    <row r="143" spans="1:23" ht="15.75" x14ac:dyDescent="0.25">
      <c r="A143" s="4" t="s">
        <v>2105</v>
      </c>
      <c r="B143" s="20">
        <v>45691</v>
      </c>
      <c r="C143" s="4" t="s">
        <v>400</v>
      </c>
      <c r="D143" s="4" t="s">
        <v>1721</v>
      </c>
      <c r="E143" s="4" t="s">
        <v>1887</v>
      </c>
      <c r="F143" s="4">
        <v>1</v>
      </c>
      <c r="G143" s="4">
        <v>503.95</v>
      </c>
      <c r="H143" s="4">
        <v>0.26</v>
      </c>
      <c r="I143" s="4" t="s">
        <v>1964</v>
      </c>
      <c r="J143" s="4">
        <v>372.923</v>
      </c>
      <c r="K143" s="4">
        <f t="shared" si="8"/>
        <v>1</v>
      </c>
      <c r="L143" s="4">
        <f t="shared" si="9"/>
        <v>503.95</v>
      </c>
      <c r="M143" s="4">
        <f t="shared" si="10"/>
        <v>0.26</v>
      </c>
      <c r="N143" s="4">
        <f t="shared" si="11"/>
        <v>372.923</v>
      </c>
      <c r="O143" s="6">
        <f>VLOOKUP(C143,'Cleaned Customer Dim'!$A$2:$D$501,4,FALSE)</f>
        <v>51</v>
      </c>
      <c r="P143" s="6" t="str">
        <f>VLOOKUP(C143,'Cleaned Customer Dim'!$A$2:$E$501,5,FALSE)</f>
        <v>Male</v>
      </c>
      <c r="Q143" s="6" t="str">
        <f>VLOOKUP(C143,'Cleaned Customer Dim'!$A$2:$J$501,10,FALSE)</f>
        <v>Gold</v>
      </c>
      <c r="R143" s="4" t="str">
        <f>VLOOKUP(D143,'Cleaned Product Dim'!$A$2:$C$101,3,FALSE)</f>
        <v>Beauty</v>
      </c>
      <c r="S143" s="6">
        <f>VLOOKUP(D143,'Cleaned Product Dim'!$A$2:$G$101,7,FALSE)</f>
        <v>250.41615384615383</v>
      </c>
      <c r="T143" s="6">
        <f>VLOOKUP(D143,'Cleaned Product Dim'!$A$2:$H$101,8,FALSE)</f>
        <v>431</v>
      </c>
      <c r="U143" s="6" t="str">
        <f>VLOOKUP(E143,'Cleaned Store Dim'!$A$2:$C$21,3,FALSE)</f>
        <v>East</v>
      </c>
      <c r="V143" s="6" t="str">
        <f>VLOOKUP(E143,'Cleaned Store Dim'!$A$2:$E$21,5,FALSE)</f>
        <v>Flagship</v>
      </c>
      <c r="W143" s="6" t="str">
        <f>VLOOKUP(E143,'Cleaned Store Dim'!$A$2:$F$21,6,FALSE)</f>
        <v>Washington</v>
      </c>
    </row>
    <row r="144" spans="1:23" ht="15.75" x14ac:dyDescent="0.25">
      <c r="A144" s="4" t="s">
        <v>2106</v>
      </c>
      <c r="B144" s="20">
        <v>45514</v>
      </c>
      <c r="C144" s="4" t="s">
        <v>1255</v>
      </c>
      <c r="D144" s="4" t="s">
        <v>1780</v>
      </c>
      <c r="E144" s="4" t="s">
        <v>1929</v>
      </c>
      <c r="F144" s="4">
        <v>2</v>
      </c>
      <c r="G144" s="4">
        <v>975.48</v>
      </c>
      <c r="H144" s="4">
        <v>0.26</v>
      </c>
      <c r="I144" s="4" t="s">
        <v>1964</v>
      </c>
      <c r="J144" s="4">
        <v>1443.7103999999999</v>
      </c>
      <c r="K144" s="4">
        <f t="shared" si="8"/>
        <v>2</v>
      </c>
      <c r="L144" s="4">
        <f t="shared" si="9"/>
        <v>975.48</v>
      </c>
      <c r="M144" s="4">
        <f t="shared" si="10"/>
        <v>0.26</v>
      </c>
      <c r="N144" s="4">
        <f t="shared" si="11"/>
        <v>1443.7103999999999</v>
      </c>
      <c r="O144" s="6">
        <f>VLOOKUP(C144,'Cleaned Customer Dim'!$A$2:$D$501,4,FALSE)</f>
        <v>27</v>
      </c>
      <c r="P144" s="6" t="str">
        <f>VLOOKUP(C144,'Cleaned Customer Dim'!$A$2:$E$501,5,FALSE)</f>
        <v>Male</v>
      </c>
      <c r="Q144" s="6" t="str">
        <f>VLOOKUP(C144,'Cleaned Customer Dim'!$A$2:$J$501,10,FALSE)</f>
        <v>Bronze</v>
      </c>
      <c r="R144" s="4" t="str">
        <f>VLOOKUP(D144,'Cleaned Product Dim'!$A$2:$C$101,3,FALSE)</f>
        <v>Beauty</v>
      </c>
      <c r="S144" s="6">
        <f>VLOOKUP(D144,'Cleaned Product Dim'!$A$2:$G$101,7,FALSE)</f>
        <v>340.39</v>
      </c>
      <c r="T144" s="6">
        <f>VLOOKUP(D144,'Cleaned Product Dim'!$A$2:$H$101,8,FALSE)</f>
        <v>177</v>
      </c>
      <c r="U144" s="6" t="str">
        <f>VLOOKUP(E144,'Cleaned Store Dim'!$A$2:$C$21,3,FALSE)</f>
        <v>North</v>
      </c>
      <c r="V144" s="6" t="str">
        <f>VLOOKUP(E144,'Cleaned Store Dim'!$A$2:$E$21,5,FALSE)</f>
        <v>Online</v>
      </c>
      <c r="W144" s="6" t="str">
        <f>VLOOKUP(E144,'Cleaned Store Dim'!$A$2:$F$21,6,FALSE)</f>
        <v>Sabrina</v>
      </c>
    </row>
    <row r="145" spans="1:23" ht="15.75" x14ac:dyDescent="0.25">
      <c r="A145" s="4" t="s">
        <v>2107</v>
      </c>
      <c r="B145" s="20">
        <v>45884</v>
      </c>
      <c r="C145" s="4" t="s">
        <v>1261</v>
      </c>
      <c r="D145" s="4" t="s">
        <v>1680</v>
      </c>
      <c r="E145" s="4" t="s">
        <v>1939</v>
      </c>
      <c r="F145" s="4">
        <v>4</v>
      </c>
      <c r="G145" s="4">
        <v>450.12</v>
      </c>
      <c r="H145" s="4">
        <v>0.28999999999999998</v>
      </c>
      <c r="I145" s="4" t="s">
        <v>1964</v>
      </c>
      <c r="J145" s="4">
        <v>1278.3407999999999</v>
      </c>
      <c r="K145" s="4">
        <f t="shared" si="8"/>
        <v>4</v>
      </c>
      <c r="L145" s="4">
        <f t="shared" si="9"/>
        <v>450.12</v>
      </c>
      <c r="M145" s="4">
        <f t="shared" si="10"/>
        <v>0.28999999999999998</v>
      </c>
      <c r="N145" s="4">
        <f t="shared" si="11"/>
        <v>1278.3407999999999</v>
      </c>
      <c r="O145" s="6">
        <f>VLOOKUP(C145,'Cleaned Customer Dim'!$A$2:$D$501,4,FALSE)</f>
        <v>51</v>
      </c>
      <c r="P145" s="6" t="str">
        <f>VLOOKUP(C145,'Cleaned Customer Dim'!$A$2:$E$501,5,FALSE)</f>
        <v>Female</v>
      </c>
      <c r="Q145" s="6" t="str">
        <f>VLOOKUP(C145,'Cleaned Customer Dim'!$A$2:$J$501,10,FALSE)</f>
        <v>Platinum</v>
      </c>
      <c r="R145" s="4" t="str">
        <f>VLOOKUP(D145,'Cleaned Product Dim'!$A$2:$C$101,3,FALSE)</f>
        <v>Electronics</v>
      </c>
      <c r="S145" s="6">
        <f>VLOOKUP(D145,'Cleaned Product Dim'!$A$2:$G$101,7,FALSE)</f>
        <v>419.28</v>
      </c>
      <c r="T145" s="6">
        <f>VLOOKUP(D145,'Cleaned Product Dim'!$A$2:$H$101,8,FALSE)</f>
        <v>86</v>
      </c>
      <c r="U145" s="6" t="str">
        <f>VLOOKUP(E145,'Cleaned Store Dim'!$A$2:$C$21,3,FALSE)</f>
        <v>West</v>
      </c>
      <c r="V145" s="6" t="str">
        <f>VLOOKUP(E145,'Cleaned Store Dim'!$A$2:$E$21,5,FALSE)</f>
        <v>Flagship</v>
      </c>
      <c r="W145" s="6" t="str">
        <f>VLOOKUP(E145,'Cleaned Store Dim'!$A$2:$F$21,6,FALSE)</f>
        <v>New Jimmy</v>
      </c>
    </row>
    <row r="146" spans="1:23" ht="15.75" x14ac:dyDescent="0.25">
      <c r="A146" s="4" t="s">
        <v>2108</v>
      </c>
      <c r="B146" s="20">
        <v>45418</v>
      </c>
      <c r="C146" s="4" t="s">
        <v>1361</v>
      </c>
      <c r="D146" s="4" t="s">
        <v>1686</v>
      </c>
      <c r="E146" s="4" t="s">
        <v>1917</v>
      </c>
      <c r="F146" s="4">
        <v>3</v>
      </c>
      <c r="G146" s="4">
        <v>237.24</v>
      </c>
      <c r="H146" s="4">
        <v>0.24</v>
      </c>
      <c r="I146" s="4" t="s">
        <v>1961</v>
      </c>
      <c r="J146" s="4">
        <v>540.90719999999999</v>
      </c>
      <c r="K146" s="4">
        <f t="shared" si="8"/>
        <v>3</v>
      </c>
      <c r="L146" s="4">
        <f t="shared" si="9"/>
        <v>237.24</v>
      </c>
      <c r="M146" s="4">
        <f t="shared" si="10"/>
        <v>0.24</v>
      </c>
      <c r="N146" s="4">
        <f t="shared" si="11"/>
        <v>540.90719999999999</v>
      </c>
      <c r="O146" s="6">
        <f>VLOOKUP(C146,'Cleaned Customer Dim'!$A$2:$D$501,4,FALSE)</f>
        <v>37</v>
      </c>
      <c r="P146" s="6" t="str">
        <f>VLOOKUP(C146,'Cleaned Customer Dim'!$A$2:$E$501,5,FALSE)</f>
        <v>Female</v>
      </c>
      <c r="Q146" s="6" t="str">
        <f>VLOOKUP(C146,'Cleaned Customer Dim'!$A$2:$J$501,10,FALSE)</f>
        <v>Silver</v>
      </c>
      <c r="R146" s="4" t="str">
        <f>VLOOKUP(D146,'Cleaned Product Dim'!$A$2:$C$101,3,FALSE)</f>
        <v>Clothing</v>
      </c>
      <c r="S146" s="6">
        <f>VLOOKUP(D146,'Cleaned Product Dim'!$A$2:$G$101,7,FALSE)</f>
        <v>223.43</v>
      </c>
      <c r="T146" s="6">
        <f>VLOOKUP(D146,'Cleaned Product Dim'!$A$2:$H$101,8,FALSE)</f>
        <v>154</v>
      </c>
      <c r="U146" s="6" t="str">
        <f>VLOOKUP(E146,'Cleaned Store Dim'!$A$2:$C$21,3,FALSE)</f>
        <v>West</v>
      </c>
      <c r="V146" s="6" t="str">
        <f>VLOOKUP(E146,'Cleaned Store Dim'!$A$2:$E$21,5,FALSE)</f>
        <v>Online</v>
      </c>
      <c r="W146" s="6" t="str">
        <f>VLOOKUP(E146,'Cleaned Store Dim'!$A$2:$F$21,6,FALSE)</f>
        <v>Thompson</v>
      </c>
    </row>
    <row r="147" spans="1:23" ht="15.75" x14ac:dyDescent="0.25">
      <c r="A147" s="4" t="s">
        <v>2109</v>
      </c>
      <c r="B147" s="20">
        <v>45522</v>
      </c>
      <c r="C147" s="4" t="s">
        <v>1429</v>
      </c>
      <c r="D147" s="4" t="s">
        <v>1744</v>
      </c>
      <c r="E147" s="4" t="s">
        <v>1936</v>
      </c>
      <c r="F147" s="4">
        <v>2</v>
      </c>
      <c r="G147" s="4">
        <v>536.84</v>
      </c>
      <c r="H147" s="4">
        <v>0.09</v>
      </c>
      <c r="I147" s="4" t="s">
        <v>1964</v>
      </c>
      <c r="J147" s="4">
        <v>977.04880000000014</v>
      </c>
      <c r="K147" s="4">
        <f t="shared" si="8"/>
        <v>2</v>
      </c>
      <c r="L147" s="4">
        <f t="shared" si="9"/>
        <v>536.84</v>
      </c>
      <c r="M147" s="4">
        <f t="shared" si="10"/>
        <v>0.09</v>
      </c>
      <c r="N147" s="4">
        <f t="shared" si="11"/>
        <v>977.04880000000014</v>
      </c>
      <c r="O147" s="6">
        <f>VLOOKUP(C147,'Cleaned Customer Dim'!$A$2:$D$501,4,FALSE)</f>
        <v>29</v>
      </c>
      <c r="P147" s="6" t="str">
        <f>VLOOKUP(C147,'Cleaned Customer Dim'!$A$2:$E$501,5,FALSE)</f>
        <v>Female</v>
      </c>
      <c r="Q147" s="6" t="str">
        <f>VLOOKUP(C147,'Cleaned Customer Dim'!$A$2:$J$501,10,FALSE)</f>
        <v>Gold</v>
      </c>
      <c r="R147" s="4" t="str">
        <f>VLOOKUP(D147,'Cleaned Product Dim'!$A$2:$C$101,3,FALSE)</f>
        <v>Sports</v>
      </c>
      <c r="S147" s="6">
        <f>VLOOKUP(D147,'Cleaned Product Dim'!$A$2:$G$101,7,FALSE)</f>
        <v>434.84</v>
      </c>
      <c r="T147" s="6">
        <f>VLOOKUP(D147,'Cleaned Product Dim'!$A$2:$H$101,8,FALSE)</f>
        <v>185</v>
      </c>
      <c r="U147" s="6" t="str">
        <f>VLOOKUP(E147,'Cleaned Store Dim'!$A$2:$C$21,3,FALSE)</f>
        <v>North</v>
      </c>
      <c r="V147" s="6" t="str">
        <f>VLOOKUP(E147,'Cleaned Store Dim'!$A$2:$E$21,5,FALSE)</f>
        <v>Flagship</v>
      </c>
      <c r="W147" s="6" t="str">
        <f>VLOOKUP(E147,'Cleaned Store Dim'!$A$2:$F$21,6,FALSE)</f>
        <v>Jenniferstad</v>
      </c>
    </row>
    <row r="148" spans="1:23" ht="15.75" x14ac:dyDescent="0.25">
      <c r="A148" s="4" t="s">
        <v>2110</v>
      </c>
      <c r="B148" s="20">
        <v>45626</v>
      </c>
      <c r="C148" s="4" t="s">
        <v>1383</v>
      </c>
      <c r="D148" s="4" t="s">
        <v>1686</v>
      </c>
      <c r="E148" s="4" t="s">
        <v>1948</v>
      </c>
      <c r="F148" s="4">
        <v>3</v>
      </c>
      <c r="G148" s="4">
        <v>584.41</v>
      </c>
      <c r="H148" s="4">
        <v>0</v>
      </c>
      <c r="I148" s="4" t="s">
        <v>1964</v>
      </c>
      <c r="J148" s="4">
        <v>1753.23</v>
      </c>
      <c r="K148" s="4">
        <f t="shared" si="8"/>
        <v>3</v>
      </c>
      <c r="L148" s="4">
        <f t="shared" si="9"/>
        <v>584.41</v>
      </c>
      <c r="M148" s="4">
        <f t="shared" si="10"/>
        <v>0</v>
      </c>
      <c r="N148" s="4">
        <f t="shared" si="11"/>
        <v>1753.23</v>
      </c>
      <c r="O148" s="6">
        <f>VLOOKUP(C148,'Cleaned Customer Dim'!$A$2:$D$501,4,FALSE)</f>
        <v>51</v>
      </c>
      <c r="P148" s="6" t="str">
        <f>VLOOKUP(C148,'Cleaned Customer Dim'!$A$2:$E$501,5,FALSE)</f>
        <v>Male</v>
      </c>
      <c r="Q148" s="6" t="str">
        <f>VLOOKUP(C148,'Cleaned Customer Dim'!$A$2:$J$501,10,FALSE)</f>
        <v>Silver</v>
      </c>
      <c r="R148" s="4" t="str">
        <f>VLOOKUP(D148,'Cleaned Product Dim'!$A$2:$C$101,3,FALSE)</f>
        <v>Clothing</v>
      </c>
      <c r="S148" s="6">
        <f>VLOOKUP(D148,'Cleaned Product Dim'!$A$2:$G$101,7,FALSE)</f>
        <v>223.43</v>
      </c>
      <c r="T148" s="6">
        <f>VLOOKUP(D148,'Cleaned Product Dim'!$A$2:$H$101,8,FALSE)</f>
        <v>154</v>
      </c>
      <c r="U148" s="6" t="str">
        <f>VLOOKUP(E148,'Cleaned Store Dim'!$A$2:$C$21,3,FALSE)</f>
        <v>East</v>
      </c>
      <c r="V148" s="6" t="str">
        <f>VLOOKUP(E148,'Cleaned Store Dim'!$A$2:$E$21,5,FALSE)</f>
        <v>Online</v>
      </c>
      <c r="W148" s="6" t="str">
        <f>VLOOKUP(E148,'Cleaned Store Dim'!$A$2:$F$21,6,FALSE)</f>
        <v>Vasquez</v>
      </c>
    </row>
    <row r="149" spans="1:23" ht="15.75" x14ac:dyDescent="0.25">
      <c r="A149" s="4" t="s">
        <v>2111</v>
      </c>
      <c r="B149" s="20">
        <v>45617</v>
      </c>
      <c r="C149" s="4" t="s">
        <v>943</v>
      </c>
      <c r="D149" s="4" t="s">
        <v>1829</v>
      </c>
      <c r="E149" s="4" t="s">
        <v>1948</v>
      </c>
      <c r="F149" s="4">
        <v>1</v>
      </c>
      <c r="G149" s="4">
        <v>653.87</v>
      </c>
      <c r="H149" s="4">
        <v>0.14000000000000001</v>
      </c>
      <c r="I149" s="4" t="s">
        <v>1961</v>
      </c>
      <c r="J149" s="4">
        <v>562.32820000000004</v>
      </c>
      <c r="K149" s="4">
        <f t="shared" si="8"/>
        <v>1</v>
      </c>
      <c r="L149" s="4">
        <f t="shared" si="9"/>
        <v>653.87</v>
      </c>
      <c r="M149" s="4">
        <f t="shared" si="10"/>
        <v>0.14000000000000001</v>
      </c>
      <c r="N149" s="4">
        <f t="shared" si="11"/>
        <v>562.32820000000004</v>
      </c>
      <c r="O149" s="6">
        <f>VLOOKUP(C149,'Cleaned Customer Dim'!$A$2:$D$501,4,FALSE)</f>
        <v>29</v>
      </c>
      <c r="P149" s="6" t="str">
        <f>VLOOKUP(C149,'Cleaned Customer Dim'!$A$2:$E$501,5,FALSE)</f>
        <v>Male</v>
      </c>
      <c r="Q149" s="6" t="str">
        <f>VLOOKUP(C149,'Cleaned Customer Dim'!$A$2:$J$501,10,FALSE)</f>
        <v>Platinum</v>
      </c>
      <c r="R149" s="4" t="str">
        <f>VLOOKUP(D149,'Cleaned Product Dim'!$A$2:$C$101,3,FALSE)</f>
        <v>Sports</v>
      </c>
      <c r="S149" s="6">
        <f>VLOOKUP(D149,'Cleaned Product Dim'!$A$2:$G$101,7,FALSE)</f>
        <v>152.91999999999999</v>
      </c>
      <c r="T149" s="6">
        <f>VLOOKUP(D149,'Cleaned Product Dim'!$A$2:$H$101,8,FALSE)</f>
        <v>281</v>
      </c>
      <c r="U149" s="6" t="str">
        <f>VLOOKUP(E149,'Cleaned Store Dim'!$A$2:$C$21,3,FALSE)</f>
        <v>East</v>
      </c>
      <c r="V149" s="6" t="str">
        <f>VLOOKUP(E149,'Cleaned Store Dim'!$A$2:$E$21,5,FALSE)</f>
        <v>Online</v>
      </c>
      <c r="W149" s="6" t="str">
        <f>VLOOKUP(E149,'Cleaned Store Dim'!$A$2:$F$21,6,FALSE)</f>
        <v>Vasquez</v>
      </c>
    </row>
    <row r="150" spans="1:23" ht="15.75" x14ac:dyDescent="0.25">
      <c r="A150" s="4" t="s">
        <v>2112</v>
      </c>
      <c r="B150" s="20">
        <v>45908</v>
      </c>
      <c r="C150" s="4" t="s">
        <v>1528</v>
      </c>
      <c r="D150" s="4" t="s">
        <v>1844</v>
      </c>
      <c r="E150" s="4" t="s">
        <v>1887</v>
      </c>
      <c r="F150" s="4">
        <v>1</v>
      </c>
      <c r="G150" s="4">
        <v>652.03</v>
      </c>
      <c r="H150" s="4">
        <v>0.27</v>
      </c>
      <c r="I150" s="4" t="s">
        <v>1959</v>
      </c>
      <c r="J150" s="4">
        <v>475.9819</v>
      </c>
      <c r="K150" s="4">
        <f t="shared" si="8"/>
        <v>1</v>
      </c>
      <c r="L150" s="4">
        <f t="shared" si="9"/>
        <v>652.03</v>
      </c>
      <c r="M150" s="4">
        <f t="shared" si="10"/>
        <v>0.27</v>
      </c>
      <c r="N150" s="4">
        <f t="shared" si="11"/>
        <v>475.9819</v>
      </c>
      <c r="O150" s="6">
        <f>VLOOKUP(C150,'Cleaned Customer Dim'!$A$2:$D$501,4,FALSE)</f>
        <v>28</v>
      </c>
      <c r="P150" s="6" t="str">
        <f>VLOOKUP(C150,'Cleaned Customer Dim'!$A$2:$E$501,5,FALSE)</f>
        <v>Male</v>
      </c>
      <c r="Q150" s="6" t="str">
        <f>VLOOKUP(C150,'Cleaned Customer Dim'!$A$2:$J$501,10,FALSE)</f>
        <v>Silver</v>
      </c>
      <c r="R150" s="4" t="str">
        <f>VLOOKUP(D150,'Cleaned Product Dim'!$A$2:$C$101,3,FALSE)</f>
        <v>Home</v>
      </c>
      <c r="S150" s="6">
        <f>VLOOKUP(D150,'Cleaned Product Dim'!$A$2:$G$101,7,FALSE)</f>
        <v>371.38</v>
      </c>
      <c r="T150" s="6">
        <f>VLOOKUP(D150,'Cleaned Product Dim'!$A$2:$H$101,8,FALSE)</f>
        <v>220</v>
      </c>
      <c r="U150" s="6" t="str">
        <f>VLOOKUP(E150,'Cleaned Store Dim'!$A$2:$C$21,3,FALSE)</f>
        <v>East</v>
      </c>
      <c r="V150" s="6" t="str">
        <f>VLOOKUP(E150,'Cleaned Store Dim'!$A$2:$E$21,5,FALSE)</f>
        <v>Flagship</v>
      </c>
      <c r="W150" s="6" t="str">
        <f>VLOOKUP(E150,'Cleaned Store Dim'!$A$2:$F$21,6,FALSE)</f>
        <v>Washington</v>
      </c>
    </row>
    <row r="151" spans="1:23" ht="15.75" x14ac:dyDescent="0.25">
      <c r="A151" s="4" t="s">
        <v>2113</v>
      </c>
      <c r="B151" s="20">
        <v>45502</v>
      </c>
      <c r="C151" s="4" t="s">
        <v>339</v>
      </c>
      <c r="D151" s="4" t="s">
        <v>1576</v>
      </c>
      <c r="E151" s="4" t="s">
        <v>1929</v>
      </c>
      <c r="F151" s="4">
        <v>3</v>
      </c>
      <c r="G151" s="4">
        <v>513.36</v>
      </c>
      <c r="H151" s="4">
        <v>7.0000000000000007E-2</v>
      </c>
      <c r="I151" s="4" t="s">
        <v>1964</v>
      </c>
      <c r="J151" s="4">
        <v>1432.2744</v>
      </c>
      <c r="K151" s="4">
        <f t="shared" si="8"/>
        <v>3</v>
      </c>
      <c r="L151" s="4">
        <f t="shared" si="9"/>
        <v>513.36</v>
      </c>
      <c r="M151" s="4">
        <f t="shared" si="10"/>
        <v>7.0000000000000007E-2</v>
      </c>
      <c r="N151" s="4">
        <f t="shared" si="11"/>
        <v>1432.2744</v>
      </c>
      <c r="O151" s="6">
        <f>VLOOKUP(C151,'Cleaned Customer Dim'!$A$2:$D$501,4,FALSE)</f>
        <v>28</v>
      </c>
      <c r="P151" s="6" t="str">
        <f>VLOOKUP(C151,'Cleaned Customer Dim'!$A$2:$E$501,5,FALSE)</f>
        <v>Female</v>
      </c>
      <c r="Q151" s="6" t="str">
        <f>VLOOKUP(C151,'Cleaned Customer Dim'!$A$2:$J$501,10,FALSE)</f>
        <v>Gold</v>
      </c>
      <c r="R151" s="4" t="str">
        <f>VLOOKUP(D151,'Cleaned Product Dim'!$A$2:$C$101,3,FALSE)</f>
        <v>Clothing</v>
      </c>
      <c r="S151" s="6">
        <f>VLOOKUP(D151,'Cleaned Product Dim'!$A$2:$G$101,7,FALSE)</f>
        <v>261</v>
      </c>
      <c r="T151" s="6">
        <f>VLOOKUP(D151,'Cleaned Product Dim'!$A$2:$H$101,8,FALSE)</f>
        <v>59</v>
      </c>
      <c r="U151" s="6" t="str">
        <f>VLOOKUP(E151,'Cleaned Store Dim'!$A$2:$C$21,3,FALSE)</f>
        <v>North</v>
      </c>
      <c r="V151" s="6" t="str">
        <f>VLOOKUP(E151,'Cleaned Store Dim'!$A$2:$E$21,5,FALSE)</f>
        <v>Online</v>
      </c>
      <c r="W151" s="6" t="str">
        <f>VLOOKUP(E151,'Cleaned Store Dim'!$A$2:$F$21,6,FALSE)</f>
        <v>Sabrina</v>
      </c>
    </row>
    <row r="152" spans="1:23" ht="15.75" x14ac:dyDescent="0.25">
      <c r="A152" s="4" t="s">
        <v>2114</v>
      </c>
      <c r="B152" s="20">
        <v>45433</v>
      </c>
      <c r="C152" s="4" t="s">
        <v>255</v>
      </c>
      <c r="D152" s="4" t="s">
        <v>1738</v>
      </c>
      <c r="E152" s="4" t="s">
        <v>1908</v>
      </c>
      <c r="F152" s="4">
        <v>4</v>
      </c>
      <c r="G152" s="4">
        <v>355.64</v>
      </c>
      <c r="H152" s="4">
        <v>0.16</v>
      </c>
      <c r="I152" s="4" t="s">
        <v>1964</v>
      </c>
      <c r="J152" s="4">
        <v>1194.9503999999999</v>
      </c>
      <c r="K152" s="4">
        <f t="shared" si="8"/>
        <v>4</v>
      </c>
      <c r="L152" s="4">
        <f t="shared" si="9"/>
        <v>355.64</v>
      </c>
      <c r="M152" s="4">
        <f t="shared" si="10"/>
        <v>0.16</v>
      </c>
      <c r="N152" s="4">
        <f t="shared" si="11"/>
        <v>1194.9503999999999</v>
      </c>
      <c r="O152" s="6">
        <f>VLOOKUP(C152,'Cleaned Customer Dim'!$A$2:$D$501,4,FALSE)</f>
        <v>24</v>
      </c>
      <c r="P152" s="6" t="str">
        <f>VLOOKUP(C152,'Cleaned Customer Dim'!$A$2:$E$501,5,FALSE)</f>
        <v>Female</v>
      </c>
      <c r="Q152" s="6" t="str">
        <f>VLOOKUP(C152,'Cleaned Customer Dim'!$A$2:$J$501,10,FALSE)</f>
        <v>Silver</v>
      </c>
      <c r="R152" s="4" t="str">
        <f>VLOOKUP(D152,'Cleaned Product Dim'!$A$2:$C$101,3,FALSE)</f>
        <v>Sports</v>
      </c>
      <c r="S152" s="6">
        <f>VLOOKUP(D152,'Cleaned Product Dim'!$A$2:$G$101,7,FALSE)</f>
        <v>212.26</v>
      </c>
      <c r="T152" s="6">
        <f>VLOOKUP(D152,'Cleaned Product Dim'!$A$2:$H$101,8,FALSE)</f>
        <v>82</v>
      </c>
      <c r="U152" s="6" t="str">
        <f>VLOOKUP(E152,'Cleaned Store Dim'!$A$2:$C$21,3,FALSE)</f>
        <v>North</v>
      </c>
      <c r="V152" s="6" t="str">
        <f>VLOOKUP(E152,'Cleaned Store Dim'!$A$2:$E$21,5,FALSE)</f>
        <v>Outlet</v>
      </c>
      <c r="W152" s="6" t="str">
        <f>VLOOKUP(E152,'Cleaned Store Dim'!$A$2:$F$21,6,FALSE)</f>
        <v>Chester</v>
      </c>
    </row>
    <row r="153" spans="1:23" ht="15.75" x14ac:dyDescent="0.25">
      <c r="A153" s="4" t="s">
        <v>2115</v>
      </c>
      <c r="B153" s="20">
        <v>45594</v>
      </c>
      <c r="C153" s="4" t="s">
        <v>100</v>
      </c>
      <c r="D153" s="4" t="s">
        <v>1610</v>
      </c>
      <c r="E153" s="4" t="s">
        <v>1917</v>
      </c>
      <c r="F153" s="4">
        <v>4</v>
      </c>
      <c r="G153" s="4">
        <v>535.4</v>
      </c>
      <c r="H153" s="4">
        <v>0.26</v>
      </c>
      <c r="I153" s="4" t="s">
        <v>1961</v>
      </c>
      <c r="J153" s="4">
        <v>1584.7840000000001</v>
      </c>
      <c r="K153" s="4">
        <f t="shared" si="8"/>
        <v>4</v>
      </c>
      <c r="L153" s="4">
        <f t="shared" si="9"/>
        <v>535.4</v>
      </c>
      <c r="M153" s="4">
        <f t="shared" si="10"/>
        <v>0.26</v>
      </c>
      <c r="N153" s="4">
        <f t="shared" si="11"/>
        <v>1584.7840000000001</v>
      </c>
      <c r="O153" s="6">
        <f>VLOOKUP(C153,'Cleaned Customer Dim'!$A$2:$D$501,4,FALSE)</f>
        <v>33</v>
      </c>
      <c r="P153" s="6" t="str">
        <f>VLOOKUP(C153,'Cleaned Customer Dim'!$A$2:$E$501,5,FALSE)</f>
        <v>Female</v>
      </c>
      <c r="Q153" s="6" t="str">
        <f>VLOOKUP(C153,'Cleaned Customer Dim'!$A$2:$J$501,10,FALSE)</f>
        <v>Silver</v>
      </c>
      <c r="R153" s="4" t="str">
        <f>VLOOKUP(D153,'Cleaned Product Dim'!$A$2:$C$101,3,FALSE)</f>
        <v>Electronics</v>
      </c>
      <c r="S153" s="6">
        <f>VLOOKUP(D153,'Cleaned Product Dim'!$A$2:$G$101,7,FALSE)</f>
        <v>242.23</v>
      </c>
      <c r="T153" s="6">
        <f>VLOOKUP(D153,'Cleaned Product Dim'!$A$2:$H$101,8,FALSE)</f>
        <v>453</v>
      </c>
      <c r="U153" s="6" t="str">
        <f>VLOOKUP(E153,'Cleaned Store Dim'!$A$2:$C$21,3,FALSE)</f>
        <v>West</v>
      </c>
      <c r="V153" s="6" t="str">
        <f>VLOOKUP(E153,'Cleaned Store Dim'!$A$2:$E$21,5,FALSE)</f>
        <v>Online</v>
      </c>
      <c r="W153" s="6" t="str">
        <f>VLOOKUP(E153,'Cleaned Store Dim'!$A$2:$F$21,6,FALSE)</f>
        <v>Thompson</v>
      </c>
    </row>
    <row r="154" spans="1:23" ht="15.75" x14ac:dyDescent="0.25">
      <c r="A154" s="4" t="s">
        <v>2116</v>
      </c>
      <c r="B154" s="20">
        <v>45798</v>
      </c>
      <c r="C154" s="4" t="s">
        <v>790</v>
      </c>
      <c r="D154" s="4" t="s">
        <v>1790</v>
      </c>
      <c r="E154" s="4" t="s">
        <v>1948</v>
      </c>
      <c r="F154" s="4">
        <v>2</v>
      </c>
      <c r="G154" s="4">
        <v>108.74</v>
      </c>
      <c r="H154" s="4">
        <v>0.11</v>
      </c>
      <c r="I154" s="4" t="s">
        <v>1961</v>
      </c>
      <c r="J154" s="4">
        <v>193.55719999999999</v>
      </c>
      <c r="K154" s="4">
        <f t="shared" si="8"/>
        <v>2</v>
      </c>
      <c r="L154" s="4">
        <f t="shared" si="9"/>
        <v>108.74</v>
      </c>
      <c r="M154" s="4">
        <f t="shared" si="10"/>
        <v>0.11</v>
      </c>
      <c r="N154" s="4">
        <f t="shared" si="11"/>
        <v>193.55719999999999</v>
      </c>
      <c r="O154" s="6">
        <f>VLOOKUP(C154,'Cleaned Customer Dim'!$A$2:$D$501,4,FALSE)</f>
        <v>56</v>
      </c>
      <c r="P154" s="6" t="str">
        <f>VLOOKUP(C154,'Cleaned Customer Dim'!$A$2:$E$501,5,FALSE)</f>
        <v>Female</v>
      </c>
      <c r="Q154" s="6" t="str">
        <f>VLOOKUP(C154,'Cleaned Customer Dim'!$A$2:$J$501,10,FALSE)</f>
        <v>Gold</v>
      </c>
      <c r="R154" s="4" t="str">
        <f>VLOOKUP(D154,'Cleaned Product Dim'!$A$2:$C$101,3,FALSE)</f>
        <v>Clothing</v>
      </c>
      <c r="S154" s="6">
        <f>VLOOKUP(D154,'Cleaned Product Dim'!$A$2:$G$101,7,FALSE)</f>
        <v>218.22</v>
      </c>
      <c r="T154" s="6">
        <f>VLOOKUP(D154,'Cleaned Product Dim'!$A$2:$H$101,8,FALSE)</f>
        <v>224</v>
      </c>
      <c r="U154" s="6" t="str">
        <f>VLOOKUP(E154,'Cleaned Store Dim'!$A$2:$C$21,3,FALSE)</f>
        <v>East</v>
      </c>
      <c r="V154" s="6" t="str">
        <f>VLOOKUP(E154,'Cleaned Store Dim'!$A$2:$E$21,5,FALSE)</f>
        <v>Online</v>
      </c>
      <c r="W154" s="6" t="str">
        <f>VLOOKUP(E154,'Cleaned Store Dim'!$A$2:$F$21,6,FALSE)</f>
        <v>Vasquez</v>
      </c>
    </row>
    <row r="155" spans="1:23" ht="15.75" x14ac:dyDescent="0.25">
      <c r="A155" s="4" t="s">
        <v>2117</v>
      </c>
      <c r="B155" s="20">
        <v>45579</v>
      </c>
      <c r="C155" s="4" t="s">
        <v>1001</v>
      </c>
      <c r="D155" s="4" t="s">
        <v>1603</v>
      </c>
      <c r="E155" s="4" t="s">
        <v>1948</v>
      </c>
      <c r="F155" s="4">
        <v>3</v>
      </c>
      <c r="G155" s="4">
        <v>591.98</v>
      </c>
      <c r="H155" s="4">
        <v>0.16</v>
      </c>
      <c r="I155" s="4" t="s">
        <v>1959</v>
      </c>
      <c r="J155" s="4">
        <v>1491.7896000000001</v>
      </c>
      <c r="K155" s="4">
        <f t="shared" si="8"/>
        <v>3</v>
      </c>
      <c r="L155" s="4">
        <f t="shared" si="9"/>
        <v>591.98</v>
      </c>
      <c r="M155" s="4">
        <f t="shared" si="10"/>
        <v>0.16</v>
      </c>
      <c r="N155" s="4">
        <f t="shared" si="11"/>
        <v>1491.7896000000001</v>
      </c>
      <c r="O155" s="6">
        <f>VLOOKUP(C155,'Cleaned Customer Dim'!$A$2:$D$501,4,FALSE)</f>
        <v>53</v>
      </c>
      <c r="P155" s="6" t="str">
        <f>VLOOKUP(C155,'Cleaned Customer Dim'!$A$2:$E$501,5,FALSE)</f>
        <v>Female</v>
      </c>
      <c r="Q155" s="6" t="str">
        <f>VLOOKUP(C155,'Cleaned Customer Dim'!$A$2:$J$501,10,FALSE)</f>
        <v>Silver</v>
      </c>
      <c r="R155" s="4" t="str">
        <f>VLOOKUP(D155,'Cleaned Product Dim'!$A$2:$C$101,3,FALSE)</f>
        <v>Electronics</v>
      </c>
      <c r="S155" s="6">
        <f>VLOOKUP(D155,'Cleaned Product Dim'!$A$2:$G$101,7,FALSE)</f>
        <v>449.4</v>
      </c>
      <c r="T155" s="6">
        <f>VLOOKUP(D155,'Cleaned Product Dim'!$A$2:$H$101,8,FALSE)</f>
        <v>274.7</v>
      </c>
      <c r="U155" s="6" t="str">
        <f>VLOOKUP(E155,'Cleaned Store Dim'!$A$2:$C$21,3,FALSE)</f>
        <v>East</v>
      </c>
      <c r="V155" s="6" t="str">
        <f>VLOOKUP(E155,'Cleaned Store Dim'!$A$2:$E$21,5,FALSE)</f>
        <v>Online</v>
      </c>
      <c r="W155" s="6" t="str">
        <f>VLOOKUP(E155,'Cleaned Store Dim'!$A$2:$F$21,6,FALSE)</f>
        <v>Vasquez</v>
      </c>
    </row>
    <row r="156" spans="1:23" ht="15.75" x14ac:dyDescent="0.25">
      <c r="A156" s="4" t="s">
        <v>2118</v>
      </c>
      <c r="B156" s="20">
        <v>45613</v>
      </c>
      <c r="C156" s="4" t="s">
        <v>1272</v>
      </c>
      <c r="D156" s="4" t="s">
        <v>1725</v>
      </c>
      <c r="E156" s="4" t="s">
        <v>1896</v>
      </c>
      <c r="F156" s="4">
        <v>1</v>
      </c>
      <c r="G156" s="4">
        <v>345.06</v>
      </c>
      <c r="H156" s="4">
        <v>0.13</v>
      </c>
      <c r="I156" s="4" t="s">
        <v>1964</v>
      </c>
      <c r="J156" s="4">
        <v>300.2022</v>
      </c>
      <c r="K156" s="4">
        <f t="shared" si="8"/>
        <v>1</v>
      </c>
      <c r="L156" s="4">
        <f t="shared" si="9"/>
        <v>345.06</v>
      </c>
      <c r="M156" s="4">
        <f t="shared" si="10"/>
        <v>0.13</v>
      </c>
      <c r="N156" s="4">
        <f t="shared" si="11"/>
        <v>300.2022</v>
      </c>
      <c r="O156" s="6">
        <f>VLOOKUP(C156,'Cleaned Customer Dim'!$A$2:$D$501,4,FALSE)</f>
        <v>18</v>
      </c>
      <c r="P156" s="6" t="str">
        <f>VLOOKUP(C156,'Cleaned Customer Dim'!$A$2:$E$501,5,FALSE)</f>
        <v>Female</v>
      </c>
      <c r="Q156" s="6" t="str">
        <f>VLOOKUP(C156,'Cleaned Customer Dim'!$A$2:$J$501,10,FALSE)</f>
        <v>Gold</v>
      </c>
      <c r="R156" s="4" t="str">
        <f>VLOOKUP(D156,'Cleaned Product Dim'!$A$2:$C$101,3,FALSE)</f>
        <v>Electronics</v>
      </c>
      <c r="S156" s="6">
        <f>VLOOKUP(D156,'Cleaned Product Dim'!$A$2:$G$101,7,FALSE)</f>
        <v>177.98</v>
      </c>
      <c r="T156" s="6">
        <f>VLOOKUP(D156,'Cleaned Product Dim'!$A$2:$H$101,8,FALSE)</f>
        <v>103</v>
      </c>
      <c r="U156" s="6" t="str">
        <f>VLOOKUP(E156,'Cleaned Store Dim'!$A$2:$C$21,3,FALSE)</f>
        <v>South</v>
      </c>
      <c r="V156" s="6" t="str">
        <f>VLOOKUP(E156,'Cleaned Store Dim'!$A$2:$E$21,5,FALSE)</f>
        <v>Outlet</v>
      </c>
      <c r="W156" s="6" t="str">
        <f>VLOOKUP(E156,'Cleaned Store Dim'!$A$2:$F$21,6,FALSE)</f>
        <v>North Nancy</v>
      </c>
    </row>
    <row r="157" spans="1:23" ht="15.75" x14ac:dyDescent="0.25">
      <c r="A157" s="4" t="s">
        <v>2119</v>
      </c>
      <c r="B157" s="20">
        <v>45745</v>
      </c>
      <c r="C157" s="4" t="s">
        <v>980</v>
      </c>
      <c r="D157" s="4" t="s">
        <v>1862</v>
      </c>
      <c r="E157" s="4" t="s">
        <v>1929</v>
      </c>
      <c r="F157" s="4">
        <v>4</v>
      </c>
      <c r="G157" s="4">
        <v>986.41</v>
      </c>
      <c r="H157" s="4">
        <v>0.22</v>
      </c>
      <c r="I157" s="4" t="s">
        <v>1959</v>
      </c>
      <c r="J157" s="4">
        <v>3077.5992000000001</v>
      </c>
      <c r="K157" s="4">
        <f t="shared" si="8"/>
        <v>4</v>
      </c>
      <c r="L157" s="4">
        <f t="shared" si="9"/>
        <v>986.41</v>
      </c>
      <c r="M157" s="4">
        <f t="shared" si="10"/>
        <v>0.22</v>
      </c>
      <c r="N157" s="4">
        <f t="shared" si="11"/>
        <v>3077.5992000000001</v>
      </c>
      <c r="O157" s="6">
        <f>VLOOKUP(C157,'Cleaned Customer Dim'!$A$2:$D$501,4,FALSE)</f>
        <v>56</v>
      </c>
      <c r="P157" s="6" t="str">
        <f>VLOOKUP(C157,'Cleaned Customer Dim'!$A$2:$E$501,5,FALSE)</f>
        <v>Female</v>
      </c>
      <c r="Q157" s="6" t="str">
        <f>VLOOKUP(C157,'Cleaned Customer Dim'!$A$2:$J$501,10,FALSE)</f>
        <v>Bronze</v>
      </c>
      <c r="R157" s="4" t="str">
        <f>VLOOKUP(D157,'Cleaned Product Dim'!$A$2:$C$101,3,FALSE)</f>
        <v>Electronics</v>
      </c>
      <c r="S157" s="6">
        <f>VLOOKUP(D157,'Cleaned Product Dim'!$A$2:$G$101,7,FALSE)</f>
        <v>377.52</v>
      </c>
      <c r="T157" s="6">
        <f>VLOOKUP(D157,'Cleaned Product Dim'!$A$2:$H$101,8,FALSE)</f>
        <v>485</v>
      </c>
      <c r="U157" s="6" t="str">
        <f>VLOOKUP(E157,'Cleaned Store Dim'!$A$2:$C$21,3,FALSE)</f>
        <v>North</v>
      </c>
      <c r="V157" s="6" t="str">
        <f>VLOOKUP(E157,'Cleaned Store Dim'!$A$2:$E$21,5,FALSE)</f>
        <v>Online</v>
      </c>
      <c r="W157" s="6" t="str">
        <f>VLOOKUP(E157,'Cleaned Store Dim'!$A$2:$F$21,6,FALSE)</f>
        <v>Sabrina</v>
      </c>
    </row>
    <row r="158" spans="1:23" ht="15.75" x14ac:dyDescent="0.25">
      <c r="A158" s="4" t="s">
        <v>2120</v>
      </c>
      <c r="B158" s="20">
        <v>45494</v>
      </c>
      <c r="C158" s="4" t="s">
        <v>1016</v>
      </c>
      <c r="D158" s="4" t="s">
        <v>1728</v>
      </c>
      <c r="E158" s="4" t="s">
        <v>1887</v>
      </c>
      <c r="F158" s="4">
        <v>2</v>
      </c>
      <c r="G158" s="4">
        <v>921.52</v>
      </c>
      <c r="H158" s="4">
        <v>0</v>
      </c>
      <c r="I158" s="4" t="s">
        <v>1961</v>
      </c>
      <c r="J158" s="4">
        <v>1843.04</v>
      </c>
      <c r="K158" s="4">
        <f t="shared" si="8"/>
        <v>2</v>
      </c>
      <c r="L158" s="4">
        <f t="shared" si="9"/>
        <v>921.52</v>
      </c>
      <c r="M158" s="4">
        <f t="shared" si="10"/>
        <v>0</v>
      </c>
      <c r="N158" s="4">
        <f t="shared" si="11"/>
        <v>1843.04</v>
      </c>
      <c r="O158" s="6">
        <f>VLOOKUP(C158,'Cleaned Customer Dim'!$A$2:$D$501,4,FALSE)</f>
        <v>54</v>
      </c>
      <c r="P158" s="6" t="str">
        <f>VLOOKUP(C158,'Cleaned Customer Dim'!$A$2:$E$501,5,FALSE)</f>
        <v>Male</v>
      </c>
      <c r="Q158" s="6" t="str">
        <f>VLOOKUP(C158,'Cleaned Customer Dim'!$A$2:$J$501,10,FALSE)</f>
        <v>Platinum</v>
      </c>
      <c r="R158" s="4" t="str">
        <f>VLOOKUP(D158,'Cleaned Product Dim'!$A$2:$C$101,3,FALSE)</f>
        <v>Beauty</v>
      </c>
      <c r="S158" s="6">
        <f>VLOOKUP(D158,'Cleaned Product Dim'!$A$2:$G$101,7,FALSE)</f>
        <v>43.29</v>
      </c>
      <c r="T158" s="6">
        <f>VLOOKUP(D158,'Cleaned Product Dim'!$A$2:$H$101,8,FALSE)</f>
        <v>267</v>
      </c>
      <c r="U158" s="6" t="str">
        <f>VLOOKUP(E158,'Cleaned Store Dim'!$A$2:$C$21,3,FALSE)</f>
        <v>East</v>
      </c>
      <c r="V158" s="6" t="str">
        <f>VLOOKUP(E158,'Cleaned Store Dim'!$A$2:$E$21,5,FALSE)</f>
        <v>Flagship</v>
      </c>
      <c r="W158" s="6" t="str">
        <f>VLOOKUP(E158,'Cleaned Store Dim'!$A$2:$F$21,6,FALSE)</f>
        <v>Washington</v>
      </c>
    </row>
    <row r="159" spans="1:23" ht="15.75" x14ac:dyDescent="0.25">
      <c r="A159" s="4" t="s">
        <v>2121</v>
      </c>
      <c r="B159" s="20">
        <v>45883</v>
      </c>
      <c r="C159" s="4" t="s">
        <v>351</v>
      </c>
      <c r="D159" s="4" t="s">
        <v>1747</v>
      </c>
      <c r="E159" s="4" t="s">
        <v>1908</v>
      </c>
      <c r="F159" s="4">
        <v>1</v>
      </c>
      <c r="G159" s="4">
        <v>83.1</v>
      </c>
      <c r="H159" s="4">
        <v>0.04</v>
      </c>
      <c r="I159" s="4" t="s">
        <v>1961</v>
      </c>
      <c r="J159" s="4">
        <v>79.775999999999996</v>
      </c>
      <c r="K159" s="4">
        <f t="shared" si="8"/>
        <v>1</v>
      </c>
      <c r="L159" s="4">
        <f t="shared" si="9"/>
        <v>83.1</v>
      </c>
      <c r="M159" s="4">
        <f t="shared" si="10"/>
        <v>0.04</v>
      </c>
      <c r="N159" s="4">
        <f t="shared" si="11"/>
        <v>79.775999999999996</v>
      </c>
      <c r="O159" s="6">
        <f>VLOOKUP(C159,'Cleaned Customer Dim'!$A$2:$D$501,4,FALSE)</f>
        <v>36</v>
      </c>
      <c r="P159" s="6" t="str">
        <f>VLOOKUP(C159,'Cleaned Customer Dim'!$A$2:$E$501,5,FALSE)</f>
        <v>Male</v>
      </c>
      <c r="Q159" s="6" t="str">
        <f>VLOOKUP(C159,'Cleaned Customer Dim'!$A$2:$J$501,10,FALSE)</f>
        <v>Silver</v>
      </c>
      <c r="R159" s="4" t="str">
        <f>VLOOKUP(D159,'Cleaned Product Dim'!$A$2:$C$101,3,FALSE)</f>
        <v>Home</v>
      </c>
      <c r="S159" s="6">
        <f>VLOOKUP(D159,'Cleaned Product Dim'!$A$2:$G$101,7,FALSE)</f>
        <v>81.75</v>
      </c>
      <c r="T159" s="6">
        <f>VLOOKUP(D159,'Cleaned Product Dim'!$A$2:$H$101,8,FALSE)</f>
        <v>226.05</v>
      </c>
      <c r="U159" s="6" t="str">
        <f>VLOOKUP(E159,'Cleaned Store Dim'!$A$2:$C$21,3,FALSE)</f>
        <v>North</v>
      </c>
      <c r="V159" s="6" t="str">
        <f>VLOOKUP(E159,'Cleaned Store Dim'!$A$2:$E$21,5,FALSE)</f>
        <v>Outlet</v>
      </c>
      <c r="W159" s="6" t="str">
        <f>VLOOKUP(E159,'Cleaned Store Dim'!$A$2:$F$21,6,FALSE)</f>
        <v>Chester</v>
      </c>
    </row>
    <row r="160" spans="1:23" ht="15.75" x14ac:dyDescent="0.25">
      <c r="A160" s="4" t="s">
        <v>2122</v>
      </c>
      <c r="B160" s="20">
        <v>45423</v>
      </c>
      <c r="C160" s="4" t="s">
        <v>1166</v>
      </c>
      <c r="D160" s="4" t="s">
        <v>1661</v>
      </c>
      <c r="E160" s="4" t="s">
        <v>1927</v>
      </c>
      <c r="F160" s="4">
        <v>2</v>
      </c>
      <c r="G160" s="4">
        <v>60.98</v>
      </c>
      <c r="H160" s="4">
        <v>0.23</v>
      </c>
      <c r="I160" s="4" t="s">
        <v>1961</v>
      </c>
      <c r="J160" s="4">
        <v>93.909199999999998</v>
      </c>
      <c r="K160" s="4">
        <f t="shared" si="8"/>
        <v>2</v>
      </c>
      <c r="L160" s="4">
        <f t="shared" si="9"/>
        <v>60.98</v>
      </c>
      <c r="M160" s="4">
        <f t="shared" si="10"/>
        <v>0.23</v>
      </c>
      <c r="N160" s="4">
        <f t="shared" si="11"/>
        <v>93.909199999999998</v>
      </c>
      <c r="O160" s="6">
        <f>VLOOKUP(C160,'Cleaned Customer Dim'!$A$2:$D$501,4,FALSE)</f>
        <v>20</v>
      </c>
      <c r="P160" s="6" t="str">
        <f>VLOOKUP(C160,'Cleaned Customer Dim'!$A$2:$E$501,5,FALSE)</f>
        <v>Female</v>
      </c>
      <c r="Q160" s="6" t="str">
        <f>VLOOKUP(C160,'Cleaned Customer Dim'!$A$2:$J$501,10,FALSE)</f>
        <v>Platinum</v>
      </c>
      <c r="R160" s="4" t="str">
        <f>VLOOKUP(D160,'Cleaned Product Dim'!$A$2:$C$101,3,FALSE)</f>
        <v>Sports</v>
      </c>
      <c r="S160" s="6">
        <f>VLOOKUP(D160,'Cleaned Product Dim'!$A$2:$G$101,7,FALSE)</f>
        <v>38.76</v>
      </c>
      <c r="T160" s="6">
        <f>VLOOKUP(D160,'Cleaned Product Dim'!$A$2:$H$101,8,FALSE)</f>
        <v>137</v>
      </c>
      <c r="U160" s="6" t="str">
        <f>VLOOKUP(E160,'Cleaned Store Dim'!$A$2:$C$21,3,FALSE)</f>
        <v>South</v>
      </c>
      <c r="V160" s="6" t="str">
        <f>VLOOKUP(E160,'Cleaned Store Dim'!$A$2:$E$21,5,FALSE)</f>
        <v>Online</v>
      </c>
      <c r="W160" s="6" t="str">
        <f>VLOOKUP(E160,'Cleaned Store Dim'!$A$2:$F$21,6,FALSE)</f>
        <v>Lake</v>
      </c>
    </row>
    <row r="161" spans="1:23" ht="15.75" x14ac:dyDescent="0.25">
      <c r="A161" s="4" t="s">
        <v>2123</v>
      </c>
      <c r="B161" s="20">
        <v>45602</v>
      </c>
      <c r="C161" s="4" t="s">
        <v>1241</v>
      </c>
      <c r="D161" s="4" t="s">
        <v>1850</v>
      </c>
      <c r="E161" s="4" t="s">
        <v>1939</v>
      </c>
      <c r="F161" s="4">
        <v>2</v>
      </c>
      <c r="G161" s="4">
        <v>122.23</v>
      </c>
      <c r="H161" s="4">
        <v>0.21</v>
      </c>
      <c r="I161" s="4" t="s">
        <v>1964</v>
      </c>
      <c r="J161" s="4">
        <v>193.1234</v>
      </c>
      <c r="K161" s="4">
        <f t="shared" si="8"/>
        <v>2</v>
      </c>
      <c r="L161" s="4">
        <f t="shared" si="9"/>
        <v>122.23</v>
      </c>
      <c r="M161" s="4">
        <f t="shared" si="10"/>
        <v>0.21</v>
      </c>
      <c r="N161" s="4">
        <f t="shared" si="11"/>
        <v>193.1234</v>
      </c>
      <c r="O161" s="6">
        <f>VLOOKUP(C161,'Cleaned Customer Dim'!$A$2:$D$501,4,FALSE)</f>
        <v>43</v>
      </c>
      <c r="P161" s="6" t="str">
        <f>VLOOKUP(C161,'Cleaned Customer Dim'!$A$2:$E$501,5,FALSE)</f>
        <v>Female</v>
      </c>
      <c r="Q161" s="6" t="str">
        <f>VLOOKUP(C161,'Cleaned Customer Dim'!$A$2:$J$501,10,FALSE)</f>
        <v>Bronze</v>
      </c>
      <c r="R161" s="4" t="str">
        <f>VLOOKUP(D161,'Cleaned Product Dim'!$A$2:$C$101,3,FALSE)</f>
        <v>Beauty</v>
      </c>
      <c r="S161" s="6">
        <f>VLOOKUP(D161,'Cleaned Product Dim'!$A$2:$G$101,7,FALSE)</f>
        <v>183.04</v>
      </c>
      <c r="T161" s="6">
        <f>VLOOKUP(D161,'Cleaned Product Dim'!$A$2:$H$101,8,FALSE)</f>
        <v>457</v>
      </c>
      <c r="U161" s="6" t="str">
        <f>VLOOKUP(E161,'Cleaned Store Dim'!$A$2:$C$21,3,FALSE)</f>
        <v>West</v>
      </c>
      <c r="V161" s="6" t="str">
        <f>VLOOKUP(E161,'Cleaned Store Dim'!$A$2:$E$21,5,FALSE)</f>
        <v>Flagship</v>
      </c>
      <c r="W161" s="6" t="str">
        <f>VLOOKUP(E161,'Cleaned Store Dim'!$A$2:$F$21,6,FALSE)</f>
        <v>New Jimmy</v>
      </c>
    </row>
    <row r="162" spans="1:23" ht="15.75" x14ac:dyDescent="0.25">
      <c r="A162" s="4" t="s">
        <v>2124</v>
      </c>
      <c r="B162" s="20">
        <v>45918</v>
      </c>
      <c r="C162" s="4" t="s">
        <v>92</v>
      </c>
      <c r="D162" s="4" t="s">
        <v>1793</v>
      </c>
      <c r="E162" s="4" t="s">
        <v>1945</v>
      </c>
      <c r="F162" s="4">
        <v>2</v>
      </c>
      <c r="G162" s="4">
        <v>623.38</v>
      </c>
      <c r="H162" s="4">
        <v>0.13</v>
      </c>
      <c r="I162" s="4" t="s">
        <v>1959</v>
      </c>
      <c r="J162" s="4">
        <v>1084.6812</v>
      </c>
      <c r="K162" s="4">
        <f t="shared" si="8"/>
        <v>2</v>
      </c>
      <c r="L162" s="4">
        <f t="shared" si="9"/>
        <v>623.38</v>
      </c>
      <c r="M162" s="4">
        <f t="shared" si="10"/>
        <v>0.13</v>
      </c>
      <c r="N162" s="4">
        <f t="shared" si="11"/>
        <v>1084.6812</v>
      </c>
      <c r="O162" s="6">
        <f>VLOOKUP(C162,'Cleaned Customer Dim'!$A$2:$D$501,4,FALSE)</f>
        <v>59</v>
      </c>
      <c r="P162" s="6" t="str">
        <f>VLOOKUP(C162,'Cleaned Customer Dim'!$A$2:$E$501,5,FALSE)</f>
        <v>Male</v>
      </c>
      <c r="Q162" s="6" t="str">
        <f>VLOOKUP(C162,'Cleaned Customer Dim'!$A$2:$J$501,10,FALSE)</f>
        <v>Silver</v>
      </c>
      <c r="R162" s="4" t="str">
        <f>VLOOKUP(D162,'Cleaned Product Dim'!$A$2:$C$101,3,FALSE)</f>
        <v>Home</v>
      </c>
      <c r="S162" s="6">
        <f>VLOOKUP(D162,'Cleaned Product Dim'!$A$2:$G$101,7,FALSE)</f>
        <v>138.05000000000001</v>
      </c>
      <c r="T162" s="6">
        <f>VLOOKUP(D162,'Cleaned Product Dim'!$A$2:$H$101,8,FALSE)</f>
        <v>89</v>
      </c>
      <c r="U162" s="6" t="str">
        <f>VLOOKUP(E162,'Cleaned Store Dim'!$A$2:$C$21,3,FALSE)</f>
        <v>East</v>
      </c>
      <c r="V162" s="6" t="str">
        <f>VLOOKUP(E162,'Cleaned Store Dim'!$A$2:$E$21,5,FALSE)</f>
        <v>Flagship</v>
      </c>
      <c r="W162" s="6" t="str">
        <f>VLOOKUP(E162,'Cleaned Store Dim'!$A$2:$F$21,6,FALSE)</f>
        <v>East Stevechester</v>
      </c>
    </row>
    <row r="163" spans="1:23" ht="15.75" x14ac:dyDescent="0.25">
      <c r="A163" s="4" t="s">
        <v>2125</v>
      </c>
      <c r="B163" s="20">
        <v>45729</v>
      </c>
      <c r="C163" s="4" t="s">
        <v>222</v>
      </c>
      <c r="D163" s="4" t="s">
        <v>1793</v>
      </c>
      <c r="E163" s="4" t="s">
        <v>1887</v>
      </c>
      <c r="F163" s="4">
        <v>1</v>
      </c>
      <c r="G163" s="4">
        <v>479.58</v>
      </c>
      <c r="H163" s="4">
        <v>0.05</v>
      </c>
      <c r="I163" s="4" t="s">
        <v>1961</v>
      </c>
      <c r="J163" s="4">
        <v>455.60099999999989</v>
      </c>
      <c r="K163" s="4">
        <f t="shared" si="8"/>
        <v>1</v>
      </c>
      <c r="L163" s="4">
        <f t="shared" si="9"/>
        <v>479.58</v>
      </c>
      <c r="M163" s="4">
        <f t="shared" si="10"/>
        <v>0.05</v>
      </c>
      <c r="N163" s="4">
        <f t="shared" si="11"/>
        <v>455.60099999999989</v>
      </c>
      <c r="O163" s="6">
        <f>VLOOKUP(C163,'Cleaned Customer Dim'!$A$2:$D$501,4,FALSE)</f>
        <v>51</v>
      </c>
      <c r="P163" s="6" t="str">
        <f>VLOOKUP(C163,'Cleaned Customer Dim'!$A$2:$E$501,5,FALSE)</f>
        <v>Male</v>
      </c>
      <c r="Q163" s="6" t="str">
        <f>VLOOKUP(C163,'Cleaned Customer Dim'!$A$2:$J$501,10,FALSE)</f>
        <v>Platinum</v>
      </c>
      <c r="R163" s="4" t="str">
        <f>VLOOKUP(D163,'Cleaned Product Dim'!$A$2:$C$101,3,FALSE)</f>
        <v>Home</v>
      </c>
      <c r="S163" s="6">
        <f>VLOOKUP(D163,'Cleaned Product Dim'!$A$2:$G$101,7,FALSE)</f>
        <v>138.05000000000001</v>
      </c>
      <c r="T163" s="6">
        <f>VLOOKUP(D163,'Cleaned Product Dim'!$A$2:$H$101,8,FALSE)</f>
        <v>89</v>
      </c>
      <c r="U163" s="6" t="str">
        <f>VLOOKUP(E163,'Cleaned Store Dim'!$A$2:$C$21,3,FALSE)</f>
        <v>East</v>
      </c>
      <c r="V163" s="6" t="str">
        <f>VLOOKUP(E163,'Cleaned Store Dim'!$A$2:$E$21,5,FALSE)</f>
        <v>Flagship</v>
      </c>
      <c r="W163" s="6" t="str">
        <f>VLOOKUP(E163,'Cleaned Store Dim'!$A$2:$F$21,6,FALSE)</f>
        <v>Washington</v>
      </c>
    </row>
    <row r="164" spans="1:23" ht="15.75" x14ac:dyDescent="0.25">
      <c r="A164" s="4" t="s">
        <v>2126</v>
      </c>
      <c r="B164" s="20">
        <v>45276</v>
      </c>
      <c r="C164" s="4" t="s">
        <v>953</v>
      </c>
      <c r="D164" s="4" t="s">
        <v>1802</v>
      </c>
      <c r="E164" s="4" t="s">
        <v>1911</v>
      </c>
      <c r="F164" s="4">
        <v>3</v>
      </c>
      <c r="G164" s="4">
        <v>369.32</v>
      </c>
      <c r="H164" s="4">
        <v>0.14000000000000001</v>
      </c>
      <c r="I164" s="4" t="s">
        <v>1961</v>
      </c>
      <c r="J164" s="4">
        <v>952.84559999999999</v>
      </c>
      <c r="K164" s="4">
        <f t="shared" si="8"/>
        <v>3</v>
      </c>
      <c r="L164" s="4">
        <f t="shared" si="9"/>
        <v>369.32</v>
      </c>
      <c r="M164" s="4">
        <f t="shared" si="10"/>
        <v>0.14000000000000001</v>
      </c>
      <c r="N164" s="4">
        <f t="shared" si="11"/>
        <v>952.84559999999999</v>
      </c>
      <c r="O164" s="6">
        <f>VLOOKUP(C164,'Cleaned Customer Dim'!$A$2:$D$501,4,FALSE)</f>
        <v>64</v>
      </c>
      <c r="P164" s="6" t="str">
        <f>VLOOKUP(C164,'Cleaned Customer Dim'!$A$2:$E$501,5,FALSE)</f>
        <v>Male</v>
      </c>
      <c r="Q164" s="6" t="str">
        <f>VLOOKUP(C164,'Cleaned Customer Dim'!$A$2:$J$501,10,FALSE)</f>
        <v>Platinum</v>
      </c>
      <c r="R164" s="4" t="str">
        <f>VLOOKUP(D164,'Cleaned Product Dim'!$A$2:$C$101,3,FALSE)</f>
        <v>Sports</v>
      </c>
      <c r="S164" s="6">
        <f>VLOOKUP(D164,'Cleaned Product Dim'!$A$2:$G$101,7,FALSE)</f>
        <v>107.06</v>
      </c>
      <c r="T164" s="6">
        <f>VLOOKUP(D164,'Cleaned Product Dim'!$A$2:$H$101,8,FALSE)</f>
        <v>359</v>
      </c>
      <c r="U164" s="6" t="str">
        <f>VLOOKUP(E164,'Cleaned Store Dim'!$A$2:$C$21,3,FALSE)</f>
        <v>East</v>
      </c>
      <c r="V164" s="6" t="str">
        <f>VLOOKUP(E164,'Cleaned Store Dim'!$A$2:$E$21,5,FALSE)</f>
        <v>Online</v>
      </c>
      <c r="W164" s="6" t="str">
        <f>VLOOKUP(E164,'Cleaned Store Dim'!$A$2:$F$21,6,FALSE)</f>
        <v>Joseph</v>
      </c>
    </row>
    <row r="165" spans="1:23" ht="15.75" x14ac:dyDescent="0.25">
      <c r="A165" s="4" t="s">
        <v>2127</v>
      </c>
      <c r="B165" s="20">
        <v>45851</v>
      </c>
      <c r="C165" s="4" t="s">
        <v>282</v>
      </c>
      <c r="D165" s="4" t="s">
        <v>1674</v>
      </c>
      <c r="E165" s="4" t="s">
        <v>1892</v>
      </c>
      <c r="F165" s="4">
        <v>1</v>
      </c>
      <c r="G165" s="4">
        <v>488.31</v>
      </c>
      <c r="H165" s="4">
        <v>0.03</v>
      </c>
      <c r="I165" s="4" t="s">
        <v>1961</v>
      </c>
      <c r="J165" s="4">
        <v>473.66070000000002</v>
      </c>
      <c r="K165" s="4">
        <f t="shared" si="8"/>
        <v>1</v>
      </c>
      <c r="L165" s="4">
        <f t="shared" si="9"/>
        <v>488.31</v>
      </c>
      <c r="M165" s="4">
        <f t="shared" si="10"/>
        <v>0.03</v>
      </c>
      <c r="N165" s="4">
        <f t="shared" si="11"/>
        <v>473.66070000000002</v>
      </c>
      <c r="O165" s="6">
        <f>VLOOKUP(C165,'Cleaned Customer Dim'!$A$2:$D$501,4,FALSE)</f>
        <v>37</v>
      </c>
      <c r="P165" s="6" t="str">
        <f>VLOOKUP(C165,'Cleaned Customer Dim'!$A$2:$E$501,5,FALSE)</f>
        <v>Male</v>
      </c>
      <c r="Q165" s="6" t="str">
        <f>VLOOKUP(C165,'Cleaned Customer Dim'!$A$2:$J$501,10,FALSE)</f>
        <v>Gold</v>
      </c>
      <c r="R165" s="4" t="str">
        <f>VLOOKUP(D165,'Cleaned Product Dim'!$A$2:$C$101,3,FALSE)</f>
        <v>Beauty</v>
      </c>
      <c r="S165" s="6">
        <f>VLOOKUP(D165,'Cleaned Product Dim'!$A$2:$G$101,7,FALSE)</f>
        <v>283.83</v>
      </c>
      <c r="T165" s="6">
        <f>VLOOKUP(D165,'Cleaned Product Dim'!$A$2:$H$101,8,FALSE)</f>
        <v>244</v>
      </c>
      <c r="U165" s="6" t="str">
        <f>VLOOKUP(E165,'Cleaned Store Dim'!$A$2:$C$21,3,FALSE)</f>
        <v>North</v>
      </c>
      <c r="V165" s="6" t="str">
        <f>VLOOKUP(E165,'Cleaned Store Dim'!$A$2:$E$21,5,FALSE)</f>
        <v>Flagship</v>
      </c>
      <c r="W165" s="6" t="str">
        <f>VLOOKUP(E165,'Cleaned Store Dim'!$A$2:$F$21,6,FALSE)</f>
        <v>Daniel</v>
      </c>
    </row>
    <row r="166" spans="1:23" ht="15.75" x14ac:dyDescent="0.25">
      <c r="A166" s="4" t="s">
        <v>2128</v>
      </c>
      <c r="B166" s="20">
        <v>45448</v>
      </c>
      <c r="C166" s="4" t="s">
        <v>889</v>
      </c>
      <c r="D166" s="4" t="s">
        <v>1744</v>
      </c>
      <c r="E166" s="4" t="s">
        <v>1929</v>
      </c>
      <c r="F166" s="4">
        <v>4</v>
      </c>
      <c r="G166" s="4">
        <v>164.04</v>
      </c>
      <c r="H166" s="4">
        <v>0.26</v>
      </c>
      <c r="I166" s="4" t="s">
        <v>1959</v>
      </c>
      <c r="J166" s="4">
        <v>485.55839999999989</v>
      </c>
      <c r="K166" s="4">
        <f t="shared" si="8"/>
        <v>4</v>
      </c>
      <c r="L166" s="4">
        <f t="shared" si="9"/>
        <v>164.04</v>
      </c>
      <c r="M166" s="4">
        <f t="shared" si="10"/>
        <v>0.26</v>
      </c>
      <c r="N166" s="4">
        <f t="shared" si="11"/>
        <v>485.55839999999989</v>
      </c>
      <c r="O166" s="6">
        <f>VLOOKUP(C166,'Cleaned Customer Dim'!$A$2:$D$501,4,FALSE)</f>
        <v>38</v>
      </c>
      <c r="P166" s="6" t="str">
        <f>VLOOKUP(C166,'Cleaned Customer Dim'!$A$2:$E$501,5,FALSE)</f>
        <v>Male</v>
      </c>
      <c r="Q166" s="6" t="str">
        <f>VLOOKUP(C166,'Cleaned Customer Dim'!$A$2:$J$501,10,FALSE)</f>
        <v>Gold</v>
      </c>
      <c r="R166" s="4" t="str">
        <f>VLOOKUP(D166,'Cleaned Product Dim'!$A$2:$C$101,3,FALSE)</f>
        <v>Sports</v>
      </c>
      <c r="S166" s="6">
        <f>VLOOKUP(D166,'Cleaned Product Dim'!$A$2:$G$101,7,FALSE)</f>
        <v>434.84</v>
      </c>
      <c r="T166" s="6">
        <f>VLOOKUP(D166,'Cleaned Product Dim'!$A$2:$H$101,8,FALSE)</f>
        <v>185</v>
      </c>
      <c r="U166" s="6" t="str">
        <f>VLOOKUP(E166,'Cleaned Store Dim'!$A$2:$C$21,3,FALSE)</f>
        <v>North</v>
      </c>
      <c r="V166" s="6" t="str">
        <f>VLOOKUP(E166,'Cleaned Store Dim'!$A$2:$E$21,5,FALSE)</f>
        <v>Online</v>
      </c>
      <c r="W166" s="6" t="str">
        <f>VLOOKUP(E166,'Cleaned Store Dim'!$A$2:$F$21,6,FALSE)</f>
        <v>Sabrina</v>
      </c>
    </row>
    <row r="167" spans="1:23" ht="15.75" x14ac:dyDescent="0.25">
      <c r="A167" s="4" t="s">
        <v>2129</v>
      </c>
      <c r="B167" s="20">
        <v>45390</v>
      </c>
      <c r="C167" s="4" t="s">
        <v>272</v>
      </c>
      <c r="D167" s="4" t="s">
        <v>1599</v>
      </c>
      <c r="E167" s="4" t="s">
        <v>1942</v>
      </c>
      <c r="F167" s="4">
        <v>3</v>
      </c>
      <c r="G167" s="4">
        <v>707.95</v>
      </c>
      <c r="H167" s="4">
        <v>0.18</v>
      </c>
      <c r="I167" s="4" t="s">
        <v>1961</v>
      </c>
      <c r="J167" s="4">
        <v>1741.557</v>
      </c>
      <c r="K167" s="4">
        <f t="shared" si="8"/>
        <v>3</v>
      </c>
      <c r="L167" s="4">
        <f t="shared" si="9"/>
        <v>707.95</v>
      </c>
      <c r="M167" s="4">
        <f t="shared" si="10"/>
        <v>0.18</v>
      </c>
      <c r="N167" s="4">
        <f t="shared" si="11"/>
        <v>1741.557</v>
      </c>
      <c r="O167" s="6">
        <f>VLOOKUP(C167,'Cleaned Customer Dim'!$A$2:$D$501,4,FALSE)</f>
        <v>56</v>
      </c>
      <c r="P167" s="6" t="str">
        <f>VLOOKUP(C167,'Cleaned Customer Dim'!$A$2:$E$501,5,FALSE)</f>
        <v>Female</v>
      </c>
      <c r="Q167" s="6" t="str">
        <f>VLOOKUP(C167,'Cleaned Customer Dim'!$A$2:$J$501,10,FALSE)</f>
        <v>Silver</v>
      </c>
      <c r="R167" s="4" t="str">
        <f>VLOOKUP(D167,'Cleaned Product Dim'!$A$2:$C$101,3,FALSE)</f>
        <v>Home</v>
      </c>
      <c r="S167" s="6">
        <f>VLOOKUP(D167,'Cleaned Product Dim'!$A$2:$G$101,7,FALSE)</f>
        <v>298.86</v>
      </c>
      <c r="T167" s="6">
        <f>VLOOKUP(D167,'Cleaned Product Dim'!$A$2:$H$101,8,FALSE)</f>
        <v>308</v>
      </c>
      <c r="U167" s="6" t="str">
        <f>VLOOKUP(E167,'Cleaned Store Dim'!$A$2:$C$21,3,FALSE)</f>
        <v>North</v>
      </c>
      <c r="V167" s="6" t="str">
        <f>VLOOKUP(E167,'Cleaned Store Dim'!$A$2:$E$21,5,FALSE)</f>
        <v>Flagship</v>
      </c>
      <c r="W167" s="6" t="str">
        <f>VLOOKUP(E167,'Cleaned Store Dim'!$A$2:$F$21,6,FALSE)</f>
        <v>Benson</v>
      </c>
    </row>
    <row r="168" spans="1:23" ht="15.75" x14ac:dyDescent="0.25">
      <c r="A168" s="4" t="s">
        <v>2130</v>
      </c>
      <c r="B168" s="20">
        <v>45181</v>
      </c>
      <c r="C168" s="4" t="s">
        <v>945</v>
      </c>
      <c r="D168" s="4" t="s">
        <v>1790</v>
      </c>
      <c r="E168" s="4" t="s">
        <v>1917</v>
      </c>
      <c r="F168" s="4">
        <v>4</v>
      </c>
      <c r="G168" s="4">
        <v>714.47</v>
      </c>
      <c r="H168" s="4">
        <v>0.18</v>
      </c>
      <c r="I168" s="4" t="s">
        <v>1964</v>
      </c>
      <c r="J168" s="4">
        <v>2343.4616000000001</v>
      </c>
      <c r="K168" s="4">
        <f t="shared" si="8"/>
        <v>4</v>
      </c>
      <c r="L168" s="4">
        <f t="shared" si="9"/>
        <v>714.47</v>
      </c>
      <c r="M168" s="4">
        <f t="shared" si="10"/>
        <v>0.18</v>
      </c>
      <c r="N168" s="4">
        <f t="shared" si="11"/>
        <v>2343.4616000000001</v>
      </c>
      <c r="O168" s="6">
        <f>VLOOKUP(C168,'Cleaned Customer Dim'!$A$2:$D$501,4,FALSE)</f>
        <v>19</v>
      </c>
      <c r="P168" s="6" t="str">
        <f>VLOOKUP(C168,'Cleaned Customer Dim'!$A$2:$E$501,5,FALSE)</f>
        <v>Female</v>
      </c>
      <c r="Q168" s="6" t="str">
        <f>VLOOKUP(C168,'Cleaned Customer Dim'!$A$2:$J$501,10,FALSE)</f>
        <v>Bronze</v>
      </c>
      <c r="R168" s="4" t="str">
        <f>VLOOKUP(D168,'Cleaned Product Dim'!$A$2:$C$101,3,FALSE)</f>
        <v>Clothing</v>
      </c>
      <c r="S168" s="6">
        <f>VLOOKUP(D168,'Cleaned Product Dim'!$A$2:$G$101,7,FALSE)</f>
        <v>218.22</v>
      </c>
      <c r="T168" s="6">
        <f>VLOOKUP(D168,'Cleaned Product Dim'!$A$2:$H$101,8,FALSE)</f>
        <v>224</v>
      </c>
      <c r="U168" s="6" t="str">
        <f>VLOOKUP(E168,'Cleaned Store Dim'!$A$2:$C$21,3,FALSE)</f>
        <v>West</v>
      </c>
      <c r="V168" s="6" t="str">
        <f>VLOOKUP(E168,'Cleaned Store Dim'!$A$2:$E$21,5,FALSE)</f>
        <v>Online</v>
      </c>
      <c r="W168" s="6" t="str">
        <f>VLOOKUP(E168,'Cleaned Store Dim'!$A$2:$F$21,6,FALSE)</f>
        <v>Thompson</v>
      </c>
    </row>
    <row r="169" spans="1:23" ht="15.75" x14ac:dyDescent="0.25">
      <c r="A169" s="4" t="s">
        <v>2131</v>
      </c>
      <c r="B169" s="20">
        <v>45866</v>
      </c>
      <c r="C169" s="4" t="s">
        <v>1301</v>
      </c>
      <c r="D169" s="4" t="s">
        <v>1820</v>
      </c>
      <c r="E169" s="4" t="s">
        <v>1914</v>
      </c>
      <c r="F169" s="4">
        <v>4</v>
      </c>
      <c r="G169" s="4">
        <v>422.09</v>
      </c>
      <c r="H169" s="4">
        <v>0.04</v>
      </c>
      <c r="I169" s="4" t="s">
        <v>1959</v>
      </c>
      <c r="J169" s="4">
        <v>1620.8255999999999</v>
      </c>
      <c r="K169" s="4">
        <f t="shared" si="8"/>
        <v>4</v>
      </c>
      <c r="L169" s="4">
        <f t="shared" si="9"/>
        <v>422.09</v>
      </c>
      <c r="M169" s="4">
        <f t="shared" si="10"/>
        <v>0.04</v>
      </c>
      <c r="N169" s="4">
        <f t="shared" si="11"/>
        <v>1620.8255999999999</v>
      </c>
      <c r="O169" s="6">
        <f>VLOOKUP(C169,'Cleaned Customer Dim'!$A$2:$D$501,4,FALSE)</f>
        <v>26</v>
      </c>
      <c r="P169" s="6" t="str">
        <f>VLOOKUP(C169,'Cleaned Customer Dim'!$A$2:$E$501,5,FALSE)</f>
        <v>Female</v>
      </c>
      <c r="Q169" s="6" t="str">
        <f>VLOOKUP(C169,'Cleaned Customer Dim'!$A$2:$J$501,10,FALSE)</f>
        <v>Silver</v>
      </c>
      <c r="R169" s="4" t="str">
        <f>VLOOKUP(D169,'Cleaned Product Dim'!$A$2:$C$101,3,FALSE)</f>
        <v>Home</v>
      </c>
      <c r="S169" s="6">
        <f>VLOOKUP(D169,'Cleaned Product Dim'!$A$2:$G$101,7,FALSE)</f>
        <v>228.53</v>
      </c>
      <c r="T169" s="6">
        <f>VLOOKUP(D169,'Cleaned Product Dim'!$A$2:$H$101,8,FALSE)</f>
        <v>469</v>
      </c>
      <c r="U169" s="6" t="str">
        <f>VLOOKUP(E169,'Cleaned Store Dim'!$A$2:$C$21,3,FALSE)</f>
        <v>South</v>
      </c>
      <c r="V169" s="6" t="str">
        <f>VLOOKUP(E169,'Cleaned Store Dim'!$A$2:$E$21,5,FALSE)</f>
        <v>Online</v>
      </c>
      <c r="W169" s="6" t="str">
        <f>VLOOKUP(E169,'Cleaned Store Dim'!$A$2:$F$21,6,FALSE)</f>
        <v>Williamsport</v>
      </c>
    </row>
    <row r="170" spans="1:23" ht="15.75" x14ac:dyDescent="0.25">
      <c r="A170" s="4" t="s">
        <v>2132</v>
      </c>
      <c r="B170" s="20">
        <v>45462</v>
      </c>
      <c r="C170" s="4" t="s">
        <v>385</v>
      </c>
      <c r="D170" s="4" t="s">
        <v>1667</v>
      </c>
      <c r="E170" s="4" t="s">
        <v>1921</v>
      </c>
      <c r="F170" s="4">
        <v>1</v>
      </c>
      <c r="G170" s="4">
        <v>998.19</v>
      </c>
      <c r="H170" s="4">
        <v>0.2</v>
      </c>
      <c r="I170" s="4" t="s">
        <v>1959</v>
      </c>
      <c r="J170" s="4">
        <v>798.55200000000013</v>
      </c>
      <c r="K170" s="4">
        <f t="shared" si="8"/>
        <v>1</v>
      </c>
      <c r="L170" s="4">
        <f t="shared" si="9"/>
        <v>998.19</v>
      </c>
      <c r="M170" s="4">
        <f t="shared" si="10"/>
        <v>0.2</v>
      </c>
      <c r="N170" s="4">
        <f t="shared" si="11"/>
        <v>798.55200000000013</v>
      </c>
      <c r="O170" s="6">
        <f>VLOOKUP(C170,'Cleaned Customer Dim'!$A$2:$D$501,4,FALSE)</f>
        <v>38</v>
      </c>
      <c r="P170" s="6" t="str">
        <f>VLOOKUP(C170,'Cleaned Customer Dim'!$A$2:$E$501,5,FALSE)</f>
        <v>Male</v>
      </c>
      <c r="Q170" s="6" t="str">
        <f>VLOOKUP(C170,'Cleaned Customer Dim'!$A$2:$J$501,10,FALSE)</f>
        <v>Bronze</v>
      </c>
      <c r="R170" s="4" t="str">
        <f>VLOOKUP(D170,'Cleaned Product Dim'!$A$2:$C$101,3,FALSE)</f>
        <v>Home</v>
      </c>
      <c r="S170" s="6">
        <f>VLOOKUP(D170,'Cleaned Product Dim'!$A$2:$G$101,7,FALSE)</f>
        <v>19.52</v>
      </c>
      <c r="T170" s="6">
        <f>VLOOKUP(D170,'Cleaned Product Dim'!$A$2:$H$101,8,FALSE)</f>
        <v>57</v>
      </c>
      <c r="U170" s="6" t="str">
        <f>VLOOKUP(E170,'Cleaned Store Dim'!$A$2:$C$21,3,FALSE)</f>
        <v>South</v>
      </c>
      <c r="V170" s="6" t="str">
        <f>VLOOKUP(E170,'Cleaned Store Dim'!$A$2:$E$21,5,FALSE)</f>
        <v>Flagship</v>
      </c>
      <c r="W170" s="6" t="str">
        <f>VLOOKUP(E170,'Cleaned Store Dim'!$A$2:$F$21,6,FALSE)</f>
        <v>Johnstad</v>
      </c>
    </row>
    <row r="171" spans="1:23" ht="15.75" x14ac:dyDescent="0.25">
      <c r="A171" s="4" t="s">
        <v>2133</v>
      </c>
      <c r="B171" s="20">
        <v>45313</v>
      </c>
      <c r="C171" s="4" t="s">
        <v>1178</v>
      </c>
      <c r="D171" s="4" t="s">
        <v>1799</v>
      </c>
      <c r="E171" s="4" t="s">
        <v>1914</v>
      </c>
      <c r="F171" s="4">
        <v>2</v>
      </c>
      <c r="G171" s="4">
        <v>343.42</v>
      </c>
      <c r="H171" s="4">
        <v>0.12</v>
      </c>
      <c r="I171" s="4" t="s">
        <v>1964</v>
      </c>
      <c r="J171" s="4">
        <v>604.41920000000005</v>
      </c>
      <c r="K171" s="4">
        <f t="shared" si="8"/>
        <v>2</v>
      </c>
      <c r="L171" s="4">
        <f t="shared" si="9"/>
        <v>343.42</v>
      </c>
      <c r="M171" s="4">
        <f t="shared" si="10"/>
        <v>0.12</v>
      </c>
      <c r="N171" s="4">
        <f t="shared" si="11"/>
        <v>604.41920000000005</v>
      </c>
      <c r="O171" s="6">
        <f>VLOOKUP(C171,'Cleaned Customer Dim'!$A$2:$D$501,4,FALSE)</f>
        <v>37</v>
      </c>
      <c r="P171" s="6" t="str">
        <f>VLOOKUP(C171,'Cleaned Customer Dim'!$A$2:$E$501,5,FALSE)</f>
        <v>Female</v>
      </c>
      <c r="Q171" s="6" t="str">
        <f>VLOOKUP(C171,'Cleaned Customer Dim'!$A$2:$J$501,10,FALSE)</f>
        <v>Gold</v>
      </c>
      <c r="R171" s="4" t="str">
        <f>VLOOKUP(D171,'Cleaned Product Dim'!$A$2:$C$101,3,FALSE)</f>
        <v>Sports</v>
      </c>
      <c r="S171" s="6">
        <f>VLOOKUP(D171,'Cleaned Product Dim'!$A$2:$G$101,7,FALSE)</f>
        <v>477.61</v>
      </c>
      <c r="T171" s="6">
        <f>VLOOKUP(D171,'Cleaned Product Dim'!$A$2:$H$101,8,FALSE)</f>
        <v>300</v>
      </c>
      <c r="U171" s="6" t="str">
        <f>VLOOKUP(E171,'Cleaned Store Dim'!$A$2:$C$21,3,FALSE)</f>
        <v>South</v>
      </c>
      <c r="V171" s="6" t="str">
        <f>VLOOKUP(E171,'Cleaned Store Dim'!$A$2:$E$21,5,FALSE)</f>
        <v>Online</v>
      </c>
      <c r="W171" s="6" t="str">
        <f>VLOOKUP(E171,'Cleaned Store Dim'!$A$2:$F$21,6,FALSE)</f>
        <v>Williamsport</v>
      </c>
    </row>
    <row r="172" spans="1:23" ht="15.75" x14ac:dyDescent="0.25">
      <c r="A172" s="4" t="s">
        <v>2134</v>
      </c>
      <c r="B172" s="20">
        <v>45508</v>
      </c>
      <c r="C172" s="4" t="s">
        <v>829</v>
      </c>
      <c r="D172" s="4" t="s">
        <v>1680</v>
      </c>
      <c r="E172" s="4" t="s">
        <v>1911</v>
      </c>
      <c r="F172" s="4">
        <v>1</v>
      </c>
      <c r="G172" s="4">
        <v>152.16999999999999</v>
      </c>
      <c r="H172" s="4">
        <v>0.28000000000000003</v>
      </c>
      <c r="I172" s="4" t="s">
        <v>1964</v>
      </c>
      <c r="J172" s="4">
        <v>109.5624</v>
      </c>
      <c r="K172" s="4">
        <f t="shared" si="8"/>
        <v>1</v>
      </c>
      <c r="L172" s="4">
        <f t="shared" si="9"/>
        <v>152.16999999999999</v>
      </c>
      <c r="M172" s="4">
        <f t="shared" si="10"/>
        <v>0.28000000000000003</v>
      </c>
      <c r="N172" s="4">
        <f t="shared" si="11"/>
        <v>109.5624</v>
      </c>
      <c r="O172" s="6">
        <f>VLOOKUP(C172,'Cleaned Customer Dim'!$A$2:$D$501,4,FALSE)</f>
        <v>57</v>
      </c>
      <c r="P172" s="6" t="str">
        <f>VLOOKUP(C172,'Cleaned Customer Dim'!$A$2:$E$501,5,FALSE)</f>
        <v>Male</v>
      </c>
      <c r="Q172" s="6" t="str">
        <f>VLOOKUP(C172,'Cleaned Customer Dim'!$A$2:$J$501,10,FALSE)</f>
        <v>Platinum</v>
      </c>
      <c r="R172" s="4" t="str">
        <f>VLOOKUP(D172,'Cleaned Product Dim'!$A$2:$C$101,3,FALSE)</f>
        <v>Electronics</v>
      </c>
      <c r="S172" s="6">
        <f>VLOOKUP(D172,'Cleaned Product Dim'!$A$2:$G$101,7,FALSE)</f>
        <v>419.28</v>
      </c>
      <c r="T172" s="6">
        <f>VLOOKUP(D172,'Cleaned Product Dim'!$A$2:$H$101,8,FALSE)</f>
        <v>86</v>
      </c>
      <c r="U172" s="6" t="str">
        <f>VLOOKUP(E172,'Cleaned Store Dim'!$A$2:$C$21,3,FALSE)</f>
        <v>East</v>
      </c>
      <c r="V172" s="6" t="str">
        <f>VLOOKUP(E172,'Cleaned Store Dim'!$A$2:$E$21,5,FALSE)</f>
        <v>Online</v>
      </c>
      <c r="W172" s="6" t="str">
        <f>VLOOKUP(E172,'Cleaned Store Dim'!$A$2:$F$21,6,FALSE)</f>
        <v>Joseph</v>
      </c>
    </row>
    <row r="173" spans="1:23" ht="15.75" x14ac:dyDescent="0.25">
      <c r="A173" s="4" t="s">
        <v>2135</v>
      </c>
      <c r="B173" s="20">
        <v>45795</v>
      </c>
      <c r="C173" s="4" t="s">
        <v>587</v>
      </c>
      <c r="D173" s="4" t="s">
        <v>1728</v>
      </c>
      <c r="E173" s="4" t="s">
        <v>1927</v>
      </c>
      <c r="F173" s="4">
        <v>1</v>
      </c>
      <c r="G173" s="4">
        <v>325.08</v>
      </c>
      <c r="H173" s="4">
        <v>0.26</v>
      </c>
      <c r="I173" s="4" t="s">
        <v>1961</v>
      </c>
      <c r="J173" s="4">
        <v>240.5592</v>
      </c>
      <c r="K173" s="4">
        <f t="shared" si="8"/>
        <v>1</v>
      </c>
      <c r="L173" s="4">
        <f t="shared" si="9"/>
        <v>325.08</v>
      </c>
      <c r="M173" s="4">
        <f t="shared" si="10"/>
        <v>0.26</v>
      </c>
      <c r="N173" s="4">
        <f t="shared" si="11"/>
        <v>240.5592</v>
      </c>
      <c r="O173" s="6">
        <f>VLOOKUP(C173,'Cleaned Customer Dim'!$A$2:$D$501,4,FALSE)</f>
        <v>56</v>
      </c>
      <c r="P173" s="6" t="str">
        <f>VLOOKUP(C173,'Cleaned Customer Dim'!$A$2:$E$501,5,FALSE)</f>
        <v>Male</v>
      </c>
      <c r="Q173" s="6" t="str">
        <f>VLOOKUP(C173,'Cleaned Customer Dim'!$A$2:$J$501,10,FALSE)</f>
        <v>Platinum</v>
      </c>
      <c r="R173" s="4" t="str">
        <f>VLOOKUP(D173,'Cleaned Product Dim'!$A$2:$C$101,3,FALSE)</f>
        <v>Beauty</v>
      </c>
      <c r="S173" s="6">
        <f>VLOOKUP(D173,'Cleaned Product Dim'!$A$2:$G$101,7,FALSE)</f>
        <v>43.29</v>
      </c>
      <c r="T173" s="6">
        <f>VLOOKUP(D173,'Cleaned Product Dim'!$A$2:$H$101,8,FALSE)</f>
        <v>267</v>
      </c>
      <c r="U173" s="6" t="str">
        <f>VLOOKUP(E173,'Cleaned Store Dim'!$A$2:$C$21,3,FALSE)</f>
        <v>South</v>
      </c>
      <c r="V173" s="6" t="str">
        <f>VLOOKUP(E173,'Cleaned Store Dim'!$A$2:$E$21,5,FALSE)</f>
        <v>Online</v>
      </c>
      <c r="W173" s="6" t="str">
        <f>VLOOKUP(E173,'Cleaned Store Dim'!$A$2:$F$21,6,FALSE)</f>
        <v>Lake</v>
      </c>
    </row>
    <row r="174" spans="1:23" ht="15.75" x14ac:dyDescent="0.25">
      <c r="A174" s="4" t="s">
        <v>2136</v>
      </c>
      <c r="B174" s="20">
        <v>45119</v>
      </c>
      <c r="C174" s="4" t="s">
        <v>1091</v>
      </c>
      <c r="D174" s="4" t="s">
        <v>1850</v>
      </c>
      <c r="E174" s="4" t="s">
        <v>1924</v>
      </c>
      <c r="F174" s="4">
        <v>2</v>
      </c>
      <c r="G174" s="4">
        <v>827.92</v>
      </c>
      <c r="H174" s="4">
        <v>0.25</v>
      </c>
      <c r="I174" s="4" t="s">
        <v>1964</v>
      </c>
      <c r="J174" s="4">
        <v>1241.8800000000001</v>
      </c>
      <c r="K174" s="4">
        <f t="shared" si="8"/>
        <v>2</v>
      </c>
      <c r="L174" s="4">
        <f t="shared" si="9"/>
        <v>827.92</v>
      </c>
      <c r="M174" s="4">
        <f t="shared" si="10"/>
        <v>0.25</v>
      </c>
      <c r="N174" s="4">
        <f t="shared" si="11"/>
        <v>1241.8800000000001</v>
      </c>
      <c r="O174" s="6">
        <f>VLOOKUP(C174,'Cleaned Customer Dim'!$A$2:$D$501,4,FALSE)</f>
        <v>39</v>
      </c>
      <c r="P174" s="6" t="str">
        <f>VLOOKUP(C174,'Cleaned Customer Dim'!$A$2:$E$501,5,FALSE)</f>
        <v>Male</v>
      </c>
      <c r="Q174" s="6" t="str">
        <f>VLOOKUP(C174,'Cleaned Customer Dim'!$A$2:$J$501,10,FALSE)</f>
        <v>Gold</v>
      </c>
      <c r="R174" s="4" t="str">
        <f>VLOOKUP(D174,'Cleaned Product Dim'!$A$2:$C$101,3,FALSE)</f>
        <v>Beauty</v>
      </c>
      <c r="S174" s="6">
        <f>VLOOKUP(D174,'Cleaned Product Dim'!$A$2:$G$101,7,FALSE)</f>
        <v>183.04</v>
      </c>
      <c r="T174" s="6">
        <f>VLOOKUP(D174,'Cleaned Product Dim'!$A$2:$H$101,8,FALSE)</f>
        <v>457</v>
      </c>
      <c r="U174" s="6" t="str">
        <f>VLOOKUP(E174,'Cleaned Store Dim'!$A$2:$C$21,3,FALSE)</f>
        <v>East</v>
      </c>
      <c r="V174" s="6" t="str">
        <f>VLOOKUP(E174,'Cleaned Store Dim'!$A$2:$E$21,5,FALSE)</f>
        <v>Online</v>
      </c>
      <c r="W174" s="6" t="str">
        <f>VLOOKUP(E174,'Cleaned Store Dim'!$A$2:$F$21,6,FALSE)</f>
        <v>David</v>
      </c>
    </row>
    <row r="175" spans="1:23" ht="15.75" x14ac:dyDescent="0.25">
      <c r="A175" s="4" t="s">
        <v>2137</v>
      </c>
      <c r="B175" s="20">
        <v>45314</v>
      </c>
      <c r="C175" s="4" t="s">
        <v>1504</v>
      </c>
      <c r="D175" s="4" t="s">
        <v>1655</v>
      </c>
      <c r="E175" s="4" t="s">
        <v>1896</v>
      </c>
      <c r="F175" s="4">
        <v>2</v>
      </c>
      <c r="G175" s="4">
        <v>593.47</v>
      </c>
      <c r="H175" s="4">
        <v>0.1</v>
      </c>
      <c r="I175" s="4" t="s">
        <v>1964</v>
      </c>
      <c r="J175" s="4">
        <v>1068.2460000000001</v>
      </c>
      <c r="K175" s="4">
        <f t="shared" si="8"/>
        <v>2</v>
      </c>
      <c r="L175" s="4">
        <f t="shared" si="9"/>
        <v>593.47</v>
      </c>
      <c r="M175" s="4">
        <f t="shared" si="10"/>
        <v>0.1</v>
      </c>
      <c r="N175" s="4">
        <f t="shared" si="11"/>
        <v>1068.2460000000001</v>
      </c>
      <c r="O175" s="6">
        <f>VLOOKUP(C175,'Cleaned Customer Dim'!$A$2:$D$501,4,FALSE)</f>
        <v>46</v>
      </c>
      <c r="P175" s="6" t="str">
        <f>VLOOKUP(C175,'Cleaned Customer Dim'!$A$2:$E$501,5,FALSE)</f>
        <v>Female</v>
      </c>
      <c r="Q175" s="6" t="str">
        <f>VLOOKUP(C175,'Cleaned Customer Dim'!$A$2:$J$501,10,FALSE)</f>
        <v>Bronze</v>
      </c>
      <c r="R175" s="4" t="str">
        <f>VLOOKUP(D175,'Cleaned Product Dim'!$A$2:$C$101,3,FALSE)</f>
        <v>Electronics</v>
      </c>
      <c r="S175" s="6">
        <f>VLOOKUP(D175,'Cleaned Product Dim'!$A$2:$G$101,7,FALSE)</f>
        <v>322.41000000000003</v>
      </c>
      <c r="T175" s="6">
        <f>VLOOKUP(D175,'Cleaned Product Dim'!$A$2:$H$101,8,FALSE)</f>
        <v>213</v>
      </c>
      <c r="U175" s="6" t="str">
        <f>VLOOKUP(E175,'Cleaned Store Dim'!$A$2:$C$21,3,FALSE)</f>
        <v>South</v>
      </c>
      <c r="V175" s="6" t="str">
        <f>VLOOKUP(E175,'Cleaned Store Dim'!$A$2:$E$21,5,FALSE)</f>
        <v>Outlet</v>
      </c>
      <c r="W175" s="6" t="str">
        <f>VLOOKUP(E175,'Cleaned Store Dim'!$A$2:$F$21,6,FALSE)</f>
        <v>North Nancy</v>
      </c>
    </row>
    <row r="176" spans="1:23" ht="15.75" x14ac:dyDescent="0.25">
      <c r="A176" s="4" t="s">
        <v>2138</v>
      </c>
      <c r="B176" s="20">
        <v>45119</v>
      </c>
      <c r="C176" s="4" t="s">
        <v>940</v>
      </c>
      <c r="D176" s="4" t="s">
        <v>1635</v>
      </c>
      <c r="E176" s="4" t="s">
        <v>1914</v>
      </c>
      <c r="F176" s="4">
        <v>4</v>
      </c>
      <c r="G176" s="4">
        <v>756.28</v>
      </c>
      <c r="H176" s="4">
        <v>0.05</v>
      </c>
      <c r="I176" s="4" t="s">
        <v>1964</v>
      </c>
      <c r="J176" s="4">
        <v>2873.864</v>
      </c>
      <c r="K176" s="4">
        <f t="shared" si="8"/>
        <v>4</v>
      </c>
      <c r="L176" s="4">
        <f t="shared" si="9"/>
        <v>756.28</v>
      </c>
      <c r="M176" s="4">
        <f t="shared" si="10"/>
        <v>0.05</v>
      </c>
      <c r="N176" s="4">
        <f t="shared" si="11"/>
        <v>2873.864</v>
      </c>
      <c r="O176" s="6">
        <f>VLOOKUP(C176,'Cleaned Customer Dim'!$A$2:$D$501,4,FALSE)</f>
        <v>56</v>
      </c>
      <c r="P176" s="6" t="str">
        <f>VLOOKUP(C176,'Cleaned Customer Dim'!$A$2:$E$501,5,FALSE)</f>
        <v>Female</v>
      </c>
      <c r="Q176" s="6" t="str">
        <f>VLOOKUP(C176,'Cleaned Customer Dim'!$A$2:$J$501,10,FALSE)</f>
        <v>Platinum</v>
      </c>
      <c r="R176" s="4" t="str">
        <f>VLOOKUP(D176,'Cleaned Product Dim'!$A$2:$C$101,3,FALSE)</f>
        <v>Sports</v>
      </c>
      <c r="S176" s="6">
        <f>VLOOKUP(D176,'Cleaned Product Dim'!$A$2:$G$101,7,FALSE)</f>
        <v>131.51</v>
      </c>
      <c r="T176" s="6">
        <f>VLOOKUP(D176,'Cleaned Product Dim'!$A$2:$H$101,8,FALSE)</f>
        <v>281.95833333333331</v>
      </c>
      <c r="U176" s="6" t="str">
        <f>VLOOKUP(E176,'Cleaned Store Dim'!$A$2:$C$21,3,FALSE)</f>
        <v>South</v>
      </c>
      <c r="V176" s="6" t="str">
        <f>VLOOKUP(E176,'Cleaned Store Dim'!$A$2:$E$21,5,FALSE)</f>
        <v>Online</v>
      </c>
      <c r="W176" s="6" t="str">
        <f>VLOOKUP(E176,'Cleaned Store Dim'!$A$2:$F$21,6,FALSE)</f>
        <v>Williamsport</v>
      </c>
    </row>
    <row r="177" spans="1:23" ht="15.75" x14ac:dyDescent="0.25">
      <c r="A177" s="4" t="s">
        <v>2139</v>
      </c>
      <c r="B177" s="20">
        <v>45641</v>
      </c>
      <c r="C177" s="4" t="s">
        <v>1190</v>
      </c>
      <c r="D177" s="4" t="s">
        <v>1859</v>
      </c>
      <c r="E177" s="4" t="s">
        <v>1892</v>
      </c>
      <c r="F177" s="4">
        <v>2</v>
      </c>
      <c r="G177" s="4">
        <v>707.65</v>
      </c>
      <c r="H177" s="4">
        <v>0.14000000000000001</v>
      </c>
      <c r="I177" s="4" t="s">
        <v>1959</v>
      </c>
      <c r="J177" s="4">
        <v>1217.1579999999999</v>
      </c>
      <c r="K177" s="4">
        <f t="shared" si="8"/>
        <v>2</v>
      </c>
      <c r="L177" s="4">
        <f t="shared" si="9"/>
        <v>707.65</v>
      </c>
      <c r="M177" s="4">
        <f t="shared" si="10"/>
        <v>0.14000000000000001</v>
      </c>
      <c r="N177" s="4">
        <f t="shared" si="11"/>
        <v>1217.1579999999999</v>
      </c>
      <c r="O177" s="6">
        <f>VLOOKUP(C177,'Cleaned Customer Dim'!$A$2:$D$501,4,FALSE)</f>
        <v>39</v>
      </c>
      <c r="P177" s="6" t="str">
        <f>VLOOKUP(C177,'Cleaned Customer Dim'!$A$2:$E$501,5,FALSE)</f>
        <v>Female</v>
      </c>
      <c r="Q177" s="6" t="str">
        <f>VLOOKUP(C177,'Cleaned Customer Dim'!$A$2:$J$501,10,FALSE)</f>
        <v>Gold</v>
      </c>
      <c r="R177" s="4" t="str">
        <f>VLOOKUP(D177,'Cleaned Product Dim'!$A$2:$C$101,3,FALSE)</f>
        <v>Home</v>
      </c>
      <c r="S177" s="6">
        <f>VLOOKUP(D177,'Cleaned Product Dim'!$A$2:$G$101,7,FALSE)</f>
        <v>447.43</v>
      </c>
      <c r="T177" s="6">
        <f>VLOOKUP(D177,'Cleaned Product Dim'!$A$2:$H$101,8,FALSE)</f>
        <v>191</v>
      </c>
      <c r="U177" s="6" t="str">
        <f>VLOOKUP(E177,'Cleaned Store Dim'!$A$2:$C$21,3,FALSE)</f>
        <v>North</v>
      </c>
      <c r="V177" s="6" t="str">
        <f>VLOOKUP(E177,'Cleaned Store Dim'!$A$2:$E$21,5,FALSE)</f>
        <v>Flagship</v>
      </c>
      <c r="W177" s="6" t="str">
        <f>VLOOKUP(E177,'Cleaned Store Dim'!$A$2:$F$21,6,FALSE)</f>
        <v>Daniel</v>
      </c>
    </row>
    <row r="178" spans="1:23" ht="15.75" x14ac:dyDescent="0.25">
      <c r="A178" s="4" t="s">
        <v>2140</v>
      </c>
      <c r="B178" s="20">
        <v>45371</v>
      </c>
      <c r="C178" s="4" t="s">
        <v>446</v>
      </c>
      <c r="D178" s="4" t="s">
        <v>1652</v>
      </c>
      <c r="E178" s="4" t="s">
        <v>1936</v>
      </c>
      <c r="F178" s="4">
        <v>1</v>
      </c>
      <c r="G178" s="4">
        <v>857.35</v>
      </c>
      <c r="H178" s="4">
        <v>0.28000000000000003</v>
      </c>
      <c r="I178" s="4" t="s">
        <v>1961</v>
      </c>
      <c r="J178" s="4">
        <v>617.29200000000003</v>
      </c>
      <c r="K178" s="4">
        <f t="shared" si="8"/>
        <v>1</v>
      </c>
      <c r="L178" s="4">
        <f t="shared" si="9"/>
        <v>857.35</v>
      </c>
      <c r="M178" s="4">
        <f t="shared" si="10"/>
        <v>0.28000000000000003</v>
      </c>
      <c r="N178" s="4">
        <f t="shared" si="11"/>
        <v>617.29200000000003</v>
      </c>
      <c r="O178" s="6">
        <f>VLOOKUP(C178,'Cleaned Customer Dim'!$A$2:$D$501,4,FALSE)</f>
        <v>45</v>
      </c>
      <c r="P178" s="6" t="str">
        <f>VLOOKUP(C178,'Cleaned Customer Dim'!$A$2:$E$501,5,FALSE)</f>
        <v>Male</v>
      </c>
      <c r="Q178" s="6" t="str">
        <f>VLOOKUP(C178,'Cleaned Customer Dim'!$A$2:$J$501,10,FALSE)</f>
        <v>Silver</v>
      </c>
      <c r="R178" s="4" t="str">
        <f>VLOOKUP(D178,'Cleaned Product Dim'!$A$2:$C$101,3,FALSE)</f>
        <v>Clothing</v>
      </c>
      <c r="S178" s="6">
        <f>VLOOKUP(D178,'Cleaned Product Dim'!$A$2:$G$101,7,FALSE)</f>
        <v>174.02</v>
      </c>
      <c r="T178" s="6">
        <f>VLOOKUP(D178,'Cleaned Product Dim'!$A$2:$H$101,8,FALSE)</f>
        <v>268</v>
      </c>
      <c r="U178" s="6" t="str">
        <f>VLOOKUP(E178,'Cleaned Store Dim'!$A$2:$C$21,3,FALSE)</f>
        <v>North</v>
      </c>
      <c r="V178" s="6" t="str">
        <f>VLOOKUP(E178,'Cleaned Store Dim'!$A$2:$E$21,5,FALSE)</f>
        <v>Flagship</v>
      </c>
      <c r="W178" s="6" t="str">
        <f>VLOOKUP(E178,'Cleaned Store Dim'!$A$2:$F$21,6,FALSE)</f>
        <v>Jenniferstad</v>
      </c>
    </row>
    <row r="179" spans="1:23" ht="15.75" x14ac:dyDescent="0.25">
      <c r="A179" s="4" t="s">
        <v>2141</v>
      </c>
      <c r="B179" s="20">
        <v>45670</v>
      </c>
      <c r="C179" s="4" t="s">
        <v>2142</v>
      </c>
      <c r="D179" s="4" t="s">
        <v>1747</v>
      </c>
      <c r="E179" s="4" t="s">
        <v>1917</v>
      </c>
      <c r="F179" s="4">
        <v>1</v>
      </c>
      <c r="G179" s="4">
        <v>79</v>
      </c>
      <c r="H179" s="4">
        <v>0.04</v>
      </c>
      <c r="I179" s="4" t="s">
        <v>1961</v>
      </c>
      <c r="J179" s="4">
        <v>75.84</v>
      </c>
      <c r="K179" s="4">
        <f t="shared" si="8"/>
        <v>1</v>
      </c>
      <c r="L179" s="4">
        <f t="shared" si="9"/>
        <v>79</v>
      </c>
      <c r="M179" s="4">
        <f t="shared" si="10"/>
        <v>0.04</v>
      </c>
      <c r="N179" s="4">
        <f t="shared" si="11"/>
        <v>75.84</v>
      </c>
      <c r="O179" s="6">
        <f>VLOOKUP(C179,'Cleaned Customer Dim'!$A$2:$D$501,4,FALSE)</f>
        <v>27</v>
      </c>
      <c r="P179" s="6" t="str">
        <f>VLOOKUP(C179,'Cleaned Customer Dim'!$A$2:$E$501,5,FALSE)</f>
        <v>Female</v>
      </c>
      <c r="Q179" s="6" t="str">
        <f>VLOOKUP(C179,'Cleaned Customer Dim'!$A$2:$J$501,10,FALSE)</f>
        <v>Platinum</v>
      </c>
      <c r="R179" s="4" t="str">
        <f>VLOOKUP(D179,'Cleaned Product Dim'!$A$2:$C$101,3,FALSE)</f>
        <v>Home</v>
      </c>
      <c r="S179" s="6">
        <f>VLOOKUP(D179,'Cleaned Product Dim'!$A$2:$G$101,7,FALSE)</f>
        <v>81.75</v>
      </c>
      <c r="T179" s="6">
        <f>VLOOKUP(D179,'Cleaned Product Dim'!$A$2:$H$101,8,FALSE)</f>
        <v>226.05</v>
      </c>
      <c r="U179" s="6" t="str">
        <f>VLOOKUP(E179,'Cleaned Store Dim'!$A$2:$C$21,3,FALSE)</f>
        <v>West</v>
      </c>
      <c r="V179" s="6" t="str">
        <f>VLOOKUP(E179,'Cleaned Store Dim'!$A$2:$E$21,5,FALSE)</f>
        <v>Online</v>
      </c>
      <c r="W179" s="6" t="str">
        <f>VLOOKUP(E179,'Cleaned Store Dim'!$A$2:$F$21,6,FALSE)</f>
        <v>Thompson</v>
      </c>
    </row>
    <row r="180" spans="1:23" ht="15.75" x14ac:dyDescent="0.25">
      <c r="A180" s="4" t="s">
        <v>2143</v>
      </c>
      <c r="B180" s="20">
        <v>45885</v>
      </c>
      <c r="C180" s="4" t="s">
        <v>248</v>
      </c>
      <c r="D180" s="4" t="s">
        <v>1865</v>
      </c>
      <c r="E180" s="4" t="s">
        <v>1908</v>
      </c>
      <c r="F180" s="4">
        <v>4</v>
      </c>
      <c r="G180" s="4">
        <v>638.91</v>
      </c>
      <c r="H180" s="4">
        <v>0</v>
      </c>
      <c r="I180" s="4" t="s">
        <v>1964</v>
      </c>
      <c r="J180" s="4">
        <v>2555.64</v>
      </c>
      <c r="K180" s="4">
        <f t="shared" si="8"/>
        <v>4</v>
      </c>
      <c r="L180" s="4">
        <f t="shared" si="9"/>
        <v>638.91</v>
      </c>
      <c r="M180" s="4">
        <f t="shared" si="10"/>
        <v>0</v>
      </c>
      <c r="N180" s="4">
        <f t="shared" si="11"/>
        <v>2555.64</v>
      </c>
      <c r="O180" s="6">
        <f>VLOOKUP(C180,'Cleaned Customer Dim'!$A$2:$D$501,4,FALSE)</f>
        <v>27</v>
      </c>
      <c r="P180" s="6" t="str">
        <f>VLOOKUP(C180,'Cleaned Customer Dim'!$A$2:$E$501,5,FALSE)</f>
        <v>Female</v>
      </c>
      <c r="Q180" s="6" t="str">
        <f>VLOOKUP(C180,'Cleaned Customer Dim'!$A$2:$J$501,10,FALSE)</f>
        <v>Silver</v>
      </c>
      <c r="R180" s="4" t="str">
        <f>VLOOKUP(D180,'Cleaned Product Dim'!$A$2:$C$101,3,FALSE)</f>
        <v>Beauty</v>
      </c>
      <c r="S180" s="6">
        <f>VLOOKUP(D180,'Cleaned Product Dim'!$A$2:$G$101,7,FALSE)</f>
        <v>358.47</v>
      </c>
      <c r="T180" s="6">
        <f>VLOOKUP(D180,'Cleaned Product Dim'!$A$2:$H$101,8,FALSE)</f>
        <v>213</v>
      </c>
      <c r="U180" s="6" t="str">
        <f>VLOOKUP(E180,'Cleaned Store Dim'!$A$2:$C$21,3,FALSE)</f>
        <v>North</v>
      </c>
      <c r="V180" s="6" t="str">
        <f>VLOOKUP(E180,'Cleaned Store Dim'!$A$2:$E$21,5,FALSE)</f>
        <v>Outlet</v>
      </c>
      <c r="W180" s="6" t="str">
        <f>VLOOKUP(E180,'Cleaned Store Dim'!$A$2:$F$21,6,FALSE)</f>
        <v>Chester</v>
      </c>
    </row>
    <row r="181" spans="1:23" ht="15.75" x14ac:dyDescent="0.25">
      <c r="A181" s="4" t="s">
        <v>2144</v>
      </c>
      <c r="B181" s="20">
        <v>45753</v>
      </c>
      <c r="C181" s="4" t="s">
        <v>299</v>
      </c>
      <c r="D181" s="4" t="s">
        <v>1715</v>
      </c>
      <c r="E181" s="4" t="s">
        <v>1887</v>
      </c>
      <c r="F181" s="4">
        <v>2</v>
      </c>
      <c r="G181" s="4">
        <v>522.16999999999996</v>
      </c>
      <c r="H181" s="4">
        <v>0.27</v>
      </c>
      <c r="I181" s="4" t="s">
        <v>1959</v>
      </c>
      <c r="J181" s="4">
        <v>762.36819999999989</v>
      </c>
      <c r="K181" s="4">
        <f t="shared" si="8"/>
        <v>2</v>
      </c>
      <c r="L181" s="4">
        <f t="shared" si="9"/>
        <v>522.16999999999996</v>
      </c>
      <c r="M181" s="4">
        <f t="shared" si="10"/>
        <v>0.27</v>
      </c>
      <c r="N181" s="4">
        <f t="shared" si="11"/>
        <v>762.36819999999989</v>
      </c>
      <c r="O181" s="6">
        <f>VLOOKUP(C181,'Cleaned Customer Dim'!$A$2:$D$501,4,FALSE)</f>
        <v>34</v>
      </c>
      <c r="P181" s="6" t="str">
        <f>VLOOKUP(C181,'Cleaned Customer Dim'!$A$2:$E$501,5,FALSE)</f>
        <v>Female</v>
      </c>
      <c r="Q181" s="6" t="str">
        <f>VLOOKUP(C181,'Cleaned Customer Dim'!$A$2:$J$501,10,FALSE)</f>
        <v>Platinum</v>
      </c>
      <c r="R181" s="4" t="str">
        <f>VLOOKUP(D181,'Cleaned Product Dim'!$A$2:$C$101,3,FALSE)</f>
        <v>Sports</v>
      </c>
      <c r="S181" s="6">
        <f>VLOOKUP(D181,'Cleaned Product Dim'!$A$2:$G$101,7,FALSE)</f>
        <v>318.91000000000003</v>
      </c>
      <c r="T181" s="6">
        <f>VLOOKUP(D181,'Cleaned Product Dim'!$A$2:$H$101,8,FALSE)</f>
        <v>114</v>
      </c>
      <c r="U181" s="6" t="str">
        <f>VLOOKUP(E181,'Cleaned Store Dim'!$A$2:$C$21,3,FALSE)</f>
        <v>East</v>
      </c>
      <c r="V181" s="6" t="str">
        <f>VLOOKUP(E181,'Cleaned Store Dim'!$A$2:$E$21,5,FALSE)</f>
        <v>Flagship</v>
      </c>
      <c r="W181" s="6" t="str">
        <f>VLOOKUP(E181,'Cleaned Store Dim'!$A$2:$F$21,6,FALSE)</f>
        <v>Washington</v>
      </c>
    </row>
    <row r="182" spans="1:23" ht="15.75" x14ac:dyDescent="0.25">
      <c r="A182" s="4" t="s">
        <v>2145</v>
      </c>
      <c r="B182" s="20">
        <v>45057</v>
      </c>
      <c r="C182" s="4" t="s">
        <v>1484</v>
      </c>
      <c r="D182" s="4" t="s">
        <v>1696</v>
      </c>
      <c r="E182" s="4" t="s">
        <v>1929</v>
      </c>
      <c r="F182" s="4">
        <v>3</v>
      </c>
      <c r="G182" s="4">
        <v>954.29</v>
      </c>
      <c r="H182" s="4">
        <v>0.27</v>
      </c>
      <c r="I182" s="4" t="s">
        <v>1959</v>
      </c>
      <c r="J182" s="4">
        <v>2089.8951000000002</v>
      </c>
      <c r="K182" s="4">
        <f t="shared" si="8"/>
        <v>3</v>
      </c>
      <c r="L182" s="4">
        <f t="shared" si="9"/>
        <v>954.29</v>
      </c>
      <c r="M182" s="4">
        <f t="shared" si="10"/>
        <v>0.27</v>
      </c>
      <c r="N182" s="4">
        <f t="shared" si="11"/>
        <v>2089.8951000000002</v>
      </c>
      <c r="O182" s="6">
        <f>VLOOKUP(C182,'Cleaned Customer Dim'!$A$2:$D$501,4,FALSE)</f>
        <v>59</v>
      </c>
      <c r="P182" s="6" t="str">
        <f>VLOOKUP(C182,'Cleaned Customer Dim'!$A$2:$E$501,5,FALSE)</f>
        <v>Male</v>
      </c>
      <c r="Q182" s="6" t="str">
        <f>VLOOKUP(C182,'Cleaned Customer Dim'!$A$2:$J$501,10,FALSE)</f>
        <v>Gold</v>
      </c>
      <c r="R182" s="4" t="str">
        <f>VLOOKUP(D182,'Cleaned Product Dim'!$A$2:$C$101,3,FALSE)</f>
        <v>Electronics</v>
      </c>
      <c r="S182" s="6">
        <f>VLOOKUP(D182,'Cleaned Product Dim'!$A$2:$G$101,7,FALSE)</f>
        <v>326.06</v>
      </c>
      <c r="T182" s="6">
        <f>VLOOKUP(D182,'Cleaned Product Dim'!$A$2:$H$101,8,FALSE)</f>
        <v>301</v>
      </c>
      <c r="U182" s="6" t="str">
        <f>VLOOKUP(E182,'Cleaned Store Dim'!$A$2:$C$21,3,FALSE)</f>
        <v>North</v>
      </c>
      <c r="V182" s="6" t="str">
        <f>VLOOKUP(E182,'Cleaned Store Dim'!$A$2:$E$21,5,FALSE)</f>
        <v>Online</v>
      </c>
      <c r="W182" s="6" t="str">
        <f>VLOOKUP(E182,'Cleaned Store Dim'!$A$2:$F$21,6,FALSE)</f>
        <v>Sabrina</v>
      </c>
    </row>
    <row r="183" spans="1:23" ht="15.75" x14ac:dyDescent="0.25">
      <c r="A183" s="4" t="s">
        <v>2146</v>
      </c>
      <c r="B183" s="20">
        <v>45710</v>
      </c>
      <c r="C183" s="4" t="s">
        <v>1437</v>
      </c>
      <c r="D183" s="4" t="s">
        <v>1677</v>
      </c>
      <c r="E183" s="4" t="s">
        <v>1932</v>
      </c>
      <c r="F183" s="4">
        <v>3</v>
      </c>
      <c r="G183" s="4">
        <v>53.92</v>
      </c>
      <c r="H183" s="4">
        <v>0.15</v>
      </c>
      <c r="I183" s="4" t="s">
        <v>1961</v>
      </c>
      <c r="J183" s="4">
        <v>137.49600000000001</v>
      </c>
      <c r="K183" s="4">
        <f t="shared" si="8"/>
        <v>3</v>
      </c>
      <c r="L183" s="4">
        <f t="shared" si="9"/>
        <v>53.92</v>
      </c>
      <c r="M183" s="4">
        <f t="shared" si="10"/>
        <v>0.15</v>
      </c>
      <c r="N183" s="4">
        <f t="shared" si="11"/>
        <v>137.49600000000001</v>
      </c>
      <c r="O183" s="6">
        <f>VLOOKUP(C183,'Cleaned Customer Dim'!$A$2:$D$501,4,FALSE)</f>
        <v>34</v>
      </c>
      <c r="P183" s="6" t="str">
        <f>VLOOKUP(C183,'Cleaned Customer Dim'!$A$2:$E$501,5,FALSE)</f>
        <v>Female</v>
      </c>
      <c r="Q183" s="6" t="str">
        <f>VLOOKUP(C183,'Cleaned Customer Dim'!$A$2:$J$501,10,FALSE)</f>
        <v>Silver</v>
      </c>
      <c r="R183" s="4" t="str">
        <f>VLOOKUP(D183,'Cleaned Product Dim'!$A$2:$C$101,3,FALSE)</f>
        <v>Home</v>
      </c>
      <c r="S183" s="6">
        <f>VLOOKUP(D183,'Cleaned Product Dim'!$A$2:$G$101,7,FALSE)</f>
        <v>179.77</v>
      </c>
      <c r="T183" s="6">
        <f>VLOOKUP(D183,'Cleaned Product Dim'!$A$2:$H$101,8,FALSE)</f>
        <v>305</v>
      </c>
      <c r="U183" s="6" t="str">
        <f>VLOOKUP(E183,'Cleaned Store Dim'!$A$2:$C$21,3,FALSE)</f>
        <v>East</v>
      </c>
      <c r="V183" s="6" t="str">
        <f>VLOOKUP(E183,'Cleaned Store Dim'!$A$2:$E$21,5,FALSE)</f>
        <v>Flagship</v>
      </c>
      <c r="W183" s="6" t="str">
        <f>VLOOKUP(E183,'Cleaned Store Dim'!$A$2:$F$21,6,FALSE)</f>
        <v>Johnsonville</v>
      </c>
    </row>
    <row r="184" spans="1:23" ht="15.75" x14ac:dyDescent="0.25">
      <c r="A184" s="4" t="s">
        <v>2147</v>
      </c>
      <c r="B184" s="20">
        <v>45812</v>
      </c>
      <c r="C184" s="4" t="s">
        <v>1247</v>
      </c>
      <c r="D184" s="4" t="s">
        <v>1680</v>
      </c>
      <c r="E184" s="4" t="s">
        <v>1887</v>
      </c>
      <c r="F184" s="4">
        <v>4</v>
      </c>
      <c r="G184" s="4">
        <v>741.88</v>
      </c>
      <c r="H184" s="4">
        <v>0.02</v>
      </c>
      <c r="I184" s="4" t="s">
        <v>1964</v>
      </c>
      <c r="J184" s="4">
        <v>2908.1696000000002</v>
      </c>
      <c r="K184" s="4">
        <f t="shared" si="8"/>
        <v>4</v>
      </c>
      <c r="L184" s="4">
        <f t="shared" si="9"/>
        <v>741.88</v>
      </c>
      <c r="M184" s="4">
        <f t="shared" si="10"/>
        <v>0.02</v>
      </c>
      <c r="N184" s="4">
        <f t="shared" si="11"/>
        <v>2908.1696000000002</v>
      </c>
      <c r="O184" s="6">
        <f>VLOOKUP(C184,'Cleaned Customer Dim'!$A$2:$D$501,4,FALSE)</f>
        <v>25</v>
      </c>
      <c r="P184" s="6" t="str">
        <f>VLOOKUP(C184,'Cleaned Customer Dim'!$A$2:$E$501,5,FALSE)</f>
        <v>Female</v>
      </c>
      <c r="Q184" s="6" t="str">
        <f>VLOOKUP(C184,'Cleaned Customer Dim'!$A$2:$J$501,10,FALSE)</f>
        <v>Silver</v>
      </c>
      <c r="R184" s="4" t="str">
        <f>VLOOKUP(D184,'Cleaned Product Dim'!$A$2:$C$101,3,FALSE)</f>
        <v>Electronics</v>
      </c>
      <c r="S184" s="6">
        <f>VLOOKUP(D184,'Cleaned Product Dim'!$A$2:$G$101,7,FALSE)</f>
        <v>419.28</v>
      </c>
      <c r="T184" s="6">
        <f>VLOOKUP(D184,'Cleaned Product Dim'!$A$2:$H$101,8,FALSE)</f>
        <v>86</v>
      </c>
      <c r="U184" s="6" t="str">
        <f>VLOOKUP(E184,'Cleaned Store Dim'!$A$2:$C$21,3,FALSE)</f>
        <v>East</v>
      </c>
      <c r="V184" s="6" t="str">
        <f>VLOOKUP(E184,'Cleaned Store Dim'!$A$2:$E$21,5,FALSE)</f>
        <v>Flagship</v>
      </c>
      <c r="W184" s="6" t="str">
        <f>VLOOKUP(E184,'Cleaned Store Dim'!$A$2:$F$21,6,FALSE)</f>
        <v>Washington</v>
      </c>
    </row>
    <row r="185" spans="1:23" ht="15.75" x14ac:dyDescent="0.25">
      <c r="A185" s="4" t="s">
        <v>2148</v>
      </c>
      <c r="B185" s="20">
        <v>45594</v>
      </c>
      <c r="C185" s="4" t="s">
        <v>138</v>
      </c>
      <c r="D185" s="4" t="s">
        <v>1718</v>
      </c>
      <c r="E185" s="4" t="s">
        <v>1901</v>
      </c>
      <c r="F185" s="4">
        <v>1</v>
      </c>
      <c r="G185" s="4">
        <v>547.09</v>
      </c>
      <c r="H185" s="4">
        <v>0.01</v>
      </c>
      <c r="I185" s="4" t="s">
        <v>1961</v>
      </c>
      <c r="J185" s="4">
        <v>541.6191</v>
      </c>
      <c r="K185" s="4">
        <f t="shared" si="8"/>
        <v>1</v>
      </c>
      <c r="L185" s="4">
        <f t="shared" si="9"/>
        <v>547.09</v>
      </c>
      <c r="M185" s="4">
        <f t="shared" si="10"/>
        <v>0.01</v>
      </c>
      <c r="N185" s="4">
        <f t="shared" si="11"/>
        <v>541.6191</v>
      </c>
      <c r="O185" s="6">
        <f>VLOOKUP(C185,'Cleaned Customer Dim'!$A$2:$D$501,4,FALSE)</f>
        <v>25</v>
      </c>
      <c r="P185" s="6" t="str">
        <f>VLOOKUP(C185,'Cleaned Customer Dim'!$A$2:$E$501,5,FALSE)</f>
        <v>Male</v>
      </c>
      <c r="Q185" s="6" t="str">
        <f>VLOOKUP(C185,'Cleaned Customer Dim'!$A$2:$J$501,10,FALSE)</f>
        <v>Platinum</v>
      </c>
      <c r="R185" s="4" t="str">
        <f>VLOOKUP(D185,'Cleaned Product Dim'!$A$2:$C$101,3,FALSE)</f>
        <v>Clothing</v>
      </c>
      <c r="S185" s="6">
        <f>VLOOKUP(D185,'Cleaned Product Dim'!$A$2:$G$101,7,FALSE)</f>
        <v>167.34</v>
      </c>
      <c r="T185" s="6">
        <f>VLOOKUP(D185,'Cleaned Product Dim'!$A$2:$H$101,8,FALSE)</f>
        <v>296</v>
      </c>
      <c r="U185" s="6" t="str">
        <f>VLOOKUP(E185,'Cleaned Store Dim'!$A$2:$C$21,3,FALSE)</f>
        <v>North</v>
      </c>
      <c r="V185" s="6" t="str">
        <f>VLOOKUP(E185,'Cleaned Store Dim'!$A$2:$E$21,5,FALSE)</f>
        <v>Outlet</v>
      </c>
      <c r="W185" s="6" t="str">
        <f>VLOOKUP(E185,'Cleaned Store Dim'!$A$2:$F$21,6,FALSE)</f>
        <v>Goldberg</v>
      </c>
    </row>
    <row r="186" spans="1:23" ht="15.75" x14ac:dyDescent="0.25">
      <c r="A186" s="4" t="s">
        <v>2149</v>
      </c>
      <c r="B186" s="20">
        <v>45686</v>
      </c>
      <c r="C186" s="4" t="s">
        <v>1516</v>
      </c>
      <c r="D186" s="4" t="s">
        <v>1850</v>
      </c>
      <c r="E186" s="4" t="s">
        <v>1901</v>
      </c>
      <c r="F186" s="4">
        <v>1</v>
      </c>
      <c r="G186" s="4">
        <v>789.35</v>
      </c>
      <c r="H186" s="4">
        <v>0.14000000000000001</v>
      </c>
      <c r="I186" s="4" t="s">
        <v>1961</v>
      </c>
      <c r="J186" s="4">
        <v>678.84100000000001</v>
      </c>
      <c r="K186" s="4">
        <f t="shared" si="8"/>
        <v>1</v>
      </c>
      <c r="L186" s="4">
        <f t="shared" si="9"/>
        <v>789.35</v>
      </c>
      <c r="M186" s="4">
        <f t="shared" si="10"/>
        <v>0.14000000000000001</v>
      </c>
      <c r="N186" s="4">
        <f t="shared" si="11"/>
        <v>678.84100000000001</v>
      </c>
      <c r="O186" s="6">
        <f>VLOOKUP(C186,'Cleaned Customer Dim'!$A$2:$D$501,4,FALSE)</f>
        <v>42</v>
      </c>
      <c r="P186" s="6" t="str">
        <f>VLOOKUP(C186,'Cleaned Customer Dim'!$A$2:$E$501,5,FALSE)</f>
        <v>Female</v>
      </c>
      <c r="Q186" s="6" t="str">
        <f>VLOOKUP(C186,'Cleaned Customer Dim'!$A$2:$J$501,10,FALSE)</f>
        <v>Silver</v>
      </c>
      <c r="R186" s="4" t="str">
        <f>VLOOKUP(D186,'Cleaned Product Dim'!$A$2:$C$101,3,FALSE)</f>
        <v>Beauty</v>
      </c>
      <c r="S186" s="6">
        <f>VLOOKUP(D186,'Cleaned Product Dim'!$A$2:$G$101,7,FALSE)</f>
        <v>183.04</v>
      </c>
      <c r="T186" s="6">
        <f>VLOOKUP(D186,'Cleaned Product Dim'!$A$2:$H$101,8,FALSE)</f>
        <v>457</v>
      </c>
      <c r="U186" s="6" t="str">
        <f>VLOOKUP(E186,'Cleaned Store Dim'!$A$2:$C$21,3,FALSE)</f>
        <v>North</v>
      </c>
      <c r="V186" s="6" t="str">
        <f>VLOOKUP(E186,'Cleaned Store Dim'!$A$2:$E$21,5,FALSE)</f>
        <v>Outlet</v>
      </c>
      <c r="W186" s="6" t="str">
        <f>VLOOKUP(E186,'Cleaned Store Dim'!$A$2:$F$21,6,FALSE)</f>
        <v>Goldberg</v>
      </c>
    </row>
    <row r="187" spans="1:23" ht="15.75" x14ac:dyDescent="0.25">
      <c r="A187" s="4" t="s">
        <v>2150</v>
      </c>
      <c r="B187" s="20">
        <v>45354</v>
      </c>
      <c r="C187" s="4" t="s">
        <v>1340</v>
      </c>
      <c r="D187" s="4" t="s">
        <v>1771</v>
      </c>
      <c r="E187" s="4" t="s">
        <v>1901</v>
      </c>
      <c r="F187" s="4">
        <v>3</v>
      </c>
      <c r="G187" s="4">
        <v>476.78</v>
      </c>
      <c r="H187" s="4">
        <v>0.09</v>
      </c>
      <c r="I187" s="4" t="s">
        <v>1964</v>
      </c>
      <c r="J187" s="4">
        <v>1301.6094000000001</v>
      </c>
      <c r="K187" s="4">
        <f t="shared" si="8"/>
        <v>3</v>
      </c>
      <c r="L187" s="4">
        <f t="shared" si="9"/>
        <v>476.78</v>
      </c>
      <c r="M187" s="4">
        <f t="shared" si="10"/>
        <v>0.09</v>
      </c>
      <c r="N187" s="4">
        <f t="shared" si="11"/>
        <v>1301.6094000000001</v>
      </c>
      <c r="O187" s="6">
        <f>VLOOKUP(C187,'Cleaned Customer Dim'!$A$2:$D$501,4,FALSE)</f>
        <v>27</v>
      </c>
      <c r="P187" s="6" t="str">
        <f>VLOOKUP(C187,'Cleaned Customer Dim'!$A$2:$E$501,5,FALSE)</f>
        <v>Female</v>
      </c>
      <c r="Q187" s="6" t="str">
        <f>VLOOKUP(C187,'Cleaned Customer Dim'!$A$2:$J$501,10,FALSE)</f>
        <v>Bronze</v>
      </c>
      <c r="R187" s="4" t="str">
        <f>VLOOKUP(D187,'Cleaned Product Dim'!$A$2:$C$101,3,FALSE)</f>
        <v>Beauty</v>
      </c>
      <c r="S187" s="6">
        <f>VLOOKUP(D187,'Cleaned Product Dim'!$A$2:$G$101,7,FALSE)</f>
        <v>266.86</v>
      </c>
      <c r="T187" s="6">
        <f>VLOOKUP(D187,'Cleaned Product Dim'!$A$2:$H$101,8,FALSE)</f>
        <v>458</v>
      </c>
      <c r="U187" s="6" t="str">
        <f>VLOOKUP(E187,'Cleaned Store Dim'!$A$2:$C$21,3,FALSE)</f>
        <v>North</v>
      </c>
      <c r="V187" s="6" t="str">
        <f>VLOOKUP(E187,'Cleaned Store Dim'!$A$2:$E$21,5,FALSE)</f>
        <v>Outlet</v>
      </c>
      <c r="W187" s="6" t="str">
        <f>VLOOKUP(E187,'Cleaned Store Dim'!$A$2:$F$21,6,FALSE)</f>
        <v>Goldberg</v>
      </c>
    </row>
    <row r="188" spans="1:23" ht="15.75" x14ac:dyDescent="0.25">
      <c r="A188" s="4" t="s">
        <v>2151</v>
      </c>
      <c r="B188" s="20">
        <v>45393</v>
      </c>
      <c r="C188" s="4" t="s">
        <v>1412</v>
      </c>
      <c r="D188" s="4" t="s">
        <v>1820</v>
      </c>
      <c r="E188" s="4" t="s">
        <v>1945</v>
      </c>
      <c r="F188" s="4">
        <v>2</v>
      </c>
      <c r="G188" s="4">
        <v>504.26</v>
      </c>
      <c r="H188" s="4">
        <v>0.04</v>
      </c>
      <c r="I188" s="4" t="s">
        <v>1961</v>
      </c>
      <c r="J188" s="4">
        <v>968.17919999999992</v>
      </c>
      <c r="K188" s="4">
        <f t="shared" si="8"/>
        <v>2</v>
      </c>
      <c r="L188" s="4">
        <f t="shared" si="9"/>
        <v>504.26</v>
      </c>
      <c r="M188" s="4">
        <f t="shared" si="10"/>
        <v>0.04</v>
      </c>
      <c r="N188" s="4">
        <f t="shared" si="11"/>
        <v>968.17919999999992</v>
      </c>
      <c r="O188" s="6">
        <f>VLOOKUP(C188,'Cleaned Customer Dim'!$A$2:$D$501,4,FALSE)</f>
        <v>62</v>
      </c>
      <c r="P188" s="6" t="str">
        <f>VLOOKUP(C188,'Cleaned Customer Dim'!$A$2:$E$501,5,FALSE)</f>
        <v>Female</v>
      </c>
      <c r="Q188" s="6" t="str">
        <f>VLOOKUP(C188,'Cleaned Customer Dim'!$A$2:$J$501,10,FALSE)</f>
        <v>Platinum</v>
      </c>
      <c r="R188" s="4" t="str">
        <f>VLOOKUP(D188,'Cleaned Product Dim'!$A$2:$C$101,3,FALSE)</f>
        <v>Home</v>
      </c>
      <c r="S188" s="6">
        <f>VLOOKUP(D188,'Cleaned Product Dim'!$A$2:$G$101,7,FALSE)</f>
        <v>228.53</v>
      </c>
      <c r="T188" s="6">
        <f>VLOOKUP(D188,'Cleaned Product Dim'!$A$2:$H$101,8,FALSE)</f>
        <v>469</v>
      </c>
      <c r="U188" s="6" t="str">
        <f>VLOOKUP(E188,'Cleaned Store Dim'!$A$2:$C$21,3,FALSE)</f>
        <v>East</v>
      </c>
      <c r="V188" s="6" t="str">
        <f>VLOOKUP(E188,'Cleaned Store Dim'!$A$2:$E$21,5,FALSE)</f>
        <v>Flagship</v>
      </c>
      <c r="W188" s="6" t="str">
        <f>VLOOKUP(E188,'Cleaned Store Dim'!$A$2:$F$21,6,FALSE)</f>
        <v>East Stevechester</v>
      </c>
    </row>
    <row r="189" spans="1:23" ht="15.75" x14ac:dyDescent="0.25">
      <c r="A189" s="4" t="s">
        <v>2152</v>
      </c>
      <c r="B189" s="20">
        <v>45360</v>
      </c>
      <c r="C189" s="4" t="s">
        <v>877</v>
      </c>
      <c r="D189" s="4" t="s">
        <v>1826</v>
      </c>
      <c r="E189" s="4" t="s">
        <v>1911</v>
      </c>
      <c r="F189" s="4">
        <v>2</v>
      </c>
      <c r="G189" s="4">
        <v>549.33000000000004</v>
      </c>
      <c r="H189" s="4">
        <v>0.01</v>
      </c>
      <c r="I189" s="4" t="s">
        <v>1964</v>
      </c>
      <c r="J189" s="4">
        <v>1087.6733999999999</v>
      </c>
      <c r="K189" s="4">
        <f t="shared" si="8"/>
        <v>2</v>
      </c>
      <c r="L189" s="4">
        <f t="shared" si="9"/>
        <v>549.33000000000004</v>
      </c>
      <c r="M189" s="4">
        <f t="shared" si="10"/>
        <v>0.01</v>
      </c>
      <c r="N189" s="4">
        <f t="shared" si="11"/>
        <v>1087.6733999999999</v>
      </c>
      <c r="O189" s="6">
        <f>VLOOKUP(C189,'Cleaned Customer Dim'!$A$2:$D$501,4,FALSE)</f>
        <v>48</v>
      </c>
      <c r="P189" s="6" t="str">
        <f>VLOOKUP(C189,'Cleaned Customer Dim'!$A$2:$E$501,5,FALSE)</f>
        <v>Female</v>
      </c>
      <c r="Q189" s="6" t="str">
        <f>VLOOKUP(C189,'Cleaned Customer Dim'!$A$2:$J$501,10,FALSE)</f>
        <v>Gold</v>
      </c>
      <c r="R189" s="4" t="str">
        <f>VLOOKUP(D189,'Cleaned Product Dim'!$A$2:$C$101,3,FALSE)</f>
        <v>Sports</v>
      </c>
      <c r="S189" s="6">
        <f>VLOOKUP(D189,'Cleaned Product Dim'!$A$2:$G$101,7,FALSE)</f>
        <v>285.54000000000002</v>
      </c>
      <c r="T189" s="6">
        <f>VLOOKUP(D189,'Cleaned Product Dim'!$A$2:$H$101,8,FALSE)</f>
        <v>358</v>
      </c>
      <c r="U189" s="6" t="str">
        <f>VLOOKUP(E189,'Cleaned Store Dim'!$A$2:$C$21,3,FALSE)</f>
        <v>East</v>
      </c>
      <c r="V189" s="6" t="str">
        <f>VLOOKUP(E189,'Cleaned Store Dim'!$A$2:$E$21,5,FALSE)</f>
        <v>Online</v>
      </c>
      <c r="W189" s="6" t="str">
        <f>VLOOKUP(E189,'Cleaned Store Dim'!$A$2:$F$21,6,FALSE)</f>
        <v>Joseph</v>
      </c>
    </row>
    <row r="190" spans="1:23" ht="15.75" x14ac:dyDescent="0.25">
      <c r="A190" s="4" t="s">
        <v>2153</v>
      </c>
      <c r="B190" s="20">
        <v>45411</v>
      </c>
      <c r="C190" s="4" t="s">
        <v>1205</v>
      </c>
      <c r="D190" s="4" t="s">
        <v>1572</v>
      </c>
      <c r="E190" s="4" t="s">
        <v>1901</v>
      </c>
      <c r="F190" s="4">
        <v>3</v>
      </c>
      <c r="G190" s="4">
        <v>620.22</v>
      </c>
      <c r="H190" s="4">
        <v>0.04</v>
      </c>
      <c r="I190" s="4" t="s">
        <v>1959</v>
      </c>
      <c r="J190" s="4">
        <v>1786.2336</v>
      </c>
      <c r="K190" s="4">
        <f t="shared" si="8"/>
        <v>3</v>
      </c>
      <c r="L190" s="4">
        <f t="shared" si="9"/>
        <v>620.22</v>
      </c>
      <c r="M190" s="4">
        <f t="shared" si="10"/>
        <v>0.04</v>
      </c>
      <c r="N190" s="4">
        <f t="shared" si="11"/>
        <v>1786.2336</v>
      </c>
      <c r="O190" s="6">
        <f>VLOOKUP(C190,'Cleaned Customer Dim'!$A$2:$D$501,4,FALSE)</f>
        <v>20</v>
      </c>
      <c r="P190" s="6" t="str">
        <f>VLOOKUP(C190,'Cleaned Customer Dim'!$A$2:$E$501,5,FALSE)</f>
        <v>Female</v>
      </c>
      <c r="Q190" s="6" t="str">
        <f>VLOOKUP(C190,'Cleaned Customer Dim'!$A$2:$J$501,10,FALSE)</f>
        <v>Gold</v>
      </c>
      <c r="R190" s="4" t="str">
        <f>VLOOKUP(D190,'Cleaned Product Dim'!$A$2:$C$101,3,FALSE)</f>
        <v>Clothing</v>
      </c>
      <c r="S190" s="6">
        <f>VLOOKUP(D190,'Cleaned Product Dim'!$A$2:$G$101,7,FALSE)</f>
        <v>306.45999999999998</v>
      </c>
      <c r="T190" s="6">
        <f>VLOOKUP(D190,'Cleaned Product Dim'!$A$2:$H$101,8,FALSE)</f>
        <v>487</v>
      </c>
      <c r="U190" s="6" t="str">
        <f>VLOOKUP(E190,'Cleaned Store Dim'!$A$2:$C$21,3,FALSE)</f>
        <v>North</v>
      </c>
      <c r="V190" s="6" t="str">
        <f>VLOOKUP(E190,'Cleaned Store Dim'!$A$2:$E$21,5,FALSE)</f>
        <v>Outlet</v>
      </c>
      <c r="W190" s="6" t="str">
        <f>VLOOKUP(E190,'Cleaned Store Dim'!$A$2:$F$21,6,FALSE)</f>
        <v>Goldberg</v>
      </c>
    </row>
    <row r="191" spans="1:23" ht="15.75" x14ac:dyDescent="0.25">
      <c r="A191" s="4" t="s">
        <v>2154</v>
      </c>
      <c r="B191" s="20">
        <v>45411</v>
      </c>
      <c r="C191" s="4" t="s">
        <v>333</v>
      </c>
      <c r="D191" s="4" t="s">
        <v>1718</v>
      </c>
      <c r="E191" s="4" t="s">
        <v>1901</v>
      </c>
      <c r="F191" s="4">
        <v>1</v>
      </c>
      <c r="G191" s="4">
        <v>580.76</v>
      </c>
      <c r="H191" s="4">
        <v>0.1</v>
      </c>
      <c r="I191" s="4" t="s">
        <v>1964</v>
      </c>
      <c r="J191" s="4">
        <v>522.68399999999997</v>
      </c>
      <c r="K191" s="4">
        <f t="shared" si="8"/>
        <v>1</v>
      </c>
      <c r="L191" s="4">
        <f t="shared" si="9"/>
        <v>580.76</v>
      </c>
      <c r="M191" s="4">
        <f t="shared" si="10"/>
        <v>0.1</v>
      </c>
      <c r="N191" s="4">
        <f t="shared" si="11"/>
        <v>522.68399999999997</v>
      </c>
      <c r="O191" s="6">
        <f>VLOOKUP(C191,'Cleaned Customer Dim'!$A$2:$D$501,4,FALSE)</f>
        <v>29</v>
      </c>
      <c r="P191" s="6" t="str">
        <f>VLOOKUP(C191,'Cleaned Customer Dim'!$A$2:$E$501,5,FALSE)</f>
        <v>Female</v>
      </c>
      <c r="Q191" s="6" t="str">
        <f>VLOOKUP(C191,'Cleaned Customer Dim'!$A$2:$J$501,10,FALSE)</f>
        <v>Silver</v>
      </c>
      <c r="R191" s="4" t="str">
        <f>VLOOKUP(D191,'Cleaned Product Dim'!$A$2:$C$101,3,FALSE)</f>
        <v>Clothing</v>
      </c>
      <c r="S191" s="6">
        <f>VLOOKUP(D191,'Cleaned Product Dim'!$A$2:$G$101,7,FALSE)</f>
        <v>167.34</v>
      </c>
      <c r="T191" s="6">
        <f>VLOOKUP(D191,'Cleaned Product Dim'!$A$2:$H$101,8,FALSE)</f>
        <v>296</v>
      </c>
      <c r="U191" s="6" t="str">
        <f>VLOOKUP(E191,'Cleaned Store Dim'!$A$2:$C$21,3,FALSE)</f>
        <v>North</v>
      </c>
      <c r="V191" s="6" t="str">
        <f>VLOOKUP(E191,'Cleaned Store Dim'!$A$2:$E$21,5,FALSE)</f>
        <v>Outlet</v>
      </c>
      <c r="W191" s="6" t="str">
        <f>VLOOKUP(E191,'Cleaned Store Dim'!$A$2:$F$21,6,FALSE)</f>
        <v>Goldberg</v>
      </c>
    </row>
    <row r="192" spans="1:23" ht="15.75" x14ac:dyDescent="0.25">
      <c r="A192" s="4" t="s">
        <v>2155</v>
      </c>
      <c r="B192" s="20">
        <v>45775</v>
      </c>
      <c r="C192" s="4" t="s">
        <v>1061</v>
      </c>
      <c r="D192" s="4" t="s">
        <v>1796</v>
      </c>
      <c r="E192" s="4" t="s">
        <v>1921</v>
      </c>
      <c r="F192" s="4">
        <v>3</v>
      </c>
      <c r="G192" s="4">
        <v>444.55</v>
      </c>
      <c r="H192" s="4">
        <v>0.14000000000000001</v>
      </c>
      <c r="I192" s="4" t="s">
        <v>1961</v>
      </c>
      <c r="J192" s="4">
        <v>1146.9390000000001</v>
      </c>
      <c r="K192" s="4">
        <f t="shared" si="8"/>
        <v>3</v>
      </c>
      <c r="L192" s="4">
        <f t="shared" si="9"/>
        <v>444.55</v>
      </c>
      <c r="M192" s="4">
        <f t="shared" si="10"/>
        <v>0.14000000000000001</v>
      </c>
      <c r="N192" s="4">
        <f t="shared" si="11"/>
        <v>1146.9390000000001</v>
      </c>
      <c r="O192" s="6">
        <f>VLOOKUP(C192,'Cleaned Customer Dim'!$A$2:$D$501,4,FALSE)</f>
        <v>50</v>
      </c>
      <c r="P192" s="6" t="str">
        <f>VLOOKUP(C192,'Cleaned Customer Dim'!$A$2:$E$501,5,FALSE)</f>
        <v>Female</v>
      </c>
      <c r="Q192" s="6" t="str">
        <f>VLOOKUP(C192,'Cleaned Customer Dim'!$A$2:$J$501,10,FALSE)</f>
        <v>Silver</v>
      </c>
      <c r="R192" s="4" t="str">
        <f>VLOOKUP(D192,'Cleaned Product Dim'!$A$2:$C$101,3,FALSE)</f>
        <v>Beauty</v>
      </c>
      <c r="S192" s="6">
        <f>VLOOKUP(D192,'Cleaned Product Dim'!$A$2:$G$101,7,FALSE)</f>
        <v>214.32</v>
      </c>
      <c r="T192" s="6">
        <f>VLOOKUP(D192,'Cleaned Product Dim'!$A$2:$H$101,8,FALSE)</f>
        <v>383</v>
      </c>
      <c r="U192" s="6" t="str">
        <f>VLOOKUP(E192,'Cleaned Store Dim'!$A$2:$C$21,3,FALSE)</f>
        <v>South</v>
      </c>
      <c r="V192" s="6" t="str">
        <f>VLOOKUP(E192,'Cleaned Store Dim'!$A$2:$E$21,5,FALSE)</f>
        <v>Flagship</v>
      </c>
      <c r="W192" s="6" t="str">
        <f>VLOOKUP(E192,'Cleaned Store Dim'!$A$2:$F$21,6,FALSE)</f>
        <v>Johnstad</v>
      </c>
    </row>
    <row r="193" spans="1:23" ht="15.75" x14ac:dyDescent="0.25">
      <c r="A193" s="4" t="s">
        <v>2156</v>
      </c>
      <c r="B193" s="20">
        <v>45459</v>
      </c>
      <c r="C193" s="4" t="s">
        <v>477</v>
      </c>
      <c r="D193" s="4" t="s">
        <v>1718</v>
      </c>
      <c r="E193" s="4" t="s">
        <v>1945</v>
      </c>
      <c r="F193" s="4">
        <v>1</v>
      </c>
      <c r="G193" s="4">
        <v>804.9</v>
      </c>
      <c r="H193" s="4">
        <v>0.03</v>
      </c>
      <c r="I193" s="4" t="s">
        <v>1961</v>
      </c>
      <c r="J193" s="4">
        <v>780.75299999999993</v>
      </c>
      <c r="K193" s="4">
        <f t="shared" si="8"/>
        <v>1</v>
      </c>
      <c r="L193" s="4">
        <f t="shared" si="9"/>
        <v>804.9</v>
      </c>
      <c r="M193" s="4">
        <f t="shared" si="10"/>
        <v>0.03</v>
      </c>
      <c r="N193" s="4">
        <f t="shared" si="11"/>
        <v>780.75299999999993</v>
      </c>
      <c r="O193" s="6">
        <f>VLOOKUP(C193,'Cleaned Customer Dim'!$A$2:$D$501,4,FALSE)</f>
        <v>43</v>
      </c>
      <c r="P193" s="6" t="str">
        <f>VLOOKUP(C193,'Cleaned Customer Dim'!$A$2:$E$501,5,FALSE)</f>
        <v>Male</v>
      </c>
      <c r="Q193" s="6" t="str">
        <f>VLOOKUP(C193,'Cleaned Customer Dim'!$A$2:$J$501,10,FALSE)</f>
        <v>Gold</v>
      </c>
      <c r="R193" s="4" t="str">
        <f>VLOOKUP(D193,'Cleaned Product Dim'!$A$2:$C$101,3,FALSE)</f>
        <v>Clothing</v>
      </c>
      <c r="S193" s="6">
        <f>VLOOKUP(D193,'Cleaned Product Dim'!$A$2:$G$101,7,FALSE)</f>
        <v>167.34</v>
      </c>
      <c r="T193" s="6">
        <f>VLOOKUP(D193,'Cleaned Product Dim'!$A$2:$H$101,8,FALSE)</f>
        <v>296</v>
      </c>
      <c r="U193" s="6" t="str">
        <f>VLOOKUP(E193,'Cleaned Store Dim'!$A$2:$C$21,3,FALSE)</f>
        <v>East</v>
      </c>
      <c r="V193" s="6" t="str">
        <f>VLOOKUP(E193,'Cleaned Store Dim'!$A$2:$E$21,5,FALSE)</f>
        <v>Flagship</v>
      </c>
      <c r="W193" s="6" t="str">
        <f>VLOOKUP(E193,'Cleaned Store Dim'!$A$2:$F$21,6,FALSE)</f>
        <v>East Stevechester</v>
      </c>
    </row>
    <row r="194" spans="1:23" ht="15.75" x14ac:dyDescent="0.25">
      <c r="A194" s="4" t="s">
        <v>2157</v>
      </c>
      <c r="B194" s="20">
        <v>45617</v>
      </c>
      <c r="C194" s="4" t="s">
        <v>1328</v>
      </c>
      <c r="D194" s="4" t="s">
        <v>1859</v>
      </c>
      <c r="E194" s="4" t="s">
        <v>1934</v>
      </c>
      <c r="F194" s="4">
        <v>3</v>
      </c>
      <c r="G194" s="4">
        <v>361.65</v>
      </c>
      <c r="H194" s="4">
        <v>0.15</v>
      </c>
      <c r="I194" s="4" t="s">
        <v>1964</v>
      </c>
      <c r="J194" s="4">
        <v>922.20749999999987</v>
      </c>
      <c r="K194" s="4">
        <f t="shared" ref="K194:K257" si="12">IF(F194="",J194/(G194*(1-H194)),F194)</f>
        <v>3</v>
      </c>
      <c r="L194" s="4">
        <f t="shared" ref="L194:L257" si="13">IF(G194="",J194/(K194*(1-H194)),G194)</f>
        <v>361.65</v>
      </c>
      <c r="M194" s="4">
        <f t="shared" ref="M194:M257" si="14">IF(H194="",1-(J194/(K194*L194)),H194)</f>
        <v>0.15</v>
      </c>
      <c r="N194" s="4">
        <f t="shared" ref="N194:N257" si="15">IF(J194="",F194*G194*(1-H194),J194)</f>
        <v>922.20749999999987</v>
      </c>
      <c r="O194" s="6">
        <f>VLOOKUP(C194,'Cleaned Customer Dim'!$A$2:$D$501,4,FALSE)</f>
        <v>53</v>
      </c>
      <c r="P194" s="6" t="str">
        <f>VLOOKUP(C194,'Cleaned Customer Dim'!$A$2:$E$501,5,FALSE)</f>
        <v>Male</v>
      </c>
      <c r="Q194" s="6" t="str">
        <f>VLOOKUP(C194,'Cleaned Customer Dim'!$A$2:$J$501,10,FALSE)</f>
        <v>Bronze</v>
      </c>
      <c r="R194" s="4" t="str">
        <f>VLOOKUP(D194,'Cleaned Product Dim'!$A$2:$C$101,3,FALSE)</f>
        <v>Home</v>
      </c>
      <c r="S194" s="6">
        <f>VLOOKUP(D194,'Cleaned Product Dim'!$A$2:$G$101,7,FALSE)</f>
        <v>447.43</v>
      </c>
      <c r="T194" s="6">
        <f>VLOOKUP(D194,'Cleaned Product Dim'!$A$2:$H$101,8,FALSE)</f>
        <v>191</v>
      </c>
      <c r="U194" s="6" t="str">
        <f>VLOOKUP(E194,'Cleaned Store Dim'!$A$2:$C$21,3,FALSE)</f>
        <v>South</v>
      </c>
      <c r="V194" s="6" t="str">
        <f>VLOOKUP(E194,'Cleaned Store Dim'!$A$2:$E$21,5,FALSE)</f>
        <v>Outlet</v>
      </c>
      <c r="W194" s="6" t="str">
        <f>VLOOKUP(E194,'Cleaned Store Dim'!$A$2:$F$21,6,FALSE)</f>
        <v>Christopher</v>
      </c>
    </row>
    <row r="195" spans="1:23" ht="15.75" x14ac:dyDescent="0.25">
      <c r="A195" s="4" t="s">
        <v>2158</v>
      </c>
      <c r="B195" s="20">
        <v>45763</v>
      </c>
      <c r="C195" s="4" t="s">
        <v>548</v>
      </c>
      <c r="D195" s="4" t="s">
        <v>1585</v>
      </c>
      <c r="E195" s="4" t="s">
        <v>1904</v>
      </c>
      <c r="F195" s="4">
        <v>1</v>
      </c>
      <c r="G195" s="4">
        <v>271.76</v>
      </c>
      <c r="H195" s="4">
        <v>0.03</v>
      </c>
      <c r="I195" s="4" t="s">
        <v>1959</v>
      </c>
      <c r="J195" s="4">
        <v>263.60719999999998</v>
      </c>
      <c r="K195" s="4">
        <f t="shared" si="12"/>
        <v>1</v>
      </c>
      <c r="L195" s="4">
        <f t="shared" si="13"/>
        <v>271.76</v>
      </c>
      <c r="M195" s="4">
        <f t="shared" si="14"/>
        <v>0.03</v>
      </c>
      <c r="N195" s="4">
        <f t="shared" si="15"/>
        <v>263.60719999999998</v>
      </c>
      <c r="O195" s="6">
        <f>VLOOKUP(C195,'Cleaned Customer Dim'!$A$2:$D$501,4,FALSE)</f>
        <v>37</v>
      </c>
      <c r="P195" s="6" t="str">
        <f>VLOOKUP(C195,'Cleaned Customer Dim'!$A$2:$E$501,5,FALSE)</f>
        <v>Male</v>
      </c>
      <c r="Q195" s="6" t="str">
        <f>VLOOKUP(C195,'Cleaned Customer Dim'!$A$2:$J$501,10,FALSE)</f>
        <v>Silver</v>
      </c>
      <c r="R195" s="4" t="str">
        <f>VLOOKUP(D195,'Cleaned Product Dim'!$A$2:$C$101,3,FALSE)</f>
        <v>Home</v>
      </c>
      <c r="S195" s="6">
        <f>VLOOKUP(D195,'Cleaned Product Dim'!$A$2:$G$101,7,FALSE)</f>
        <v>218.86</v>
      </c>
      <c r="T195" s="6">
        <f>VLOOKUP(D195,'Cleaned Product Dim'!$A$2:$H$101,8,FALSE)</f>
        <v>170</v>
      </c>
      <c r="U195" s="6" t="str">
        <f>VLOOKUP(E195,'Cleaned Store Dim'!$A$2:$C$21,3,FALSE)</f>
        <v>South</v>
      </c>
      <c r="V195" s="6" t="str">
        <f>VLOOKUP(E195,'Cleaned Store Dim'!$A$2:$E$21,5,FALSE)</f>
        <v>Online</v>
      </c>
      <c r="W195" s="6" t="str">
        <f>VLOOKUP(E195,'Cleaned Store Dim'!$A$2:$F$21,6,FALSE)</f>
        <v>Sharon</v>
      </c>
    </row>
    <row r="196" spans="1:23" ht="15.75" x14ac:dyDescent="0.25">
      <c r="A196" s="4" t="s">
        <v>2159</v>
      </c>
      <c r="B196" s="20">
        <v>45618</v>
      </c>
      <c r="C196" s="4" t="s">
        <v>1028</v>
      </c>
      <c r="D196" s="4" t="s">
        <v>1728</v>
      </c>
      <c r="E196" s="4" t="s">
        <v>1924</v>
      </c>
      <c r="F196" s="4">
        <v>3</v>
      </c>
      <c r="G196" s="4">
        <v>958.15</v>
      </c>
      <c r="H196" s="4">
        <v>0.24</v>
      </c>
      <c r="I196" s="4" t="s">
        <v>1964</v>
      </c>
      <c r="J196" s="4">
        <v>2184.5819999999999</v>
      </c>
      <c r="K196" s="4">
        <f t="shared" si="12"/>
        <v>3</v>
      </c>
      <c r="L196" s="4">
        <f t="shared" si="13"/>
        <v>958.15</v>
      </c>
      <c r="M196" s="4">
        <f t="shared" si="14"/>
        <v>0.24</v>
      </c>
      <c r="N196" s="4">
        <f t="shared" si="15"/>
        <v>2184.5819999999999</v>
      </c>
      <c r="O196" s="6">
        <f>VLOOKUP(C196,'Cleaned Customer Dim'!$A$2:$D$501,4,FALSE)</f>
        <v>64</v>
      </c>
      <c r="P196" s="6" t="str">
        <f>VLOOKUP(C196,'Cleaned Customer Dim'!$A$2:$E$501,5,FALSE)</f>
        <v>Female</v>
      </c>
      <c r="Q196" s="6" t="str">
        <f>VLOOKUP(C196,'Cleaned Customer Dim'!$A$2:$J$501,10,FALSE)</f>
        <v>Platinum</v>
      </c>
      <c r="R196" s="4" t="str">
        <f>VLOOKUP(D196,'Cleaned Product Dim'!$A$2:$C$101,3,FALSE)</f>
        <v>Beauty</v>
      </c>
      <c r="S196" s="6">
        <f>VLOOKUP(D196,'Cleaned Product Dim'!$A$2:$G$101,7,FALSE)</f>
        <v>43.29</v>
      </c>
      <c r="T196" s="6">
        <f>VLOOKUP(D196,'Cleaned Product Dim'!$A$2:$H$101,8,FALSE)</f>
        <v>267</v>
      </c>
      <c r="U196" s="6" t="str">
        <f>VLOOKUP(E196,'Cleaned Store Dim'!$A$2:$C$21,3,FALSE)</f>
        <v>East</v>
      </c>
      <c r="V196" s="6" t="str">
        <f>VLOOKUP(E196,'Cleaned Store Dim'!$A$2:$E$21,5,FALSE)</f>
        <v>Online</v>
      </c>
      <c r="W196" s="6" t="str">
        <f>VLOOKUP(E196,'Cleaned Store Dim'!$A$2:$F$21,6,FALSE)</f>
        <v>David</v>
      </c>
    </row>
    <row r="197" spans="1:23" ht="15.75" x14ac:dyDescent="0.25">
      <c r="A197" s="4" t="s">
        <v>2160</v>
      </c>
      <c r="B197" s="20">
        <v>45290</v>
      </c>
      <c r="C197" s="4" t="s">
        <v>1337</v>
      </c>
      <c r="D197" s="4" t="s">
        <v>1762</v>
      </c>
      <c r="E197" s="4" t="s">
        <v>1942</v>
      </c>
      <c r="F197" s="4">
        <v>1</v>
      </c>
      <c r="G197" s="4">
        <v>889.19</v>
      </c>
      <c r="H197" s="4">
        <v>0.03</v>
      </c>
      <c r="I197" s="4" t="s">
        <v>1959</v>
      </c>
      <c r="J197" s="4">
        <v>862.51430000000005</v>
      </c>
      <c r="K197" s="4">
        <f t="shared" si="12"/>
        <v>1</v>
      </c>
      <c r="L197" s="4">
        <f t="shared" si="13"/>
        <v>889.19</v>
      </c>
      <c r="M197" s="4">
        <f t="shared" si="14"/>
        <v>0.03</v>
      </c>
      <c r="N197" s="4">
        <f t="shared" si="15"/>
        <v>862.51430000000005</v>
      </c>
      <c r="O197" s="6">
        <f>VLOOKUP(C197,'Cleaned Customer Dim'!$A$2:$D$501,4,FALSE)</f>
        <v>18</v>
      </c>
      <c r="P197" s="6" t="str">
        <f>VLOOKUP(C197,'Cleaned Customer Dim'!$A$2:$E$501,5,FALSE)</f>
        <v>Female</v>
      </c>
      <c r="Q197" s="6" t="str">
        <f>VLOOKUP(C197,'Cleaned Customer Dim'!$A$2:$J$501,10,FALSE)</f>
        <v>Gold</v>
      </c>
      <c r="R197" s="4" t="str">
        <f>VLOOKUP(D197,'Cleaned Product Dim'!$A$2:$C$101,3,FALSE)</f>
        <v>Beauty</v>
      </c>
      <c r="S197" s="6">
        <f>VLOOKUP(D197,'Cleaned Product Dim'!$A$2:$G$101,7,FALSE)</f>
        <v>482.75</v>
      </c>
      <c r="T197" s="6">
        <f>VLOOKUP(D197,'Cleaned Product Dim'!$A$2:$H$101,8,FALSE)</f>
        <v>444</v>
      </c>
      <c r="U197" s="6" t="str">
        <f>VLOOKUP(E197,'Cleaned Store Dim'!$A$2:$C$21,3,FALSE)</f>
        <v>North</v>
      </c>
      <c r="V197" s="6" t="str">
        <f>VLOOKUP(E197,'Cleaned Store Dim'!$A$2:$E$21,5,FALSE)</f>
        <v>Flagship</v>
      </c>
      <c r="W197" s="6" t="str">
        <f>VLOOKUP(E197,'Cleaned Store Dim'!$A$2:$F$21,6,FALSE)</f>
        <v>Benson</v>
      </c>
    </row>
    <row r="198" spans="1:23" ht="15.75" x14ac:dyDescent="0.25">
      <c r="A198" s="4" t="s">
        <v>2161</v>
      </c>
      <c r="B198" s="20">
        <v>45756</v>
      </c>
      <c r="C198" s="4" t="s">
        <v>1971</v>
      </c>
      <c r="D198" s="4" t="s">
        <v>1753</v>
      </c>
      <c r="E198" s="4" t="s">
        <v>1939</v>
      </c>
      <c r="F198" s="4">
        <v>4</v>
      </c>
      <c r="G198" s="4">
        <v>689.67</v>
      </c>
      <c r="H198" s="4">
        <v>0.05</v>
      </c>
      <c r="I198" s="4" t="s">
        <v>1964</v>
      </c>
      <c r="J198" s="4">
        <v>2620.7460000000001</v>
      </c>
      <c r="K198" s="4">
        <f t="shared" si="12"/>
        <v>4</v>
      </c>
      <c r="L198" s="4">
        <f t="shared" si="13"/>
        <v>689.67</v>
      </c>
      <c r="M198" s="4">
        <f t="shared" si="14"/>
        <v>0.05</v>
      </c>
      <c r="N198" s="4">
        <f t="shared" si="15"/>
        <v>2620.7460000000001</v>
      </c>
      <c r="O198" s="6">
        <f>VLOOKUP(C198,'Cleaned Customer Dim'!$A$2:$D$501,4,FALSE)</f>
        <v>45</v>
      </c>
      <c r="P198" s="6" t="str">
        <f>VLOOKUP(C198,'Cleaned Customer Dim'!$A$2:$E$501,5,FALSE)</f>
        <v>Female</v>
      </c>
      <c r="Q198" s="6" t="str">
        <f>VLOOKUP(C198,'Cleaned Customer Dim'!$A$2:$J$501,10,FALSE)</f>
        <v>Platinum</v>
      </c>
      <c r="R198" s="4" t="str">
        <f>VLOOKUP(D198,'Cleaned Product Dim'!$A$2:$C$101,3,FALSE)</f>
        <v>Sports</v>
      </c>
      <c r="S198" s="6">
        <f>VLOOKUP(D198,'Cleaned Product Dim'!$A$2:$G$101,7,FALSE)</f>
        <v>30.62</v>
      </c>
      <c r="T198" s="6">
        <f>VLOOKUP(D198,'Cleaned Product Dim'!$A$2:$H$101,8,FALSE)</f>
        <v>138</v>
      </c>
      <c r="U198" s="6" t="str">
        <f>VLOOKUP(E198,'Cleaned Store Dim'!$A$2:$C$21,3,FALSE)</f>
        <v>West</v>
      </c>
      <c r="V198" s="6" t="str">
        <f>VLOOKUP(E198,'Cleaned Store Dim'!$A$2:$E$21,5,FALSE)</f>
        <v>Flagship</v>
      </c>
      <c r="W198" s="6" t="str">
        <f>VLOOKUP(E198,'Cleaned Store Dim'!$A$2:$F$21,6,FALSE)</f>
        <v>New Jimmy</v>
      </c>
    </row>
    <row r="199" spans="1:23" ht="15.75" x14ac:dyDescent="0.25">
      <c r="A199" s="4" t="s">
        <v>2162</v>
      </c>
      <c r="B199" s="20">
        <v>45227</v>
      </c>
      <c r="C199" s="4" t="s">
        <v>468</v>
      </c>
      <c r="D199" s="4" t="s">
        <v>1712</v>
      </c>
      <c r="E199" s="4" t="s">
        <v>1927</v>
      </c>
      <c r="F199" s="4">
        <v>1</v>
      </c>
      <c r="G199" s="4">
        <v>541.24</v>
      </c>
      <c r="H199" s="4">
        <v>0.03</v>
      </c>
      <c r="I199" s="4" t="s">
        <v>1961</v>
      </c>
      <c r="J199" s="4">
        <v>525.00279999999998</v>
      </c>
      <c r="K199" s="4">
        <f t="shared" si="12"/>
        <v>1</v>
      </c>
      <c r="L199" s="4">
        <f t="shared" si="13"/>
        <v>541.24</v>
      </c>
      <c r="M199" s="4">
        <f t="shared" si="14"/>
        <v>0.03</v>
      </c>
      <c r="N199" s="4">
        <f t="shared" si="15"/>
        <v>525.00279999999998</v>
      </c>
      <c r="O199" s="6">
        <f>VLOOKUP(C199,'Cleaned Customer Dim'!$A$2:$D$501,4,FALSE)</f>
        <v>33</v>
      </c>
      <c r="P199" s="6" t="str">
        <f>VLOOKUP(C199,'Cleaned Customer Dim'!$A$2:$E$501,5,FALSE)</f>
        <v>Female</v>
      </c>
      <c r="Q199" s="6" t="str">
        <f>VLOOKUP(C199,'Cleaned Customer Dim'!$A$2:$J$501,10,FALSE)</f>
        <v>Platinum</v>
      </c>
      <c r="R199" s="4" t="str">
        <f>VLOOKUP(D199,'Cleaned Product Dim'!$A$2:$C$101,3,FALSE)</f>
        <v>Sports</v>
      </c>
      <c r="S199" s="6">
        <f>VLOOKUP(D199,'Cleaned Product Dim'!$A$2:$G$101,7,FALSE)</f>
        <v>167.12</v>
      </c>
      <c r="T199" s="6">
        <f>VLOOKUP(D199,'Cleaned Product Dim'!$A$2:$H$101,8,FALSE)</f>
        <v>316</v>
      </c>
      <c r="U199" s="6" t="str">
        <f>VLOOKUP(E199,'Cleaned Store Dim'!$A$2:$C$21,3,FALSE)</f>
        <v>South</v>
      </c>
      <c r="V199" s="6" t="str">
        <f>VLOOKUP(E199,'Cleaned Store Dim'!$A$2:$E$21,5,FALSE)</f>
        <v>Online</v>
      </c>
      <c r="W199" s="6" t="str">
        <f>VLOOKUP(E199,'Cleaned Store Dim'!$A$2:$F$21,6,FALSE)</f>
        <v>Lake</v>
      </c>
    </row>
    <row r="200" spans="1:23" ht="15.75" x14ac:dyDescent="0.25">
      <c r="A200" s="4" t="s">
        <v>2163</v>
      </c>
      <c r="B200" s="20">
        <v>45393</v>
      </c>
      <c r="C200" s="4" t="s">
        <v>1398</v>
      </c>
      <c r="D200" s="4" t="s">
        <v>1826</v>
      </c>
      <c r="E200" s="4" t="s">
        <v>1911</v>
      </c>
      <c r="F200" s="4">
        <v>1</v>
      </c>
      <c r="G200" s="4">
        <v>454.71</v>
      </c>
      <c r="H200" s="4">
        <v>0.16</v>
      </c>
      <c r="I200" s="4" t="s">
        <v>1961</v>
      </c>
      <c r="J200" s="4">
        <v>381.95639999999997</v>
      </c>
      <c r="K200" s="4">
        <f t="shared" si="12"/>
        <v>1</v>
      </c>
      <c r="L200" s="4">
        <f t="shared" si="13"/>
        <v>454.71</v>
      </c>
      <c r="M200" s="4">
        <f t="shared" si="14"/>
        <v>0.16</v>
      </c>
      <c r="N200" s="4">
        <f t="shared" si="15"/>
        <v>381.95639999999997</v>
      </c>
      <c r="O200" s="6">
        <f>VLOOKUP(C200,'Cleaned Customer Dim'!$A$2:$D$501,4,FALSE)</f>
        <v>64</v>
      </c>
      <c r="P200" s="6" t="str">
        <f>VLOOKUP(C200,'Cleaned Customer Dim'!$A$2:$E$501,5,FALSE)</f>
        <v>Female</v>
      </c>
      <c r="Q200" s="6" t="str">
        <f>VLOOKUP(C200,'Cleaned Customer Dim'!$A$2:$J$501,10,FALSE)</f>
        <v>Bronze</v>
      </c>
      <c r="R200" s="4" t="str">
        <f>VLOOKUP(D200,'Cleaned Product Dim'!$A$2:$C$101,3,FALSE)</f>
        <v>Sports</v>
      </c>
      <c r="S200" s="6">
        <f>VLOOKUP(D200,'Cleaned Product Dim'!$A$2:$G$101,7,FALSE)</f>
        <v>285.54000000000002</v>
      </c>
      <c r="T200" s="6">
        <f>VLOOKUP(D200,'Cleaned Product Dim'!$A$2:$H$101,8,FALSE)</f>
        <v>358</v>
      </c>
      <c r="U200" s="6" t="str">
        <f>VLOOKUP(E200,'Cleaned Store Dim'!$A$2:$C$21,3,FALSE)</f>
        <v>East</v>
      </c>
      <c r="V200" s="6" t="str">
        <f>VLOOKUP(E200,'Cleaned Store Dim'!$A$2:$E$21,5,FALSE)</f>
        <v>Online</v>
      </c>
      <c r="W200" s="6" t="str">
        <f>VLOOKUP(E200,'Cleaned Store Dim'!$A$2:$F$21,6,FALSE)</f>
        <v>Joseph</v>
      </c>
    </row>
    <row r="201" spans="1:23" ht="15.75" x14ac:dyDescent="0.25">
      <c r="A201" s="4" t="s">
        <v>2164</v>
      </c>
      <c r="B201" s="20">
        <v>45646</v>
      </c>
      <c r="C201" s="4" t="s">
        <v>154</v>
      </c>
      <c r="D201" s="4" t="s">
        <v>1780</v>
      </c>
      <c r="E201" s="4" t="s">
        <v>1908</v>
      </c>
      <c r="F201" s="4">
        <v>2</v>
      </c>
      <c r="G201" s="4">
        <v>397.63</v>
      </c>
      <c r="H201" s="4">
        <v>0.26</v>
      </c>
      <c r="I201" s="4" t="s">
        <v>1959</v>
      </c>
      <c r="J201" s="4">
        <v>588.49239999999998</v>
      </c>
      <c r="K201" s="4">
        <f t="shared" si="12"/>
        <v>2</v>
      </c>
      <c r="L201" s="4">
        <f t="shared" si="13"/>
        <v>397.63</v>
      </c>
      <c r="M201" s="4">
        <f t="shared" si="14"/>
        <v>0.26</v>
      </c>
      <c r="N201" s="4">
        <f t="shared" si="15"/>
        <v>588.49239999999998</v>
      </c>
      <c r="O201" s="6">
        <f>VLOOKUP(C201,'Cleaned Customer Dim'!$A$2:$D$501,4,FALSE)</f>
        <v>35</v>
      </c>
      <c r="P201" s="6" t="str">
        <f>VLOOKUP(C201,'Cleaned Customer Dim'!$A$2:$E$501,5,FALSE)</f>
        <v>Female</v>
      </c>
      <c r="Q201" s="6" t="str">
        <f>VLOOKUP(C201,'Cleaned Customer Dim'!$A$2:$J$501,10,FALSE)</f>
        <v>Bronze</v>
      </c>
      <c r="R201" s="4" t="str">
        <f>VLOOKUP(D201,'Cleaned Product Dim'!$A$2:$C$101,3,FALSE)</f>
        <v>Beauty</v>
      </c>
      <c r="S201" s="6">
        <f>VLOOKUP(D201,'Cleaned Product Dim'!$A$2:$G$101,7,FALSE)</f>
        <v>340.39</v>
      </c>
      <c r="T201" s="6">
        <f>VLOOKUP(D201,'Cleaned Product Dim'!$A$2:$H$101,8,FALSE)</f>
        <v>177</v>
      </c>
      <c r="U201" s="6" t="str">
        <f>VLOOKUP(E201,'Cleaned Store Dim'!$A$2:$C$21,3,FALSE)</f>
        <v>North</v>
      </c>
      <c r="V201" s="6" t="str">
        <f>VLOOKUP(E201,'Cleaned Store Dim'!$A$2:$E$21,5,FALSE)</f>
        <v>Outlet</v>
      </c>
      <c r="W201" s="6" t="str">
        <f>VLOOKUP(E201,'Cleaned Store Dim'!$A$2:$F$21,6,FALSE)</f>
        <v>Chester</v>
      </c>
    </row>
    <row r="202" spans="1:23" ht="15.75" x14ac:dyDescent="0.25">
      <c r="A202" s="4" t="s">
        <v>2165</v>
      </c>
      <c r="B202" s="20">
        <v>45903</v>
      </c>
      <c r="C202" s="4" t="s">
        <v>572</v>
      </c>
      <c r="D202" s="4" t="s">
        <v>1832</v>
      </c>
      <c r="E202" s="4" t="s">
        <v>1911</v>
      </c>
      <c r="F202" s="4">
        <v>3</v>
      </c>
      <c r="G202" s="4">
        <v>748.56</v>
      </c>
      <c r="H202" s="4">
        <v>0.26</v>
      </c>
      <c r="I202" s="4" t="s">
        <v>1961</v>
      </c>
      <c r="J202" s="4">
        <v>1661.8032000000001</v>
      </c>
      <c r="K202" s="4">
        <f t="shared" si="12"/>
        <v>3</v>
      </c>
      <c r="L202" s="4">
        <f t="shared" si="13"/>
        <v>748.56</v>
      </c>
      <c r="M202" s="4">
        <f t="shared" si="14"/>
        <v>0.26</v>
      </c>
      <c r="N202" s="4">
        <f t="shared" si="15"/>
        <v>1661.8032000000001</v>
      </c>
      <c r="O202" s="6">
        <f>VLOOKUP(C202,'Cleaned Customer Dim'!$A$2:$D$501,4,FALSE)</f>
        <v>18</v>
      </c>
      <c r="P202" s="6" t="str">
        <f>VLOOKUP(C202,'Cleaned Customer Dim'!$A$2:$E$501,5,FALSE)</f>
        <v>Male</v>
      </c>
      <c r="Q202" s="6" t="str">
        <f>VLOOKUP(C202,'Cleaned Customer Dim'!$A$2:$J$501,10,FALSE)</f>
        <v>Gold</v>
      </c>
      <c r="R202" s="4" t="str">
        <f>VLOOKUP(D202,'Cleaned Product Dim'!$A$2:$C$101,3,FALSE)</f>
        <v>Beauty</v>
      </c>
      <c r="S202" s="6">
        <f>VLOOKUP(D202,'Cleaned Product Dim'!$A$2:$G$101,7,FALSE)</f>
        <v>250.41615384615383</v>
      </c>
      <c r="T202" s="6">
        <f>VLOOKUP(D202,'Cleaned Product Dim'!$A$2:$H$101,8,FALSE)</f>
        <v>159</v>
      </c>
      <c r="U202" s="6" t="str">
        <f>VLOOKUP(E202,'Cleaned Store Dim'!$A$2:$C$21,3,FALSE)</f>
        <v>East</v>
      </c>
      <c r="V202" s="6" t="str">
        <f>VLOOKUP(E202,'Cleaned Store Dim'!$A$2:$E$21,5,FALSE)</f>
        <v>Online</v>
      </c>
      <c r="W202" s="6" t="str">
        <f>VLOOKUP(E202,'Cleaned Store Dim'!$A$2:$F$21,6,FALSE)</f>
        <v>Joseph</v>
      </c>
    </row>
    <row r="203" spans="1:23" ht="15.75" x14ac:dyDescent="0.25">
      <c r="A203" s="4" t="s">
        <v>2166</v>
      </c>
      <c r="B203" s="20">
        <v>45742</v>
      </c>
      <c r="C203" s="4" t="s">
        <v>494</v>
      </c>
      <c r="D203" s="4" t="s">
        <v>1677</v>
      </c>
      <c r="E203" s="4" t="s">
        <v>1904</v>
      </c>
      <c r="F203" s="4">
        <v>1</v>
      </c>
      <c r="G203" s="4">
        <v>885.72</v>
      </c>
      <c r="H203" s="4">
        <v>0.15</v>
      </c>
      <c r="I203" s="4" t="s">
        <v>1959</v>
      </c>
      <c r="J203" s="4">
        <v>752.86199999999997</v>
      </c>
      <c r="K203" s="4">
        <f t="shared" si="12"/>
        <v>1</v>
      </c>
      <c r="L203" s="4">
        <f t="shared" si="13"/>
        <v>885.72</v>
      </c>
      <c r="M203" s="4">
        <f t="shared" si="14"/>
        <v>0.15</v>
      </c>
      <c r="N203" s="4">
        <f t="shared" si="15"/>
        <v>752.86199999999997</v>
      </c>
      <c r="O203" s="6">
        <f>VLOOKUP(C203,'Cleaned Customer Dim'!$A$2:$D$501,4,FALSE)</f>
        <v>62</v>
      </c>
      <c r="P203" s="6" t="str">
        <f>VLOOKUP(C203,'Cleaned Customer Dim'!$A$2:$E$501,5,FALSE)</f>
        <v>Female</v>
      </c>
      <c r="Q203" s="6" t="str">
        <f>VLOOKUP(C203,'Cleaned Customer Dim'!$A$2:$J$501,10,FALSE)</f>
        <v>Bronze</v>
      </c>
      <c r="R203" s="4" t="str">
        <f>VLOOKUP(D203,'Cleaned Product Dim'!$A$2:$C$101,3,FALSE)</f>
        <v>Home</v>
      </c>
      <c r="S203" s="6">
        <f>VLOOKUP(D203,'Cleaned Product Dim'!$A$2:$G$101,7,FALSE)</f>
        <v>179.77</v>
      </c>
      <c r="T203" s="6">
        <f>VLOOKUP(D203,'Cleaned Product Dim'!$A$2:$H$101,8,FALSE)</f>
        <v>305</v>
      </c>
      <c r="U203" s="6" t="str">
        <f>VLOOKUP(E203,'Cleaned Store Dim'!$A$2:$C$21,3,FALSE)</f>
        <v>South</v>
      </c>
      <c r="V203" s="6" t="str">
        <f>VLOOKUP(E203,'Cleaned Store Dim'!$A$2:$E$21,5,FALSE)</f>
        <v>Online</v>
      </c>
      <c r="W203" s="6" t="str">
        <f>VLOOKUP(E203,'Cleaned Store Dim'!$A$2:$F$21,6,FALSE)</f>
        <v>Sharon</v>
      </c>
    </row>
    <row r="204" spans="1:23" ht="15.75" x14ac:dyDescent="0.25">
      <c r="A204" s="4" t="s">
        <v>2167</v>
      </c>
      <c r="B204" s="20">
        <v>45720</v>
      </c>
      <c r="C204" s="4" t="s">
        <v>385</v>
      </c>
      <c r="D204" s="4" t="s">
        <v>1768</v>
      </c>
      <c r="E204" s="4" t="s">
        <v>1892</v>
      </c>
      <c r="F204" s="4">
        <v>4</v>
      </c>
      <c r="G204" s="4">
        <v>408.07</v>
      </c>
      <c r="H204" s="4">
        <v>0.28000000000000003</v>
      </c>
      <c r="I204" s="4" t="s">
        <v>1964</v>
      </c>
      <c r="J204" s="4">
        <v>1175.2416000000001</v>
      </c>
      <c r="K204" s="4">
        <f t="shared" si="12"/>
        <v>4</v>
      </c>
      <c r="L204" s="4">
        <f t="shared" si="13"/>
        <v>408.07</v>
      </c>
      <c r="M204" s="4">
        <f t="shared" si="14"/>
        <v>0.28000000000000003</v>
      </c>
      <c r="N204" s="4">
        <f t="shared" si="15"/>
        <v>1175.2416000000001</v>
      </c>
      <c r="O204" s="6">
        <f>VLOOKUP(C204,'Cleaned Customer Dim'!$A$2:$D$501,4,FALSE)</f>
        <v>38</v>
      </c>
      <c r="P204" s="6" t="str">
        <f>VLOOKUP(C204,'Cleaned Customer Dim'!$A$2:$E$501,5,FALSE)</f>
        <v>Male</v>
      </c>
      <c r="Q204" s="6" t="str">
        <f>VLOOKUP(C204,'Cleaned Customer Dim'!$A$2:$J$501,10,FALSE)</f>
        <v>Bronze</v>
      </c>
      <c r="R204" s="4" t="str">
        <f>VLOOKUP(D204,'Cleaned Product Dim'!$A$2:$C$101,3,FALSE)</f>
        <v>Electronics</v>
      </c>
      <c r="S204" s="6">
        <f>VLOOKUP(D204,'Cleaned Product Dim'!$A$2:$G$101,7,FALSE)</f>
        <v>86.42</v>
      </c>
      <c r="T204" s="6">
        <f>VLOOKUP(D204,'Cleaned Product Dim'!$A$2:$H$101,8,FALSE)</f>
        <v>222</v>
      </c>
      <c r="U204" s="6" t="str">
        <f>VLOOKUP(E204,'Cleaned Store Dim'!$A$2:$C$21,3,FALSE)</f>
        <v>North</v>
      </c>
      <c r="V204" s="6" t="str">
        <f>VLOOKUP(E204,'Cleaned Store Dim'!$A$2:$E$21,5,FALSE)</f>
        <v>Flagship</v>
      </c>
      <c r="W204" s="6" t="str">
        <f>VLOOKUP(E204,'Cleaned Store Dim'!$A$2:$F$21,6,FALSE)</f>
        <v>Daniel</v>
      </c>
    </row>
    <row r="205" spans="1:23" ht="15.75" x14ac:dyDescent="0.25">
      <c r="A205" s="4" t="s">
        <v>2168</v>
      </c>
      <c r="B205" s="20">
        <v>45414</v>
      </c>
      <c r="C205" s="4" t="s">
        <v>1467</v>
      </c>
      <c r="D205" s="4" t="s">
        <v>1680</v>
      </c>
      <c r="E205" s="4" t="s">
        <v>1921</v>
      </c>
      <c r="F205" s="4">
        <v>2</v>
      </c>
      <c r="G205" s="4">
        <v>597.07000000000005</v>
      </c>
      <c r="H205" s="4">
        <v>0.28000000000000003</v>
      </c>
      <c r="I205" s="4" t="s">
        <v>1961</v>
      </c>
      <c r="J205" s="4">
        <v>859.7808</v>
      </c>
      <c r="K205" s="4">
        <f t="shared" si="12"/>
        <v>2</v>
      </c>
      <c r="L205" s="4">
        <f t="shared" si="13"/>
        <v>597.07000000000005</v>
      </c>
      <c r="M205" s="4">
        <f t="shared" si="14"/>
        <v>0.28000000000000003</v>
      </c>
      <c r="N205" s="4">
        <f t="shared" si="15"/>
        <v>859.7808</v>
      </c>
      <c r="O205" s="6">
        <f>VLOOKUP(C205,'Cleaned Customer Dim'!$A$2:$D$501,4,FALSE)</f>
        <v>42</v>
      </c>
      <c r="P205" s="6" t="str">
        <f>VLOOKUP(C205,'Cleaned Customer Dim'!$A$2:$E$501,5,FALSE)</f>
        <v>Male</v>
      </c>
      <c r="Q205" s="6" t="str">
        <f>VLOOKUP(C205,'Cleaned Customer Dim'!$A$2:$J$501,10,FALSE)</f>
        <v>Silver</v>
      </c>
      <c r="R205" s="4" t="str">
        <f>VLOOKUP(D205,'Cleaned Product Dim'!$A$2:$C$101,3,FALSE)</f>
        <v>Electronics</v>
      </c>
      <c r="S205" s="6">
        <f>VLOOKUP(D205,'Cleaned Product Dim'!$A$2:$G$101,7,FALSE)</f>
        <v>419.28</v>
      </c>
      <c r="T205" s="6">
        <f>VLOOKUP(D205,'Cleaned Product Dim'!$A$2:$H$101,8,FALSE)</f>
        <v>86</v>
      </c>
      <c r="U205" s="6" t="str">
        <f>VLOOKUP(E205,'Cleaned Store Dim'!$A$2:$C$21,3,FALSE)</f>
        <v>South</v>
      </c>
      <c r="V205" s="6" t="str">
        <f>VLOOKUP(E205,'Cleaned Store Dim'!$A$2:$E$21,5,FALSE)</f>
        <v>Flagship</v>
      </c>
      <c r="W205" s="6" t="str">
        <f>VLOOKUP(E205,'Cleaned Store Dim'!$A$2:$F$21,6,FALSE)</f>
        <v>Johnstad</v>
      </c>
    </row>
    <row r="206" spans="1:23" ht="15.75" x14ac:dyDescent="0.25">
      <c r="A206" s="4" t="s">
        <v>2169</v>
      </c>
      <c r="B206" s="20">
        <v>45465</v>
      </c>
      <c r="C206" s="4" t="s">
        <v>100</v>
      </c>
      <c r="D206" s="4" t="s">
        <v>1783</v>
      </c>
      <c r="E206" s="4" t="s">
        <v>1921</v>
      </c>
      <c r="F206" s="4">
        <v>3</v>
      </c>
      <c r="G206" s="4">
        <v>723.47</v>
      </c>
      <c r="H206" s="4">
        <v>0.12</v>
      </c>
      <c r="I206" s="4" t="s">
        <v>1964</v>
      </c>
      <c r="J206" s="4">
        <v>1909.9608000000001</v>
      </c>
      <c r="K206" s="4">
        <f t="shared" si="12"/>
        <v>3</v>
      </c>
      <c r="L206" s="4">
        <f t="shared" si="13"/>
        <v>723.47</v>
      </c>
      <c r="M206" s="4">
        <f t="shared" si="14"/>
        <v>0.12</v>
      </c>
      <c r="N206" s="4">
        <f t="shared" si="15"/>
        <v>1909.9608000000001</v>
      </c>
      <c r="O206" s="6">
        <f>VLOOKUP(C206,'Cleaned Customer Dim'!$A$2:$D$501,4,FALSE)</f>
        <v>33</v>
      </c>
      <c r="P206" s="6" t="str">
        <f>VLOOKUP(C206,'Cleaned Customer Dim'!$A$2:$E$501,5,FALSE)</f>
        <v>Female</v>
      </c>
      <c r="Q206" s="6" t="str">
        <f>VLOOKUP(C206,'Cleaned Customer Dim'!$A$2:$J$501,10,FALSE)</f>
        <v>Silver</v>
      </c>
      <c r="R206" s="4" t="str">
        <f>VLOOKUP(D206,'Cleaned Product Dim'!$A$2:$C$101,3,FALSE)</f>
        <v>Electronics</v>
      </c>
      <c r="S206" s="6">
        <f>VLOOKUP(D206,'Cleaned Product Dim'!$A$2:$G$101,7,FALSE)</f>
        <v>349.17</v>
      </c>
      <c r="T206" s="6">
        <f>VLOOKUP(D206,'Cleaned Product Dim'!$A$2:$H$101,8,FALSE)</f>
        <v>476</v>
      </c>
      <c r="U206" s="6" t="str">
        <f>VLOOKUP(E206,'Cleaned Store Dim'!$A$2:$C$21,3,FALSE)</f>
        <v>South</v>
      </c>
      <c r="V206" s="6" t="str">
        <f>VLOOKUP(E206,'Cleaned Store Dim'!$A$2:$E$21,5,FALSE)</f>
        <v>Flagship</v>
      </c>
      <c r="W206" s="6" t="str">
        <f>VLOOKUP(E206,'Cleaned Store Dim'!$A$2:$F$21,6,FALSE)</f>
        <v>Johnstad</v>
      </c>
    </row>
    <row r="207" spans="1:23" ht="15.75" x14ac:dyDescent="0.25">
      <c r="A207" s="4" t="s">
        <v>2170</v>
      </c>
      <c r="B207" s="20">
        <v>45883</v>
      </c>
      <c r="C207" s="4" t="s">
        <v>1367</v>
      </c>
      <c r="D207" s="4" t="s">
        <v>1847</v>
      </c>
      <c r="E207" s="4" t="s">
        <v>1908</v>
      </c>
      <c r="F207" s="4">
        <v>1</v>
      </c>
      <c r="G207" s="4">
        <v>479.93</v>
      </c>
      <c r="H207" s="4">
        <v>0.22</v>
      </c>
      <c r="I207" s="4" t="s">
        <v>1959</v>
      </c>
      <c r="J207" s="4">
        <v>374.34539999999998</v>
      </c>
      <c r="K207" s="4">
        <f t="shared" si="12"/>
        <v>1</v>
      </c>
      <c r="L207" s="4">
        <f t="shared" si="13"/>
        <v>479.93</v>
      </c>
      <c r="M207" s="4">
        <f t="shared" si="14"/>
        <v>0.22</v>
      </c>
      <c r="N207" s="4">
        <f t="shared" si="15"/>
        <v>374.34539999999998</v>
      </c>
      <c r="O207" s="6">
        <f>VLOOKUP(C207,'Cleaned Customer Dim'!$A$2:$D$501,4,FALSE)</f>
        <v>47</v>
      </c>
      <c r="P207" s="6" t="str">
        <f>VLOOKUP(C207,'Cleaned Customer Dim'!$A$2:$E$501,5,FALSE)</f>
        <v>Female</v>
      </c>
      <c r="Q207" s="6" t="str">
        <f>VLOOKUP(C207,'Cleaned Customer Dim'!$A$2:$J$501,10,FALSE)</f>
        <v>Platinum</v>
      </c>
      <c r="R207" s="4" t="str">
        <f>VLOOKUP(D207,'Cleaned Product Dim'!$A$2:$C$101,3,FALSE)</f>
        <v>Sports</v>
      </c>
      <c r="S207" s="6">
        <f>VLOOKUP(D207,'Cleaned Product Dim'!$A$2:$G$101,7,FALSE)</f>
        <v>131.24</v>
      </c>
      <c r="T207" s="6">
        <f>VLOOKUP(D207,'Cleaned Product Dim'!$A$2:$H$101,8,FALSE)</f>
        <v>232</v>
      </c>
      <c r="U207" s="6" t="str">
        <f>VLOOKUP(E207,'Cleaned Store Dim'!$A$2:$C$21,3,FALSE)</f>
        <v>North</v>
      </c>
      <c r="V207" s="6" t="str">
        <f>VLOOKUP(E207,'Cleaned Store Dim'!$A$2:$E$21,5,FALSE)</f>
        <v>Outlet</v>
      </c>
      <c r="W207" s="6" t="str">
        <f>VLOOKUP(E207,'Cleaned Store Dim'!$A$2:$F$21,6,FALSE)</f>
        <v>Chester</v>
      </c>
    </row>
    <row r="208" spans="1:23" ht="15.75" x14ac:dyDescent="0.25">
      <c r="A208" s="4" t="s">
        <v>2171</v>
      </c>
      <c r="B208" s="20">
        <v>45328</v>
      </c>
      <c r="C208" s="4" t="s">
        <v>790</v>
      </c>
      <c r="D208" s="4" t="s">
        <v>1680</v>
      </c>
      <c r="E208" s="4" t="s">
        <v>1939</v>
      </c>
      <c r="F208" s="4">
        <v>4</v>
      </c>
      <c r="G208" s="4">
        <v>362.81</v>
      </c>
      <c r="H208" s="4">
        <v>0.21</v>
      </c>
      <c r="I208" s="4" t="s">
        <v>1964</v>
      </c>
      <c r="J208" s="4">
        <v>1146.4795999999999</v>
      </c>
      <c r="K208" s="4">
        <f t="shared" si="12"/>
        <v>4</v>
      </c>
      <c r="L208" s="4">
        <f t="shared" si="13"/>
        <v>362.81</v>
      </c>
      <c r="M208" s="4">
        <f t="shared" si="14"/>
        <v>0.21</v>
      </c>
      <c r="N208" s="4">
        <f t="shared" si="15"/>
        <v>1146.4795999999999</v>
      </c>
      <c r="O208" s="6">
        <f>VLOOKUP(C208,'Cleaned Customer Dim'!$A$2:$D$501,4,FALSE)</f>
        <v>56</v>
      </c>
      <c r="P208" s="6" t="str">
        <f>VLOOKUP(C208,'Cleaned Customer Dim'!$A$2:$E$501,5,FALSE)</f>
        <v>Female</v>
      </c>
      <c r="Q208" s="6" t="str">
        <f>VLOOKUP(C208,'Cleaned Customer Dim'!$A$2:$J$501,10,FALSE)</f>
        <v>Gold</v>
      </c>
      <c r="R208" s="4" t="str">
        <f>VLOOKUP(D208,'Cleaned Product Dim'!$A$2:$C$101,3,FALSE)</f>
        <v>Electronics</v>
      </c>
      <c r="S208" s="6">
        <f>VLOOKUP(D208,'Cleaned Product Dim'!$A$2:$G$101,7,FALSE)</f>
        <v>419.28</v>
      </c>
      <c r="T208" s="6">
        <f>VLOOKUP(D208,'Cleaned Product Dim'!$A$2:$H$101,8,FALSE)</f>
        <v>86</v>
      </c>
      <c r="U208" s="6" t="str">
        <f>VLOOKUP(E208,'Cleaned Store Dim'!$A$2:$C$21,3,FALSE)</f>
        <v>West</v>
      </c>
      <c r="V208" s="6" t="str">
        <f>VLOOKUP(E208,'Cleaned Store Dim'!$A$2:$E$21,5,FALSE)</f>
        <v>Flagship</v>
      </c>
      <c r="W208" s="6" t="str">
        <f>VLOOKUP(E208,'Cleaned Store Dim'!$A$2:$F$21,6,FALSE)</f>
        <v>New Jimmy</v>
      </c>
    </row>
    <row r="209" spans="1:23" ht="15.75" x14ac:dyDescent="0.25">
      <c r="A209" s="4" t="s">
        <v>2172</v>
      </c>
      <c r="B209" s="20">
        <v>45640</v>
      </c>
      <c r="C209" s="4" t="s">
        <v>618</v>
      </c>
      <c r="D209" s="4" t="s">
        <v>1820</v>
      </c>
      <c r="E209" s="4" t="s">
        <v>1901</v>
      </c>
      <c r="F209" s="4">
        <v>1</v>
      </c>
      <c r="G209" s="4">
        <v>127.11</v>
      </c>
      <c r="H209" s="4">
        <v>0.01</v>
      </c>
      <c r="I209" s="4" t="s">
        <v>1961</v>
      </c>
      <c r="J209" s="4">
        <v>125.8389</v>
      </c>
      <c r="K209" s="4">
        <f t="shared" si="12"/>
        <v>1</v>
      </c>
      <c r="L209" s="4">
        <f t="shared" si="13"/>
        <v>127.11</v>
      </c>
      <c r="M209" s="4">
        <f t="shared" si="14"/>
        <v>0.01</v>
      </c>
      <c r="N209" s="4">
        <f t="shared" si="15"/>
        <v>125.8389</v>
      </c>
      <c r="O209" s="6">
        <f>VLOOKUP(C209,'Cleaned Customer Dim'!$A$2:$D$501,4,FALSE)</f>
        <v>54</v>
      </c>
      <c r="P209" s="6" t="str">
        <f>VLOOKUP(C209,'Cleaned Customer Dim'!$A$2:$E$501,5,FALSE)</f>
        <v>Female</v>
      </c>
      <c r="Q209" s="6" t="str">
        <f>VLOOKUP(C209,'Cleaned Customer Dim'!$A$2:$J$501,10,FALSE)</f>
        <v>Platinum</v>
      </c>
      <c r="R209" s="4" t="str">
        <f>VLOOKUP(D209,'Cleaned Product Dim'!$A$2:$C$101,3,FALSE)</f>
        <v>Home</v>
      </c>
      <c r="S209" s="6">
        <f>VLOOKUP(D209,'Cleaned Product Dim'!$A$2:$G$101,7,FALSE)</f>
        <v>228.53</v>
      </c>
      <c r="T209" s="6">
        <f>VLOOKUP(D209,'Cleaned Product Dim'!$A$2:$H$101,8,FALSE)</f>
        <v>469</v>
      </c>
      <c r="U209" s="6" t="str">
        <f>VLOOKUP(E209,'Cleaned Store Dim'!$A$2:$C$21,3,FALSE)</f>
        <v>North</v>
      </c>
      <c r="V209" s="6" t="str">
        <f>VLOOKUP(E209,'Cleaned Store Dim'!$A$2:$E$21,5,FALSE)</f>
        <v>Outlet</v>
      </c>
      <c r="W209" s="6" t="str">
        <f>VLOOKUP(E209,'Cleaned Store Dim'!$A$2:$F$21,6,FALSE)</f>
        <v>Goldberg</v>
      </c>
    </row>
    <row r="210" spans="1:23" ht="15.75" x14ac:dyDescent="0.25">
      <c r="A210" s="4" t="s">
        <v>2173</v>
      </c>
      <c r="B210" s="20">
        <v>45411</v>
      </c>
      <c r="C210" s="4" t="s">
        <v>615</v>
      </c>
      <c r="D210" s="4" t="s">
        <v>1680</v>
      </c>
      <c r="E210" s="4" t="s">
        <v>1942</v>
      </c>
      <c r="F210" s="4">
        <v>4</v>
      </c>
      <c r="G210" s="4">
        <v>931.26</v>
      </c>
      <c r="H210" s="4">
        <v>0.04</v>
      </c>
      <c r="I210" s="4" t="s">
        <v>1959</v>
      </c>
      <c r="J210" s="4">
        <v>3576.0383999999999</v>
      </c>
      <c r="K210" s="4">
        <f t="shared" si="12"/>
        <v>4</v>
      </c>
      <c r="L210" s="4">
        <f t="shared" si="13"/>
        <v>931.26</v>
      </c>
      <c r="M210" s="4">
        <f t="shared" si="14"/>
        <v>0.04</v>
      </c>
      <c r="N210" s="4">
        <f t="shared" si="15"/>
        <v>3576.0383999999999</v>
      </c>
      <c r="O210" s="6">
        <f>VLOOKUP(C210,'Cleaned Customer Dim'!$A$2:$D$501,4,FALSE)</f>
        <v>46</v>
      </c>
      <c r="P210" s="6" t="str">
        <f>VLOOKUP(C210,'Cleaned Customer Dim'!$A$2:$E$501,5,FALSE)</f>
        <v>Female</v>
      </c>
      <c r="Q210" s="6" t="str">
        <f>VLOOKUP(C210,'Cleaned Customer Dim'!$A$2:$J$501,10,FALSE)</f>
        <v>Silver</v>
      </c>
      <c r="R210" s="4" t="str">
        <f>VLOOKUP(D210,'Cleaned Product Dim'!$A$2:$C$101,3,FALSE)</f>
        <v>Electronics</v>
      </c>
      <c r="S210" s="6">
        <f>VLOOKUP(D210,'Cleaned Product Dim'!$A$2:$G$101,7,FALSE)</f>
        <v>419.28</v>
      </c>
      <c r="T210" s="6">
        <f>VLOOKUP(D210,'Cleaned Product Dim'!$A$2:$H$101,8,FALSE)</f>
        <v>86</v>
      </c>
      <c r="U210" s="6" t="str">
        <f>VLOOKUP(E210,'Cleaned Store Dim'!$A$2:$C$21,3,FALSE)</f>
        <v>North</v>
      </c>
      <c r="V210" s="6" t="str">
        <f>VLOOKUP(E210,'Cleaned Store Dim'!$A$2:$E$21,5,FALSE)</f>
        <v>Flagship</v>
      </c>
      <c r="W210" s="6" t="str">
        <f>VLOOKUP(E210,'Cleaned Store Dim'!$A$2:$F$21,6,FALSE)</f>
        <v>Benson</v>
      </c>
    </row>
    <row r="211" spans="1:23" ht="15.75" x14ac:dyDescent="0.25">
      <c r="A211" s="4" t="s">
        <v>2174</v>
      </c>
      <c r="B211" s="20">
        <v>45224</v>
      </c>
      <c r="C211" s="4" t="s">
        <v>1172</v>
      </c>
      <c r="D211" s="4" t="s">
        <v>1783</v>
      </c>
      <c r="E211" s="4" t="s">
        <v>1917</v>
      </c>
      <c r="F211" s="4">
        <v>1</v>
      </c>
      <c r="G211" s="4">
        <v>620.80999999999995</v>
      </c>
      <c r="H211" s="4">
        <v>0.04</v>
      </c>
      <c r="I211" s="4" t="s">
        <v>1961</v>
      </c>
      <c r="J211" s="4">
        <v>595.97759999999994</v>
      </c>
      <c r="K211" s="4">
        <f t="shared" si="12"/>
        <v>1</v>
      </c>
      <c r="L211" s="4">
        <f t="shared" si="13"/>
        <v>620.80999999999995</v>
      </c>
      <c r="M211" s="4">
        <f t="shared" si="14"/>
        <v>0.04</v>
      </c>
      <c r="N211" s="4">
        <f t="shared" si="15"/>
        <v>595.97759999999994</v>
      </c>
      <c r="O211" s="6">
        <f>VLOOKUP(C211,'Cleaned Customer Dim'!$A$2:$D$501,4,FALSE)</f>
        <v>21</v>
      </c>
      <c r="P211" s="6" t="str">
        <f>VLOOKUP(C211,'Cleaned Customer Dim'!$A$2:$E$501,5,FALSE)</f>
        <v>Female</v>
      </c>
      <c r="Q211" s="6" t="str">
        <f>VLOOKUP(C211,'Cleaned Customer Dim'!$A$2:$J$501,10,FALSE)</f>
        <v>Platinum</v>
      </c>
      <c r="R211" s="4" t="str">
        <f>VLOOKUP(D211,'Cleaned Product Dim'!$A$2:$C$101,3,FALSE)</f>
        <v>Electronics</v>
      </c>
      <c r="S211" s="6">
        <f>VLOOKUP(D211,'Cleaned Product Dim'!$A$2:$G$101,7,FALSE)</f>
        <v>349.17</v>
      </c>
      <c r="T211" s="6">
        <f>VLOOKUP(D211,'Cleaned Product Dim'!$A$2:$H$101,8,FALSE)</f>
        <v>476</v>
      </c>
      <c r="U211" s="6" t="str">
        <f>VLOOKUP(E211,'Cleaned Store Dim'!$A$2:$C$21,3,FALSE)</f>
        <v>West</v>
      </c>
      <c r="V211" s="6" t="str">
        <f>VLOOKUP(E211,'Cleaned Store Dim'!$A$2:$E$21,5,FALSE)</f>
        <v>Online</v>
      </c>
      <c r="W211" s="6" t="str">
        <f>VLOOKUP(E211,'Cleaned Store Dim'!$A$2:$F$21,6,FALSE)</f>
        <v>Thompson</v>
      </c>
    </row>
    <row r="212" spans="1:23" ht="15.75" x14ac:dyDescent="0.25">
      <c r="A212" s="4" t="s">
        <v>2175</v>
      </c>
      <c r="B212" s="20">
        <v>45497</v>
      </c>
      <c r="C212" s="4" t="s">
        <v>342</v>
      </c>
      <c r="D212" s="4" t="s">
        <v>1732</v>
      </c>
      <c r="E212" s="4" t="s">
        <v>1896</v>
      </c>
      <c r="F212" s="4">
        <v>1</v>
      </c>
      <c r="G212" s="4">
        <v>823.26</v>
      </c>
      <c r="H212" s="4">
        <v>0.27</v>
      </c>
      <c r="I212" s="4" t="s">
        <v>1964</v>
      </c>
      <c r="J212" s="4">
        <v>600.97979999999995</v>
      </c>
      <c r="K212" s="4">
        <f t="shared" si="12"/>
        <v>1</v>
      </c>
      <c r="L212" s="4">
        <f t="shared" si="13"/>
        <v>823.26</v>
      </c>
      <c r="M212" s="4">
        <f t="shared" si="14"/>
        <v>0.27</v>
      </c>
      <c r="N212" s="4">
        <f t="shared" si="15"/>
        <v>600.97979999999995</v>
      </c>
      <c r="O212" s="6">
        <f>VLOOKUP(C212,'Cleaned Customer Dim'!$A$2:$D$501,4,FALSE)</f>
        <v>43</v>
      </c>
      <c r="P212" s="6" t="str">
        <f>VLOOKUP(C212,'Cleaned Customer Dim'!$A$2:$E$501,5,FALSE)</f>
        <v>Female</v>
      </c>
      <c r="Q212" s="6" t="str">
        <f>VLOOKUP(C212,'Cleaned Customer Dim'!$A$2:$J$501,10,FALSE)</f>
        <v>Gold</v>
      </c>
      <c r="R212" s="4" t="str">
        <f>VLOOKUP(D212,'Cleaned Product Dim'!$A$2:$C$101,3,FALSE)</f>
        <v>Sports</v>
      </c>
      <c r="S212" s="6">
        <f>VLOOKUP(D212,'Cleaned Product Dim'!$A$2:$G$101,7,FALSE)</f>
        <v>190.29</v>
      </c>
      <c r="T212" s="6">
        <f>VLOOKUP(D212,'Cleaned Product Dim'!$A$2:$H$101,8,FALSE)</f>
        <v>260</v>
      </c>
      <c r="U212" s="6" t="str">
        <f>VLOOKUP(E212,'Cleaned Store Dim'!$A$2:$C$21,3,FALSE)</f>
        <v>South</v>
      </c>
      <c r="V212" s="6" t="str">
        <f>VLOOKUP(E212,'Cleaned Store Dim'!$A$2:$E$21,5,FALSE)</f>
        <v>Outlet</v>
      </c>
      <c r="W212" s="6" t="str">
        <f>VLOOKUP(E212,'Cleaned Store Dim'!$A$2:$F$21,6,FALSE)</f>
        <v>North Nancy</v>
      </c>
    </row>
    <row r="213" spans="1:23" ht="15.75" x14ac:dyDescent="0.25">
      <c r="A213" s="4" t="s">
        <v>2176</v>
      </c>
      <c r="B213" s="20">
        <v>45807</v>
      </c>
      <c r="C213" s="4" t="s">
        <v>62</v>
      </c>
      <c r="D213" s="4" t="s">
        <v>1658</v>
      </c>
      <c r="E213" s="4" t="s">
        <v>1917</v>
      </c>
      <c r="F213" s="4">
        <v>3</v>
      </c>
      <c r="G213" s="4">
        <v>681.01</v>
      </c>
      <c r="H213" s="4">
        <v>0.27</v>
      </c>
      <c r="I213" s="4" t="s">
        <v>1964</v>
      </c>
      <c r="J213" s="4">
        <v>1491.4119000000001</v>
      </c>
      <c r="K213" s="4">
        <f t="shared" si="12"/>
        <v>3</v>
      </c>
      <c r="L213" s="4">
        <f t="shared" si="13"/>
        <v>681.01</v>
      </c>
      <c r="M213" s="4">
        <f t="shared" si="14"/>
        <v>0.27</v>
      </c>
      <c r="N213" s="4">
        <f t="shared" si="15"/>
        <v>1491.4119000000001</v>
      </c>
      <c r="O213" s="6">
        <f>VLOOKUP(C213,'Cleaned Customer Dim'!$A$2:$D$501,4,FALSE)</f>
        <v>55</v>
      </c>
      <c r="P213" s="6" t="str">
        <f>VLOOKUP(C213,'Cleaned Customer Dim'!$A$2:$E$501,5,FALSE)</f>
        <v>Female</v>
      </c>
      <c r="Q213" s="6" t="str">
        <f>VLOOKUP(C213,'Cleaned Customer Dim'!$A$2:$J$501,10,FALSE)</f>
        <v>Platinum</v>
      </c>
      <c r="R213" s="4" t="str">
        <f>VLOOKUP(D213,'Cleaned Product Dim'!$A$2:$C$101,3,FALSE)</f>
        <v>Home</v>
      </c>
      <c r="S213" s="6">
        <f>VLOOKUP(D213,'Cleaned Product Dim'!$A$2:$G$101,7,FALSE)</f>
        <v>234.80599999999998</v>
      </c>
      <c r="T213" s="6">
        <f>VLOOKUP(D213,'Cleaned Product Dim'!$A$2:$H$101,8,FALSE)</f>
        <v>378</v>
      </c>
      <c r="U213" s="6" t="str">
        <f>VLOOKUP(E213,'Cleaned Store Dim'!$A$2:$C$21,3,FALSE)</f>
        <v>West</v>
      </c>
      <c r="V213" s="6" t="str">
        <f>VLOOKUP(E213,'Cleaned Store Dim'!$A$2:$E$21,5,FALSE)</f>
        <v>Online</v>
      </c>
      <c r="W213" s="6" t="str">
        <f>VLOOKUP(E213,'Cleaned Store Dim'!$A$2:$F$21,6,FALSE)</f>
        <v>Thompson</v>
      </c>
    </row>
    <row r="214" spans="1:23" ht="15.75" x14ac:dyDescent="0.25">
      <c r="A214" s="4" t="s">
        <v>2177</v>
      </c>
      <c r="B214" s="20">
        <v>46001</v>
      </c>
      <c r="C214" s="4" t="s">
        <v>1380</v>
      </c>
      <c r="D214" s="4" t="s">
        <v>1750</v>
      </c>
      <c r="E214" s="4" t="s">
        <v>1948</v>
      </c>
      <c r="F214" s="4">
        <v>4</v>
      </c>
      <c r="G214" s="4">
        <v>119.83</v>
      </c>
      <c r="H214" s="4">
        <v>0.13</v>
      </c>
      <c r="I214" s="4" t="s">
        <v>1959</v>
      </c>
      <c r="J214" s="4">
        <v>417.00839999999999</v>
      </c>
      <c r="K214" s="4">
        <f t="shared" si="12"/>
        <v>4</v>
      </c>
      <c r="L214" s="4">
        <f t="shared" si="13"/>
        <v>119.83</v>
      </c>
      <c r="M214" s="4">
        <f t="shared" si="14"/>
        <v>0.13</v>
      </c>
      <c r="N214" s="4">
        <f t="shared" si="15"/>
        <v>417.00839999999999</v>
      </c>
      <c r="O214" s="6">
        <f>VLOOKUP(C214,'Cleaned Customer Dim'!$A$2:$D$501,4,FALSE)</f>
        <v>42</v>
      </c>
      <c r="P214" s="6" t="str">
        <f>VLOOKUP(C214,'Cleaned Customer Dim'!$A$2:$E$501,5,FALSE)</f>
        <v>Female</v>
      </c>
      <c r="Q214" s="6" t="str">
        <f>VLOOKUP(C214,'Cleaned Customer Dim'!$A$2:$J$501,10,FALSE)</f>
        <v>Bronze</v>
      </c>
      <c r="R214" s="4" t="str">
        <f>VLOOKUP(D214,'Cleaned Product Dim'!$A$2:$C$101,3,FALSE)</f>
        <v>Home</v>
      </c>
      <c r="S214" s="6">
        <f>VLOOKUP(D214,'Cleaned Product Dim'!$A$2:$G$101,7,FALSE)</f>
        <v>461.47</v>
      </c>
      <c r="T214" s="6">
        <f>VLOOKUP(D214,'Cleaned Product Dim'!$A$2:$H$101,8,FALSE)</f>
        <v>190</v>
      </c>
      <c r="U214" s="6" t="str">
        <f>VLOOKUP(E214,'Cleaned Store Dim'!$A$2:$C$21,3,FALSE)</f>
        <v>East</v>
      </c>
      <c r="V214" s="6" t="str">
        <f>VLOOKUP(E214,'Cleaned Store Dim'!$A$2:$E$21,5,FALSE)</f>
        <v>Online</v>
      </c>
      <c r="W214" s="6" t="str">
        <f>VLOOKUP(E214,'Cleaned Store Dim'!$A$2:$F$21,6,FALSE)</f>
        <v>Vasquez</v>
      </c>
    </row>
    <row r="215" spans="1:23" ht="15.75" x14ac:dyDescent="0.25">
      <c r="A215" s="4" t="s">
        <v>2178</v>
      </c>
      <c r="B215" s="20">
        <v>45314</v>
      </c>
      <c r="C215" s="4" t="s">
        <v>980</v>
      </c>
      <c r="D215" s="4" t="s">
        <v>1817</v>
      </c>
      <c r="E215" s="4" t="s">
        <v>1896</v>
      </c>
      <c r="F215" s="4">
        <v>1</v>
      </c>
      <c r="G215" s="4">
        <v>575.66</v>
      </c>
      <c r="H215" s="4">
        <v>0.03</v>
      </c>
      <c r="I215" s="4" t="s">
        <v>1961</v>
      </c>
      <c r="J215" s="4">
        <v>558.39019999999994</v>
      </c>
      <c r="K215" s="4">
        <f t="shared" si="12"/>
        <v>1</v>
      </c>
      <c r="L215" s="4">
        <f t="shared" si="13"/>
        <v>575.66</v>
      </c>
      <c r="M215" s="4">
        <f t="shared" si="14"/>
        <v>0.03</v>
      </c>
      <c r="N215" s="4">
        <f t="shared" si="15"/>
        <v>558.39019999999994</v>
      </c>
      <c r="O215" s="6">
        <f>VLOOKUP(C215,'Cleaned Customer Dim'!$A$2:$D$501,4,FALSE)</f>
        <v>56</v>
      </c>
      <c r="P215" s="6" t="str">
        <f>VLOOKUP(C215,'Cleaned Customer Dim'!$A$2:$E$501,5,FALSE)</f>
        <v>Female</v>
      </c>
      <c r="Q215" s="6" t="str">
        <f>VLOOKUP(C215,'Cleaned Customer Dim'!$A$2:$J$501,10,FALSE)</f>
        <v>Bronze</v>
      </c>
      <c r="R215" s="4" t="str">
        <f>VLOOKUP(D215,'Cleaned Product Dim'!$A$2:$C$101,3,FALSE)</f>
        <v>Home</v>
      </c>
      <c r="S215" s="6">
        <f>VLOOKUP(D215,'Cleaned Product Dim'!$A$2:$G$101,7,FALSE)</f>
        <v>325.26</v>
      </c>
      <c r="T215" s="6">
        <f>VLOOKUP(D215,'Cleaned Product Dim'!$A$2:$H$101,8,FALSE)</f>
        <v>400</v>
      </c>
      <c r="U215" s="6" t="str">
        <f>VLOOKUP(E215,'Cleaned Store Dim'!$A$2:$C$21,3,FALSE)</f>
        <v>South</v>
      </c>
      <c r="V215" s="6" t="str">
        <f>VLOOKUP(E215,'Cleaned Store Dim'!$A$2:$E$21,5,FALSE)</f>
        <v>Outlet</v>
      </c>
      <c r="W215" s="6" t="str">
        <f>VLOOKUP(E215,'Cleaned Store Dim'!$A$2:$F$21,6,FALSE)</f>
        <v>North Nancy</v>
      </c>
    </row>
    <row r="216" spans="1:23" ht="15.75" x14ac:dyDescent="0.25">
      <c r="A216" s="4" t="s">
        <v>2179</v>
      </c>
      <c r="B216" s="20">
        <v>45943</v>
      </c>
      <c r="C216" s="4" t="s">
        <v>659</v>
      </c>
      <c r="D216" s="4" t="s">
        <v>1725</v>
      </c>
      <c r="E216" s="4" t="s">
        <v>1939</v>
      </c>
      <c r="F216" s="4">
        <v>1</v>
      </c>
      <c r="G216" s="4">
        <v>775.84</v>
      </c>
      <c r="H216" s="4">
        <v>0.26</v>
      </c>
      <c r="I216" s="4" t="s">
        <v>1959</v>
      </c>
      <c r="J216" s="4">
        <v>574.12160000000006</v>
      </c>
      <c r="K216" s="4">
        <f t="shared" si="12"/>
        <v>1</v>
      </c>
      <c r="L216" s="4">
        <f t="shared" si="13"/>
        <v>775.84</v>
      </c>
      <c r="M216" s="4">
        <f t="shared" si="14"/>
        <v>0.26</v>
      </c>
      <c r="N216" s="4">
        <f t="shared" si="15"/>
        <v>574.12160000000006</v>
      </c>
      <c r="O216" s="6">
        <f>VLOOKUP(C216,'Cleaned Customer Dim'!$A$2:$D$501,4,FALSE)</f>
        <v>46</v>
      </c>
      <c r="P216" s="6" t="str">
        <f>VLOOKUP(C216,'Cleaned Customer Dim'!$A$2:$E$501,5,FALSE)</f>
        <v>Male</v>
      </c>
      <c r="Q216" s="6" t="str">
        <f>VLOOKUP(C216,'Cleaned Customer Dim'!$A$2:$J$501,10,FALSE)</f>
        <v>Bronze</v>
      </c>
      <c r="R216" s="4" t="str">
        <f>VLOOKUP(D216,'Cleaned Product Dim'!$A$2:$C$101,3,FALSE)</f>
        <v>Electronics</v>
      </c>
      <c r="S216" s="6">
        <f>VLOOKUP(D216,'Cleaned Product Dim'!$A$2:$G$101,7,FALSE)</f>
        <v>177.98</v>
      </c>
      <c r="T216" s="6">
        <f>VLOOKUP(D216,'Cleaned Product Dim'!$A$2:$H$101,8,FALSE)</f>
        <v>103</v>
      </c>
      <c r="U216" s="6" t="str">
        <f>VLOOKUP(E216,'Cleaned Store Dim'!$A$2:$C$21,3,FALSE)</f>
        <v>West</v>
      </c>
      <c r="V216" s="6" t="str">
        <f>VLOOKUP(E216,'Cleaned Store Dim'!$A$2:$E$21,5,FALSE)</f>
        <v>Flagship</v>
      </c>
      <c r="W216" s="6" t="str">
        <f>VLOOKUP(E216,'Cleaned Store Dim'!$A$2:$F$21,6,FALSE)</f>
        <v>New Jimmy</v>
      </c>
    </row>
    <row r="217" spans="1:23" ht="15.75" x14ac:dyDescent="0.25">
      <c r="A217" s="4" t="s">
        <v>2180</v>
      </c>
      <c r="B217" s="20">
        <v>45415</v>
      </c>
      <c r="C217" s="4" t="s">
        <v>1383</v>
      </c>
      <c r="D217" s="4" t="s">
        <v>1613</v>
      </c>
      <c r="E217" s="4" t="s">
        <v>1921</v>
      </c>
      <c r="F217" s="4">
        <v>3</v>
      </c>
      <c r="G217" s="4">
        <v>318.43</v>
      </c>
      <c r="H217" s="4">
        <v>0.05</v>
      </c>
      <c r="I217" s="4" t="s">
        <v>1959</v>
      </c>
      <c r="J217" s="4">
        <v>907.52549999999997</v>
      </c>
      <c r="K217" s="4">
        <f t="shared" si="12"/>
        <v>3</v>
      </c>
      <c r="L217" s="4">
        <f t="shared" si="13"/>
        <v>318.43</v>
      </c>
      <c r="M217" s="4">
        <f t="shared" si="14"/>
        <v>0.05</v>
      </c>
      <c r="N217" s="4">
        <f t="shared" si="15"/>
        <v>907.52549999999997</v>
      </c>
      <c r="O217" s="6">
        <f>VLOOKUP(C217,'Cleaned Customer Dim'!$A$2:$D$501,4,FALSE)</f>
        <v>51</v>
      </c>
      <c r="P217" s="6" t="str">
        <f>VLOOKUP(C217,'Cleaned Customer Dim'!$A$2:$E$501,5,FALSE)</f>
        <v>Male</v>
      </c>
      <c r="Q217" s="6" t="str">
        <f>VLOOKUP(C217,'Cleaned Customer Dim'!$A$2:$J$501,10,FALSE)</f>
        <v>Silver</v>
      </c>
      <c r="R217" s="4" t="str">
        <f>VLOOKUP(D217,'Cleaned Product Dim'!$A$2:$C$101,3,FALSE)</f>
        <v>Home</v>
      </c>
      <c r="S217" s="6">
        <f>VLOOKUP(D217,'Cleaned Product Dim'!$A$2:$G$101,7,FALSE)</f>
        <v>48.01</v>
      </c>
      <c r="T217" s="6">
        <f>VLOOKUP(D217,'Cleaned Product Dim'!$A$2:$H$101,8,FALSE)</f>
        <v>439</v>
      </c>
      <c r="U217" s="6" t="str">
        <f>VLOOKUP(E217,'Cleaned Store Dim'!$A$2:$C$21,3,FALSE)</f>
        <v>South</v>
      </c>
      <c r="V217" s="6" t="str">
        <f>VLOOKUP(E217,'Cleaned Store Dim'!$A$2:$E$21,5,FALSE)</f>
        <v>Flagship</v>
      </c>
      <c r="W217" s="6" t="str">
        <f>VLOOKUP(E217,'Cleaned Store Dim'!$A$2:$F$21,6,FALSE)</f>
        <v>Johnstad</v>
      </c>
    </row>
    <row r="218" spans="1:23" ht="15.75" x14ac:dyDescent="0.25">
      <c r="A218" s="4" t="s">
        <v>2181</v>
      </c>
      <c r="B218" s="20">
        <v>45854</v>
      </c>
      <c r="C218" s="4" t="s">
        <v>521</v>
      </c>
      <c r="D218" s="4" t="s">
        <v>1799</v>
      </c>
      <c r="E218" s="4" t="s">
        <v>1917</v>
      </c>
      <c r="F218" s="4">
        <v>3</v>
      </c>
      <c r="G218" s="4">
        <v>141.6</v>
      </c>
      <c r="H218" s="4">
        <v>0.08</v>
      </c>
      <c r="I218" s="4" t="s">
        <v>1964</v>
      </c>
      <c r="J218" s="4">
        <v>390.81599999999997</v>
      </c>
      <c r="K218" s="4">
        <f t="shared" si="12"/>
        <v>3</v>
      </c>
      <c r="L218" s="4">
        <f t="shared" si="13"/>
        <v>141.6</v>
      </c>
      <c r="M218" s="4">
        <f t="shared" si="14"/>
        <v>0.08</v>
      </c>
      <c r="N218" s="4">
        <f t="shared" si="15"/>
        <v>390.81599999999997</v>
      </c>
      <c r="O218" s="6">
        <f>VLOOKUP(C218,'Cleaned Customer Dim'!$A$2:$D$501,4,FALSE)</f>
        <v>31</v>
      </c>
      <c r="P218" s="6" t="str">
        <f>VLOOKUP(C218,'Cleaned Customer Dim'!$A$2:$E$501,5,FALSE)</f>
        <v>Male</v>
      </c>
      <c r="Q218" s="6" t="str">
        <f>VLOOKUP(C218,'Cleaned Customer Dim'!$A$2:$J$501,10,FALSE)</f>
        <v>Bronze</v>
      </c>
      <c r="R218" s="4" t="str">
        <f>VLOOKUP(D218,'Cleaned Product Dim'!$A$2:$C$101,3,FALSE)</f>
        <v>Sports</v>
      </c>
      <c r="S218" s="6">
        <f>VLOOKUP(D218,'Cleaned Product Dim'!$A$2:$G$101,7,FALSE)</f>
        <v>477.61</v>
      </c>
      <c r="T218" s="6">
        <f>VLOOKUP(D218,'Cleaned Product Dim'!$A$2:$H$101,8,FALSE)</f>
        <v>300</v>
      </c>
      <c r="U218" s="6" t="str">
        <f>VLOOKUP(E218,'Cleaned Store Dim'!$A$2:$C$21,3,FALSE)</f>
        <v>West</v>
      </c>
      <c r="V218" s="6" t="str">
        <f>VLOOKUP(E218,'Cleaned Store Dim'!$A$2:$E$21,5,FALSE)</f>
        <v>Online</v>
      </c>
      <c r="W218" s="6" t="str">
        <f>VLOOKUP(E218,'Cleaned Store Dim'!$A$2:$F$21,6,FALSE)</f>
        <v>Thompson</v>
      </c>
    </row>
    <row r="219" spans="1:23" ht="15.75" x14ac:dyDescent="0.25">
      <c r="A219" s="4" t="s">
        <v>2182</v>
      </c>
      <c r="B219" s="20">
        <v>45219</v>
      </c>
      <c r="C219" s="4" t="s">
        <v>860</v>
      </c>
      <c r="D219" s="4" t="s">
        <v>1617</v>
      </c>
      <c r="E219" s="4" t="s">
        <v>1948</v>
      </c>
      <c r="F219" s="4">
        <v>1</v>
      </c>
      <c r="G219" s="4">
        <v>332.82</v>
      </c>
      <c r="H219" s="4">
        <v>0.14000000000000001</v>
      </c>
      <c r="I219" s="4" t="s">
        <v>1961</v>
      </c>
      <c r="J219" s="4">
        <v>286.22519999999997</v>
      </c>
      <c r="K219" s="4">
        <f t="shared" si="12"/>
        <v>1</v>
      </c>
      <c r="L219" s="4">
        <f t="shared" si="13"/>
        <v>332.82</v>
      </c>
      <c r="M219" s="4">
        <f t="shared" si="14"/>
        <v>0.14000000000000001</v>
      </c>
      <c r="N219" s="4">
        <f t="shared" si="15"/>
        <v>286.22519999999997</v>
      </c>
      <c r="O219" s="6">
        <f>VLOOKUP(C219,'Cleaned Customer Dim'!$A$2:$D$501,4,FALSE)</f>
        <v>32</v>
      </c>
      <c r="P219" s="6" t="str">
        <f>VLOOKUP(C219,'Cleaned Customer Dim'!$A$2:$E$501,5,FALSE)</f>
        <v>Female</v>
      </c>
      <c r="Q219" s="6" t="str">
        <f>VLOOKUP(C219,'Cleaned Customer Dim'!$A$2:$J$501,10,FALSE)</f>
        <v>Bronze</v>
      </c>
      <c r="R219" s="4" t="str">
        <f>VLOOKUP(D219,'Cleaned Product Dim'!$A$2:$C$101,3,FALSE)</f>
        <v>Electronics</v>
      </c>
      <c r="S219" s="6">
        <f>VLOOKUP(D219,'Cleaned Product Dim'!$A$2:$G$101,7,FALSE)</f>
        <v>465.34</v>
      </c>
      <c r="T219" s="6">
        <f>VLOOKUP(D219,'Cleaned Product Dim'!$A$2:$H$101,8,FALSE)</f>
        <v>301</v>
      </c>
      <c r="U219" s="6" t="str">
        <f>VLOOKUP(E219,'Cleaned Store Dim'!$A$2:$C$21,3,FALSE)</f>
        <v>East</v>
      </c>
      <c r="V219" s="6" t="str">
        <f>VLOOKUP(E219,'Cleaned Store Dim'!$A$2:$E$21,5,FALSE)</f>
        <v>Online</v>
      </c>
      <c r="W219" s="6" t="str">
        <f>VLOOKUP(E219,'Cleaned Store Dim'!$A$2:$F$21,6,FALSE)</f>
        <v>Vasquez</v>
      </c>
    </row>
    <row r="220" spans="1:23" ht="15.75" x14ac:dyDescent="0.25">
      <c r="A220" s="4" t="s">
        <v>2183</v>
      </c>
      <c r="B220" s="20">
        <v>45388</v>
      </c>
      <c r="C220" s="4" t="s">
        <v>799</v>
      </c>
      <c r="D220" s="4" t="s">
        <v>1799</v>
      </c>
      <c r="E220" s="4" t="s">
        <v>1892</v>
      </c>
      <c r="F220" s="4">
        <v>4</v>
      </c>
      <c r="G220" s="4">
        <v>640.97</v>
      </c>
      <c r="H220" s="4">
        <v>0.11</v>
      </c>
      <c r="I220" s="4" t="s">
        <v>1964</v>
      </c>
      <c r="J220" s="4">
        <v>2281.8532</v>
      </c>
      <c r="K220" s="4">
        <f t="shared" si="12"/>
        <v>4</v>
      </c>
      <c r="L220" s="4">
        <f t="shared" si="13"/>
        <v>640.97</v>
      </c>
      <c r="M220" s="4">
        <f t="shared" si="14"/>
        <v>0.11</v>
      </c>
      <c r="N220" s="4">
        <f t="shared" si="15"/>
        <v>2281.8532</v>
      </c>
      <c r="O220" s="6">
        <f>VLOOKUP(C220,'Cleaned Customer Dim'!$A$2:$D$501,4,FALSE)</f>
        <v>58</v>
      </c>
      <c r="P220" s="6" t="str">
        <f>VLOOKUP(C220,'Cleaned Customer Dim'!$A$2:$E$501,5,FALSE)</f>
        <v>Male</v>
      </c>
      <c r="Q220" s="6" t="str">
        <f>VLOOKUP(C220,'Cleaned Customer Dim'!$A$2:$J$501,10,FALSE)</f>
        <v>Bronze</v>
      </c>
      <c r="R220" s="4" t="str">
        <f>VLOOKUP(D220,'Cleaned Product Dim'!$A$2:$C$101,3,FALSE)</f>
        <v>Sports</v>
      </c>
      <c r="S220" s="6">
        <f>VLOOKUP(D220,'Cleaned Product Dim'!$A$2:$G$101,7,FALSE)</f>
        <v>477.61</v>
      </c>
      <c r="T220" s="6">
        <f>VLOOKUP(D220,'Cleaned Product Dim'!$A$2:$H$101,8,FALSE)</f>
        <v>300</v>
      </c>
      <c r="U220" s="6" t="str">
        <f>VLOOKUP(E220,'Cleaned Store Dim'!$A$2:$C$21,3,FALSE)</f>
        <v>North</v>
      </c>
      <c r="V220" s="6" t="str">
        <f>VLOOKUP(E220,'Cleaned Store Dim'!$A$2:$E$21,5,FALSE)</f>
        <v>Flagship</v>
      </c>
      <c r="W220" s="6" t="str">
        <f>VLOOKUP(E220,'Cleaned Store Dim'!$A$2:$F$21,6,FALSE)</f>
        <v>Daniel</v>
      </c>
    </row>
    <row r="221" spans="1:23" ht="15.75" x14ac:dyDescent="0.25">
      <c r="A221" s="4" t="s">
        <v>2184</v>
      </c>
      <c r="B221" s="20">
        <v>45225</v>
      </c>
      <c r="C221" s="4" t="s">
        <v>671</v>
      </c>
      <c r="D221" s="4" t="s">
        <v>1853</v>
      </c>
      <c r="E221" s="4" t="s">
        <v>1936</v>
      </c>
      <c r="F221" s="4">
        <v>4</v>
      </c>
      <c r="G221" s="4">
        <v>75.37</v>
      </c>
      <c r="H221" s="4">
        <v>0.02</v>
      </c>
      <c r="I221" s="4" t="s">
        <v>1964</v>
      </c>
      <c r="J221" s="4">
        <v>295.4504</v>
      </c>
      <c r="K221" s="4">
        <f t="shared" si="12"/>
        <v>4</v>
      </c>
      <c r="L221" s="4">
        <f t="shared" si="13"/>
        <v>75.37</v>
      </c>
      <c r="M221" s="4">
        <f t="shared" si="14"/>
        <v>0.02</v>
      </c>
      <c r="N221" s="4">
        <f t="shared" si="15"/>
        <v>295.4504</v>
      </c>
      <c r="O221" s="6">
        <f>VLOOKUP(C221,'Cleaned Customer Dim'!$A$2:$D$501,4,FALSE)</f>
        <v>47</v>
      </c>
      <c r="P221" s="6" t="str">
        <f>VLOOKUP(C221,'Cleaned Customer Dim'!$A$2:$E$501,5,FALSE)</f>
        <v>Male</v>
      </c>
      <c r="Q221" s="6" t="str">
        <f>VLOOKUP(C221,'Cleaned Customer Dim'!$A$2:$J$501,10,FALSE)</f>
        <v>Platinum</v>
      </c>
      <c r="R221" s="4" t="str">
        <f>VLOOKUP(D221,'Cleaned Product Dim'!$A$2:$C$101,3,FALSE)</f>
        <v>Electronics</v>
      </c>
      <c r="S221" s="6">
        <f>VLOOKUP(D221,'Cleaned Product Dim'!$A$2:$G$101,7,FALSE)</f>
        <v>340.14</v>
      </c>
      <c r="T221" s="6">
        <f>VLOOKUP(D221,'Cleaned Product Dim'!$A$2:$H$101,8,FALSE)</f>
        <v>361</v>
      </c>
      <c r="U221" s="6" t="str">
        <f>VLOOKUP(E221,'Cleaned Store Dim'!$A$2:$C$21,3,FALSE)</f>
        <v>North</v>
      </c>
      <c r="V221" s="6" t="str">
        <f>VLOOKUP(E221,'Cleaned Store Dim'!$A$2:$E$21,5,FALSE)</f>
        <v>Flagship</v>
      </c>
      <c r="W221" s="6" t="str">
        <f>VLOOKUP(E221,'Cleaned Store Dim'!$A$2:$F$21,6,FALSE)</f>
        <v>Jenniferstad</v>
      </c>
    </row>
    <row r="222" spans="1:23" ht="15.75" x14ac:dyDescent="0.25">
      <c r="A222" s="4" t="s">
        <v>2185</v>
      </c>
      <c r="B222" s="20">
        <v>45842</v>
      </c>
      <c r="C222" s="4" t="s">
        <v>279</v>
      </c>
      <c r="D222" s="4" t="s">
        <v>1998</v>
      </c>
      <c r="E222" s="4" t="s">
        <v>1945</v>
      </c>
      <c r="F222" s="4">
        <v>3</v>
      </c>
      <c r="G222" s="4">
        <v>434.55</v>
      </c>
      <c r="H222" s="4">
        <v>0.08</v>
      </c>
      <c r="I222" s="4" t="s">
        <v>1964</v>
      </c>
      <c r="J222" s="4">
        <v>1199.3579999999999</v>
      </c>
      <c r="K222" s="4">
        <f t="shared" si="12"/>
        <v>3</v>
      </c>
      <c r="L222" s="4">
        <f t="shared" si="13"/>
        <v>434.55</v>
      </c>
      <c r="M222" s="4">
        <f t="shared" si="14"/>
        <v>0.08</v>
      </c>
      <c r="N222" s="4">
        <f t="shared" si="15"/>
        <v>1199.3579999999999</v>
      </c>
      <c r="O222" s="6">
        <f>VLOOKUP(C222,'Cleaned Customer Dim'!$A$2:$D$501,4,FALSE)</f>
        <v>61</v>
      </c>
      <c r="P222" s="6" t="str">
        <f>VLOOKUP(C222,'Cleaned Customer Dim'!$A$2:$E$501,5,FALSE)</f>
        <v>Female</v>
      </c>
      <c r="Q222" s="6" t="str">
        <f>VLOOKUP(C222,'Cleaned Customer Dim'!$A$2:$J$501,10,FALSE)</f>
        <v>Gold</v>
      </c>
      <c r="R222" s="4" t="str">
        <f>VLOOKUP(D222,'Cleaned Product Dim'!$A$2:$C$101,3,FALSE)</f>
        <v>Beauty</v>
      </c>
      <c r="S222" s="6">
        <f>VLOOKUP(D222,'Cleaned Product Dim'!$A$2:$G$101,7,FALSE)</f>
        <v>337.42</v>
      </c>
      <c r="T222" s="6">
        <f>VLOOKUP(D222,'Cleaned Product Dim'!$A$2:$H$101,8,FALSE)</f>
        <v>256</v>
      </c>
      <c r="U222" s="6" t="str">
        <f>VLOOKUP(E222,'Cleaned Store Dim'!$A$2:$C$21,3,FALSE)</f>
        <v>East</v>
      </c>
      <c r="V222" s="6" t="str">
        <f>VLOOKUP(E222,'Cleaned Store Dim'!$A$2:$E$21,5,FALSE)</f>
        <v>Flagship</v>
      </c>
      <c r="W222" s="6" t="str">
        <f>VLOOKUP(E222,'Cleaned Store Dim'!$A$2:$F$21,6,FALSE)</f>
        <v>East Stevechester</v>
      </c>
    </row>
    <row r="223" spans="1:23" ht="15.75" x14ac:dyDescent="0.25">
      <c r="A223" s="4" t="s">
        <v>2186</v>
      </c>
      <c r="B223" s="20">
        <v>45729</v>
      </c>
      <c r="C223" s="4" t="s">
        <v>357</v>
      </c>
      <c r="D223" s="4" t="s">
        <v>1655</v>
      </c>
      <c r="E223" s="4" t="s">
        <v>1934</v>
      </c>
      <c r="F223" s="4">
        <v>4</v>
      </c>
      <c r="G223" s="4">
        <v>652.28</v>
      </c>
      <c r="H223" s="4">
        <v>0.15</v>
      </c>
      <c r="I223" s="4" t="s">
        <v>1959</v>
      </c>
      <c r="J223" s="4">
        <v>2217.752</v>
      </c>
      <c r="K223" s="4">
        <f t="shared" si="12"/>
        <v>4</v>
      </c>
      <c r="L223" s="4">
        <f t="shared" si="13"/>
        <v>652.28</v>
      </c>
      <c r="M223" s="4">
        <f t="shared" si="14"/>
        <v>0.15</v>
      </c>
      <c r="N223" s="4">
        <f t="shared" si="15"/>
        <v>2217.752</v>
      </c>
      <c r="O223" s="6">
        <f>VLOOKUP(C223,'Cleaned Customer Dim'!$A$2:$D$501,4,FALSE)</f>
        <v>35</v>
      </c>
      <c r="P223" s="6" t="str">
        <f>VLOOKUP(C223,'Cleaned Customer Dim'!$A$2:$E$501,5,FALSE)</f>
        <v>Male</v>
      </c>
      <c r="Q223" s="6" t="str">
        <f>VLOOKUP(C223,'Cleaned Customer Dim'!$A$2:$J$501,10,FALSE)</f>
        <v>Silver</v>
      </c>
      <c r="R223" s="4" t="str">
        <f>VLOOKUP(D223,'Cleaned Product Dim'!$A$2:$C$101,3,FALSE)</f>
        <v>Electronics</v>
      </c>
      <c r="S223" s="6">
        <f>VLOOKUP(D223,'Cleaned Product Dim'!$A$2:$G$101,7,FALSE)</f>
        <v>322.41000000000003</v>
      </c>
      <c r="T223" s="6">
        <f>VLOOKUP(D223,'Cleaned Product Dim'!$A$2:$H$101,8,FALSE)</f>
        <v>213</v>
      </c>
      <c r="U223" s="6" t="str">
        <f>VLOOKUP(E223,'Cleaned Store Dim'!$A$2:$C$21,3,FALSE)</f>
        <v>South</v>
      </c>
      <c r="V223" s="6" t="str">
        <f>VLOOKUP(E223,'Cleaned Store Dim'!$A$2:$E$21,5,FALSE)</f>
        <v>Outlet</v>
      </c>
      <c r="W223" s="6" t="str">
        <f>VLOOKUP(E223,'Cleaned Store Dim'!$A$2:$F$21,6,FALSE)</f>
        <v>Christopher</v>
      </c>
    </row>
    <row r="224" spans="1:23" ht="15.75" x14ac:dyDescent="0.25">
      <c r="A224" s="4" t="s">
        <v>2187</v>
      </c>
      <c r="B224" s="20">
        <v>45480</v>
      </c>
      <c r="C224" s="4" t="s">
        <v>868</v>
      </c>
      <c r="D224" s="4" t="s">
        <v>1811</v>
      </c>
      <c r="E224" s="4" t="s">
        <v>1942</v>
      </c>
      <c r="F224" s="4">
        <v>3</v>
      </c>
      <c r="G224" s="4">
        <v>207.8</v>
      </c>
      <c r="H224" s="4">
        <v>0.15</v>
      </c>
      <c r="I224" s="4" t="s">
        <v>1959</v>
      </c>
      <c r="J224" s="4">
        <v>529.8900000000001</v>
      </c>
      <c r="K224" s="4">
        <f t="shared" si="12"/>
        <v>3</v>
      </c>
      <c r="L224" s="4">
        <f t="shared" si="13"/>
        <v>207.8</v>
      </c>
      <c r="M224" s="4">
        <f t="shared" si="14"/>
        <v>0.15</v>
      </c>
      <c r="N224" s="4">
        <f t="shared" si="15"/>
        <v>529.8900000000001</v>
      </c>
      <c r="O224" s="6">
        <f>VLOOKUP(C224,'Cleaned Customer Dim'!$A$2:$D$501,4,FALSE)</f>
        <v>45</v>
      </c>
      <c r="P224" s="6" t="str">
        <f>VLOOKUP(C224,'Cleaned Customer Dim'!$A$2:$E$501,5,FALSE)</f>
        <v>Female</v>
      </c>
      <c r="Q224" s="6" t="str">
        <f>VLOOKUP(C224,'Cleaned Customer Dim'!$A$2:$J$501,10,FALSE)</f>
        <v>Silver</v>
      </c>
      <c r="R224" s="4" t="str">
        <f>VLOOKUP(D224,'Cleaned Product Dim'!$A$2:$C$101,3,FALSE)</f>
        <v>Electronics</v>
      </c>
      <c r="S224" s="6">
        <f>VLOOKUP(D224,'Cleaned Product Dim'!$A$2:$G$101,7,FALSE)</f>
        <v>392.89</v>
      </c>
      <c r="T224" s="6">
        <f>VLOOKUP(D224,'Cleaned Product Dim'!$A$2:$H$101,8,FALSE)</f>
        <v>320</v>
      </c>
      <c r="U224" s="6" t="str">
        <f>VLOOKUP(E224,'Cleaned Store Dim'!$A$2:$C$21,3,FALSE)</f>
        <v>North</v>
      </c>
      <c r="V224" s="6" t="str">
        <f>VLOOKUP(E224,'Cleaned Store Dim'!$A$2:$E$21,5,FALSE)</f>
        <v>Flagship</v>
      </c>
      <c r="W224" s="6" t="str">
        <f>VLOOKUP(E224,'Cleaned Store Dim'!$A$2:$F$21,6,FALSE)</f>
        <v>Benson</v>
      </c>
    </row>
    <row r="225" spans="1:23" ht="15.75" x14ac:dyDescent="0.25">
      <c r="A225" s="4" t="s">
        <v>2188</v>
      </c>
      <c r="B225" s="20">
        <v>45568</v>
      </c>
      <c r="C225" s="4" t="s">
        <v>1533</v>
      </c>
      <c r="D225" s="4" t="s">
        <v>1765</v>
      </c>
      <c r="E225" s="4" t="s">
        <v>1936</v>
      </c>
      <c r="F225" s="4">
        <v>4</v>
      </c>
      <c r="G225" s="4">
        <v>385.5</v>
      </c>
      <c r="H225" s="4">
        <v>0.03</v>
      </c>
      <c r="I225" s="4" t="s">
        <v>1961</v>
      </c>
      <c r="J225" s="4">
        <v>1495.74</v>
      </c>
      <c r="K225" s="4">
        <f t="shared" si="12"/>
        <v>4</v>
      </c>
      <c r="L225" s="4">
        <f t="shared" si="13"/>
        <v>385.5</v>
      </c>
      <c r="M225" s="4">
        <f t="shared" si="14"/>
        <v>0.03</v>
      </c>
      <c r="N225" s="4">
        <f t="shared" si="15"/>
        <v>1495.74</v>
      </c>
      <c r="O225" s="6">
        <f>VLOOKUP(C225,'Cleaned Customer Dim'!$A$2:$D$501,4,FALSE)</f>
        <v>23</v>
      </c>
      <c r="P225" s="6" t="str">
        <f>VLOOKUP(C225,'Cleaned Customer Dim'!$A$2:$E$501,5,FALSE)</f>
        <v>Female</v>
      </c>
      <c r="Q225" s="6" t="str">
        <f>VLOOKUP(C225,'Cleaned Customer Dim'!$A$2:$J$501,10,FALSE)</f>
        <v>Bronze</v>
      </c>
      <c r="R225" s="4" t="str">
        <f>VLOOKUP(D225,'Cleaned Product Dim'!$A$2:$C$101,3,FALSE)</f>
        <v>Sports</v>
      </c>
      <c r="S225" s="6">
        <f>VLOOKUP(D225,'Cleaned Product Dim'!$A$2:$G$101,7,FALSE)</f>
        <v>103.45</v>
      </c>
      <c r="T225" s="6">
        <f>VLOOKUP(D225,'Cleaned Product Dim'!$A$2:$H$101,8,FALSE)</f>
        <v>465</v>
      </c>
      <c r="U225" s="6" t="str">
        <f>VLOOKUP(E225,'Cleaned Store Dim'!$A$2:$C$21,3,FALSE)</f>
        <v>North</v>
      </c>
      <c r="V225" s="6" t="str">
        <f>VLOOKUP(E225,'Cleaned Store Dim'!$A$2:$E$21,5,FALSE)</f>
        <v>Flagship</v>
      </c>
      <c r="W225" s="6" t="str">
        <f>VLOOKUP(E225,'Cleaned Store Dim'!$A$2:$F$21,6,FALSE)</f>
        <v>Jenniferstad</v>
      </c>
    </row>
    <row r="226" spans="1:23" ht="15.75" x14ac:dyDescent="0.25">
      <c r="A226" s="4" t="s">
        <v>2189</v>
      </c>
      <c r="B226" s="20">
        <v>45915</v>
      </c>
      <c r="C226" s="4" t="s">
        <v>348</v>
      </c>
      <c r="D226" s="4" t="s">
        <v>1777</v>
      </c>
      <c r="E226" s="4" t="s">
        <v>1911</v>
      </c>
      <c r="F226" s="4">
        <v>3</v>
      </c>
      <c r="G226" s="4">
        <v>548.19000000000005</v>
      </c>
      <c r="H226" s="4">
        <v>0.12</v>
      </c>
      <c r="I226" s="4" t="s">
        <v>1959</v>
      </c>
      <c r="J226" s="4">
        <v>1447.2216000000001</v>
      </c>
      <c r="K226" s="4">
        <f t="shared" si="12"/>
        <v>3</v>
      </c>
      <c r="L226" s="4">
        <f t="shared" si="13"/>
        <v>548.19000000000005</v>
      </c>
      <c r="M226" s="4">
        <f t="shared" si="14"/>
        <v>0.12</v>
      </c>
      <c r="N226" s="4">
        <f t="shared" si="15"/>
        <v>1447.2216000000001</v>
      </c>
      <c r="O226" s="6">
        <f>VLOOKUP(C226,'Cleaned Customer Dim'!$A$2:$D$501,4,FALSE)</f>
        <v>30</v>
      </c>
      <c r="P226" s="6" t="str">
        <f>VLOOKUP(C226,'Cleaned Customer Dim'!$A$2:$E$501,5,FALSE)</f>
        <v>Female</v>
      </c>
      <c r="Q226" s="6" t="str">
        <f>VLOOKUP(C226,'Cleaned Customer Dim'!$A$2:$J$501,10,FALSE)</f>
        <v>Platinum</v>
      </c>
      <c r="R226" s="4" t="str">
        <f>VLOOKUP(D226,'Cleaned Product Dim'!$A$2:$C$101,3,FALSE)</f>
        <v>Sports</v>
      </c>
      <c r="S226" s="6">
        <f>VLOOKUP(D226,'Cleaned Product Dim'!$A$2:$G$101,7,FALSE)</f>
        <v>240.63</v>
      </c>
      <c r="T226" s="6">
        <f>VLOOKUP(D226,'Cleaned Product Dim'!$A$2:$H$101,8,FALSE)</f>
        <v>423</v>
      </c>
      <c r="U226" s="6" t="str">
        <f>VLOOKUP(E226,'Cleaned Store Dim'!$A$2:$C$21,3,FALSE)</f>
        <v>East</v>
      </c>
      <c r="V226" s="6" t="str">
        <f>VLOOKUP(E226,'Cleaned Store Dim'!$A$2:$E$21,5,FALSE)</f>
        <v>Online</v>
      </c>
      <c r="W226" s="6" t="str">
        <f>VLOOKUP(E226,'Cleaned Store Dim'!$A$2:$F$21,6,FALSE)</f>
        <v>Joseph</v>
      </c>
    </row>
    <row r="227" spans="1:23" ht="15.75" x14ac:dyDescent="0.25">
      <c r="A227" s="4" t="s">
        <v>2190</v>
      </c>
      <c r="B227" s="20">
        <v>45607</v>
      </c>
      <c r="C227" s="4" t="s">
        <v>259</v>
      </c>
      <c r="D227" s="4" t="s">
        <v>1802</v>
      </c>
      <c r="E227" s="4" t="s">
        <v>1921</v>
      </c>
      <c r="F227" s="4">
        <v>3</v>
      </c>
      <c r="G227" s="4">
        <v>927.6</v>
      </c>
      <c r="H227" s="4">
        <v>0.09</v>
      </c>
      <c r="I227" s="4" t="s">
        <v>1959</v>
      </c>
      <c r="J227" s="4">
        <v>2532.348</v>
      </c>
      <c r="K227" s="4">
        <f t="shared" si="12"/>
        <v>3</v>
      </c>
      <c r="L227" s="4">
        <f t="shared" si="13"/>
        <v>927.6</v>
      </c>
      <c r="M227" s="4">
        <f t="shared" si="14"/>
        <v>0.09</v>
      </c>
      <c r="N227" s="4">
        <f t="shared" si="15"/>
        <v>2532.348</v>
      </c>
      <c r="O227" s="6">
        <f>VLOOKUP(C227,'Cleaned Customer Dim'!$A$2:$D$501,4,FALSE)</f>
        <v>24</v>
      </c>
      <c r="P227" s="6" t="str">
        <f>VLOOKUP(C227,'Cleaned Customer Dim'!$A$2:$E$501,5,FALSE)</f>
        <v>Female</v>
      </c>
      <c r="Q227" s="6" t="str">
        <f>VLOOKUP(C227,'Cleaned Customer Dim'!$A$2:$J$501,10,FALSE)</f>
        <v>Platinum</v>
      </c>
      <c r="R227" s="4" t="str">
        <f>VLOOKUP(D227,'Cleaned Product Dim'!$A$2:$C$101,3,FALSE)</f>
        <v>Sports</v>
      </c>
      <c r="S227" s="6">
        <f>VLOOKUP(D227,'Cleaned Product Dim'!$A$2:$G$101,7,FALSE)</f>
        <v>107.06</v>
      </c>
      <c r="T227" s="6">
        <f>VLOOKUP(D227,'Cleaned Product Dim'!$A$2:$H$101,8,FALSE)</f>
        <v>359</v>
      </c>
      <c r="U227" s="6" t="str">
        <f>VLOOKUP(E227,'Cleaned Store Dim'!$A$2:$C$21,3,FALSE)</f>
        <v>South</v>
      </c>
      <c r="V227" s="6" t="str">
        <f>VLOOKUP(E227,'Cleaned Store Dim'!$A$2:$E$21,5,FALSE)</f>
        <v>Flagship</v>
      </c>
      <c r="W227" s="6" t="str">
        <f>VLOOKUP(E227,'Cleaned Store Dim'!$A$2:$F$21,6,FALSE)</f>
        <v>Johnstad</v>
      </c>
    </row>
    <row r="228" spans="1:23" ht="15.75" x14ac:dyDescent="0.25">
      <c r="A228" s="4" t="s">
        <v>2191</v>
      </c>
      <c r="B228" s="20">
        <v>45901</v>
      </c>
      <c r="C228" s="4" t="s">
        <v>860</v>
      </c>
      <c r="D228" s="4" t="s">
        <v>1765</v>
      </c>
      <c r="E228" s="4" t="s">
        <v>1901</v>
      </c>
      <c r="F228" s="4">
        <v>4</v>
      </c>
      <c r="G228" s="4">
        <v>585.04</v>
      </c>
      <c r="H228" s="4">
        <v>0.22</v>
      </c>
      <c r="I228" s="4" t="s">
        <v>1961</v>
      </c>
      <c r="J228" s="4">
        <v>1825.3248000000001</v>
      </c>
      <c r="K228" s="4">
        <f t="shared" si="12"/>
        <v>4</v>
      </c>
      <c r="L228" s="4">
        <f t="shared" si="13"/>
        <v>585.04</v>
      </c>
      <c r="M228" s="4">
        <f t="shared" si="14"/>
        <v>0.22</v>
      </c>
      <c r="N228" s="4">
        <f t="shared" si="15"/>
        <v>1825.3248000000001</v>
      </c>
      <c r="O228" s="6">
        <f>VLOOKUP(C228,'Cleaned Customer Dim'!$A$2:$D$501,4,FALSE)</f>
        <v>32</v>
      </c>
      <c r="P228" s="6" t="str">
        <f>VLOOKUP(C228,'Cleaned Customer Dim'!$A$2:$E$501,5,FALSE)</f>
        <v>Female</v>
      </c>
      <c r="Q228" s="6" t="str">
        <f>VLOOKUP(C228,'Cleaned Customer Dim'!$A$2:$J$501,10,FALSE)</f>
        <v>Bronze</v>
      </c>
      <c r="R228" s="4" t="str">
        <f>VLOOKUP(D228,'Cleaned Product Dim'!$A$2:$C$101,3,FALSE)</f>
        <v>Sports</v>
      </c>
      <c r="S228" s="6">
        <f>VLOOKUP(D228,'Cleaned Product Dim'!$A$2:$G$101,7,FALSE)</f>
        <v>103.45</v>
      </c>
      <c r="T228" s="6">
        <f>VLOOKUP(D228,'Cleaned Product Dim'!$A$2:$H$101,8,FALSE)</f>
        <v>465</v>
      </c>
      <c r="U228" s="6" t="str">
        <f>VLOOKUP(E228,'Cleaned Store Dim'!$A$2:$C$21,3,FALSE)</f>
        <v>North</v>
      </c>
      <c r="V228" s="6" t="str">
        <f>VLOOKUP(E228,'Cleaned Store Dim'!$A$2:$E$21,5,FALSE)</f>
        <v>Outlet</v>
      </c>
      <c r="W228" s="6" t="str">
        <f>VLOOKUP(E228,'Cleaned Store Dim'!$A$2:$F$21,6,FALSE)</f>
        <v>Goldberg</v>
      </c>
    </row>
    <row r="229" spans="1:23" ht="15.75" x14ac:dyDescent="0.25">
      <c r="A229" s="4" t="s">
        <v>2192</v>
      </c>
      <c r="B229" s="20">
        <v>45406</v>
      </c>
      <c r="C229" s="4" t="s">
        <v>2142</v>
      </c>
      <c r="D229" s="4" t="s">
        <v>1696</v>
      </c>
      <c r="E229" s="4" t="s">
        <v>1896</v>
      </c>
      <c r="F229" s="4">
        <v>2</v>
      </c>
      <c r="G229" s="4">
        <v>999.89</v>
      </c>
      <c r="H229" s="4">
        <v>0.09</v>
      </c>
      <c r="I229" s="4" t="s">
        <v>1959</v>
      </c>
      <c r="J229" s="4">
        <v>1819.7998</v>
      </c>
      <c r="K229" s="4">
        <f t="shared" si="12"/>
        <v>2</v>
      </c>
      <c r="L229" s="4">
        <f t="shared" si="13"/>
        <v>999.89</v>
      </c>
      <c r="M229" s="4">
        <f t="shared" si="14"/>
        <v>0.09</v>
      </c>
      <c r="N229" s="4">
        <f t="shared" si="15"/>
        <v>1819.7998</v>
      </c>
      <c r="O229" s="6">
        <f>VLOOKUP(C229,'Cleaned Customer Dim'!$A$2:$D$501,4,FALSE)</f>
        <v>27</v>
      </c>
      <c r="P229" s="6" t="str">
        <f>VLOOKUP(C229,'Cleaned Customer Dim'!$A$2:$E$501,5,FALSE)</f>
        <v>Female</v>
      </c>
      <c r="Q229" s="6" t="str">
        <f>VLOOKUP(C229,'Cleaned Customer Dim'!$A$2:$J$501,10,FALSE)</f>
        <v>Platinum</v>
      </c>
      <c r="R229" s="4" t="str">
        <f>VLOOKUP(D229,'Cleaned Product Dim'!$A$2:$C$101,3,FALSE)</f>
        <v>Electronics</v>
      </c>
      <c r="S229" s="6">
        <f>VLOOKUP(D229,'Cleaned Product Dim'!$A$2:$G$101,7,FALSE)</f>
        <v>326.06</v>
      </c>
      <c r="T229" s="6">
        <f>VLOOKUP(D229,'Cleaned Product Dim'!$A$2:$H$101,8,FALSE)</f>
        <v>301</v>
      </c>
      <c r="U229" s="6" t="str">
        <f>VLOOKUP(E229,'Cleaned Store Dim'!$A$2:$C$21,3,FALSE)</f>
        <v>South</v>
      </c>
      <c r="V229" s="6" t="str">
        <f>VLOOKUP(E229,'Cleaned Store Dim'!$A$2:$E$21,5,FALSE)</f>
        <v>Outlet</v>
      </c>
      <c r="W229" s="6" t="str">
        <f>VLOOKUP(E229,'Cleaned Store Dim'!$A$2:$F$21,6,FALSE)</f>
        <v>North Nancy</v>
      </c>
    </row>
    <row r="230" spans="1:23" ht="15.75" x14ac:dyDescent="0.25">
      <c r="A230" s="4" t="s">
        <v>2193</v>
      </c>
      <c r="B230" s="20">
        <v>45284</v>
      </c>
      <c r="C230" s="4" t="s">
        <v>382</v>
      </c>
      <c r="D230" s="4" t="s">
        <v>1808</v>
      </c>
      <c r="E230" s="4" t="s">
        <v>1901</v>
      </c>
      <c r="F230" s="4">
        <v>2</v>
      </c>
      <c r="G230" s="4">
        <v>848.98</v>
      </c>
      <c r="H230" s="4">
        <v>0.04</v>
      </c>
      <c r="I230" s="4" t="s">
        <v>1961</v>
      </c>
      <c r="J230" s="4">
        <v>1630.0416</v>
      </c>
      <c r="K230" s="4">
        <f t="shared" si="12"/>
        <v>2</v>
      </c>
      <c r="L230" s="4">
        <f t="shared" si="13"/>
        <v>848.98</v>
      </c>
      <c r="M230" s="4">
        <f t="shared" si="14"/>
        <v>0.04</v>
      </c>
      <c r="N230" s="4">
        <f t="shared" si="15"/>
        <v>1630.0416</v>
      </c>
      <c r="O230" s="6">
        <f>VLOOKUP(C230,'Cleaned Customer Dim'!$A$2:$D$501,4,FALSE)</f>
        <v>62</v>
      </c>
      <c r="P230" s="6" t="str">
        <f>VLOOKUP(C230,'Cleaned Customer Dim'!$A$2:$E$501,5,FALSE)</f>
        <v>Female</v>
      </c>
      <c r="Q230" s="6" t="str">
        <f>VLOOKUP(C230,'Cleaned Customer Dim'!$A$2:$J$501,10,FALSE)</f>
        <v>Platinum</v>
      </c>
      <c r="R230" s="4" t="str">
        <f>VLOOKUP(D230,'Cleaned Product Dim'!$A$2:$C$101,3,FALSE)</f>
        <v>Clothing</v>
      </c>
      <c r="S230" s="6">
        <f>VLOOKUP(D230,'Cleaned Product Dim'!$A$2:$G$101,7,FALSE)</f>
        <v>158.13999999999999</v>
      </c>
      <c r="T230" s="6">
        <f>VLOOKUP(D230,'Cleaned Product Dim'!$A$2:$H$101,8,FALSE)</f>
        <v>82</v>
      </c>
      <c r="U230" s="6" t="str">
        <f>VLOOKUP(E230,'Cleaned Store Dim'!$A$2:$C$21,3,FALSE)</f>
        <v>North</v>
      </c>
      <c r="V230" s="6" t="str">
        <f>VLOOKUP(E230,'Cleaned Store Dim'!$A$2:$E$21,5,FALSE)</f>
        <v>Outlet</v>
      </c>
      <c r="W230" s="6" t="str">
        <f>VLOOKUP(E230,'Cleaned Store Dim'!$A$2:$F$21,6,FALSE)</f>
        <v>Goldberg</v>
      </c>
    </row>
    <row r="231" spans="1:23" ht="15.75" x14ac:dyDescent="0.25">
      <c r="A231" s="4" t="s">
        <v>2194</v>
      </c>
      <c r="B231" s="20">
        <v>45348</v>
      </c>
      <c r="C231" s="4" t="s">
        <v>488</v>
      </c>
      <c r="D231" s="4" t="s">
        <v>1762</v>
      </c>
      <c r="E231" s="4" t="s">
        <v>1934</v>
      </c>
      <c r="F231" s="4">
        <v>3</v>
      </c>
      <c r="G231" s="4">
        <v>769.56</v>
      </c>
      <c r="H231" s="4">
        <v>0.08</v>
      </c>
      <c r="I231" s="4" t="s">
        <v>1959</v>
      </c>
      <c r="J231" s="4">
        <v>2123.9856</v>
      </c>
      <c r="K231" s="4">
        <f t="shared" si="12"/>
        <v>3</v>
      </c>
      <c r="L231" s="4">
        <f t="shared" si="13"/>
        <v>769.56</v>
      </c>
      <c r="M231" s="4">
        <f t="shared" si="14"/>
        <v>0.08</v>
      </c>
      <c r="N231" s="4">
        <f t="shared" si="15"/>
        <v>2123.9856</v>
      </c>
      <c r="O231" s="6">
        <f>VLOOKUP(C231,'Cleaned Customer Dim'!$A$2:$D$501,4,FALSE)</f>
        <v>37</v>
      </c>
      <c r="P231" s="6" t="str">
        <f>VLOOKUP(C231,'Cleaned Customer Dim'!$A$2:$E$501,5,FALSE)</f>
        <v>Male</v>
      </c>
      <c r="Q231" s="6" t="str">
        <f>VLOOKUP(C231,'Cleaned Customer Dim'!$A$2:$J$501,10,FALSE)</f>
        <v>Bronze</v>
      </c>
      <c r="R231" s="4" t="str">
        <f>VLOOKUP(D231,'Cleaned Product Dim'!$A$2:$C$101,3,FALSE)</f>
        <v>Beauty</v>
      </c>
      <c r="S231" s="6">
        <f>VLOOKUP(D231,'Cleaned Product Dim'!$A$2:$G$101,7,FALSE)</f>
        <v>482.75</v>
      </c>
      <c r="T231" s="6">
        <f>VLOOKUP(D231,'Cleaned Product Dim'!$A$2:$H$101,8,FALSE)</f>
        <v>444</v>
      </c>
      <c r="U231" s="6" t="str">
        <f>VLOOKUP(E231,'Cleaned Store Dim'!$A$2:$C$21,3,FALSE)</f>
        <v>South</v>
      </c>
      <c r="V231" s="6" t="str">
        <f>VLOOKUP(E231,'Cleaned Store Dim'!$A$2:$E$21,5,FALSE)</f>
        <v>Outlet</v>
      </c>
      <c r="W231" s="6" t="str">
        <f>VLOOKUP(E231,'Cleaned Store Dim'!$A$2:$F$21,6,FALSE)</f>
        <v>Christopher</v>
      </c>
    </row>
    <row r="232" spans="1:23" ht="15.75" x14ac:dyDescent="0.25">
      <c r="A232" s="4" t="s">
        <v>2195</v>
      </c>
      <c r="B232" s="20">
        <v>45676</v>
      </c>
      <c r="C232" s="4" t="s">
        <v>192</v>
      </c>
      <c r="D232" s="4" t="s">
        <v>1725</v>
      </c>
      <c r="E232" s="4" t="s">
        <v>1932</v>
      </c>
      <c r="F232" s="4">
        <v>3</v>
      </c>
      <c r="G232" s="4">
        <v>449.88</v>
      </c>
      <c r="H232" s="4">
        <v>0.1</v>
      </c>
      <c r="I232" s="4" t="s">
        <v>1961</v>
      </c>
      <c r="J232" s="4">
        <v>1214.6759999999999</v>
      </c>
      <c r="K232" s="4">
        <f t="shared" si="12"/>
        <v>3</v>
      </c>
      <c r="L232" s="4">
        <f t="shared" si="13"/>
        <v>449.88</v>
      </c>
      <c r="M232" s="4">
        <f t="shared" si="14"/>
        <v>0.1</v>
      </c>
      <c r="N232" s="4">
        <f t="shared" si="15"/>
        <v>1214.6759999999999</v>
      </c>
      <c r="O232" s="6">
        <f>VLOOKUP(C232,'Cleaned Customer Dim'!$A$2:$D$501,4,FALSE)</f>
        <v>45</v>
      </c>
      <c r="P232" s="6" t="str">
        <f>VLOOKUP(C232,'Cleaned Customer Dim'!$A$2:$E$501,5,FALSE)</f>
        <v>Female</v>
      </c>
      <c r="Q232" s="6" t="str">
        <f>VLOOKUP(C232,'Cleaned Customer Dim'!$A$2:$J$501,10,FALSE)</f>
        <v>Gold</v>
      </c>
      <c r="R232" s="4" t="str">
        <f>VLOOKUP(D232,'Cleaned Product Dim'!$A$2:$C$101,3,FALSE)</f>
        <v>Electronics</v>
      </c>
      <c r="S232" s="6">
        <f>VLOOKUP(D232,'Cleaned Product Dim'!$A$2:$G$101,7,FALSE)</f>
        <v>177.98</v>
      </c>
      <c r="T232" s="6">
        <f>VLOOKUP(D232,'Cleaned Product Dim'!$A$2:$H$101,8,FALSE)</f>
        <v>103</v>
      </c>
      <c r="U232" s="6" t="str">
        <f>VLOOKUP(E232,'Cleaned Store Dim'!$A$2:$C$21,3,FALSE)</f>
        <v>East</v>
      </c>
      <c r="V232" s="6" t="str">
        <f>VLOOKUP(E232,'Cleaned Store Dim'!$A$2:$E$21,5,FALSE)</f>
        <v>Flagship</v>
      </c>
      <c r="W232" s="6" t="str">
        <f>VLOOKUP(E232,'Cleaned Store Dim'!$A$2:$F$21,6,FALSE)</f>
        <v>Johnsonville</v>
      </c>
    </row>
    <row r="233" spans="1:23" ht="15.75" x14ac:dyDescent="0.25">
      <c r="A233" s="4" t="s">
        <v>2196</v>
      </c>
      <c r="B233" s="20">
        <v>45863</v>
      </c>
      <c r="C233" s="4" t="s">
        <v>886</v>
      </c>
      <c r="D233" s="4" t="s">
        <v>1790</v>
      </c>
      <c r="E233" s="4" t="s">
        <v>1929</v>
      </c>
      <c r="F233" s="4">
        <v>4</v>
      </c>
      <c r="G233" s="4">
        <v>383.74</v>
      </c>
      <c r="H233" s="4">
        <v>0.01</v>
      </c>
      <c r="I233" s="4" t="s">
        <v>1959</v>
      </c>
      <c r="J233" s="4">
        <v>1519.6104</v>
      </c>
      <c r="K233" s="4">
        <f t="shared" si="12"/>
        <v>4</v>
      </c>
      <c r="L233" s="4">
        <f t="shared" si="13"/>
        <v>383.74</v>
      </c>
      <c r="M233" s="4">
        <f t="shared" si="14"/>
        <v>0.01</v>
      </c>
      <c r="N233" s="4">
        <f t="shared" si="15"/>
        <v>1519.6104</v>
      </c>
      <c r="O233" s="6">
        <f>VLOOKUP(C233,'Cleaned Customer Dim'!$A$2:$D$501,4,FALSE)</f>
        <v>22</v>
      </c>
      <c r="P233" s="6" t="str">
        <f>VLOOKUP(C233,'Cleaned Customer Dim'!$A$2:$E$501,5,FALSE)</f>
        <v>Male</v>
      </c>
      <c r="Q233" s="6" t="str">
        <f>VLOOKUP(C233,'Cleaned Customer Dim'!$A$2:$J$501,10,FALSE)</f>
        <v>Gold</v>
      </c>
      <c r="R233" s="4" t="str">
        <f>VLOOKUP(D233,'Cleaned Product Dim'!$A$2:$C$101,3,FALSE)</f>
        <v>Clothing</v>
      </c>
      <c r="S233" s="6">
        <f>VLOOKUP(D233,'Cleaned Product Dim'!$A$2:$G$101,7,FALSE)</f>
        <v>218.22</v>
      </c>
      <c r="T233" s="6">
        <f>VLOOKUP(D233,'Cleaned Product Dim'!$A$2:$H$101,8,FALSE)</f>
        <v>224</v>
      </c>
      <c r="U233" s="6" t="str">
        <f>VLOOKUP(E233,'Cleaned Store Dim'!$A$2:$C$21,3,FALSE)</f>
        <v>North</v>
      </c>
      <c r="V233" s="6" t="str">
        <f>VLOOKUP(E233,'Cleaned Store Dim'!$A$2:$E$21,5,FALSE)</f>
        <v>Online</v>
      </c>
      <c r="W233" s="6" t="str">
        <f>VLOOKUP(E233,'Cleaned Store Dim'!$A$2:$F$21,6,FALSE)</f>
        <v>Sabrina</v>
      </c>
    </row>
    <row r="234" spans="1:23" ht="15.75" x14ac:dyDescent="0.25">
      <c r="A234" s="4" t="s">
        <v>2197</v>
      </c>
      <c r="B234" s="20">
        <v>45409</v>
      </c>
      <c r="C234" s="4" t="s">
        <v>506</v>
      </c>
      <c r="D234" s="4" t="s">
        <v>1756</v>
      </c>
      <c r="E234" s="4" t="s">
        <v>1924</v>
      </c>
      <c r="F234" s="4">
        <v>4</v>
      </c>
      <c r="G234" s="4">
        <v>794.97</v>
      </c>
      <c r="H234" s="4">
        <v>0.24</v>
      </c>
      <c r="I234" s="4" t="s">
        <v>1961</v>
      </c>
      <c r="J234" s="4">
        <v>2416.7087999999999</v>
      </c>
      <c r="K234" s="4">
        <f t="shared" si="12"/>
        <v>4</v>
      </c>
      <c r="L234" s="4">
        <f t="shared" si="13"/>
        <v>794.97</v>
      </c>
      <c r="M234" s="4">
        <f t="shared" si="14"/>
        <v>0.24</v>
      </c>
      <c r="N234" s="4">
        <f t="shared" si="15"/>
        <v>2416.7087999999999</v>
      </c>
      <c r="O234" s="6">
        <f>VLOOKUP(C234,'Cleaned Customer Dim'!$A$2:$D$501,4,FALSE)</f>
        <v>42</v>
      </c>
      <c r="P234" s="6" t="str">
        <f>VLOOKUP(C234,'Cleaned Customer Dim'!$A$2:$E$501,5,FALSE)</f>
        <v>Female</v>
      </c>
      <c r="Q234" s="6" t="str">
        <f>VLOOKUP(C234,'Cleaned Customer Dim'!$A$2:$J$501,10,FALSE)</f>
        <v>Bronze</v>
      </c>
      <c r="R234" s="4" t="str">
        <f>VLOOKUP(D234,'Cleaned Product Dim'!$A$2:$C$101,3,FALSE)</f>
        <v>Clothing</v>
      </c>
      <c r="S234" s="6">
        <f>VLOOKUP(D234,'Cleaned Product Dim'!$A$2:$G$101,7,FALSE)</f>
        <v>113.83</v>
      </c>
      <c r="T234" s="6">
        <f>VLOOKUP(D234,'Cleaned Product Dim'!$A$2:$H$101,8,FALSE)</f>
        <v>485</v>
      </c>
      <c r="U234" s="6" t="str">
        <f>VLOOKUP(E234,'Cleaned Store Dim'!$A$2:$C$21,3,FALSE)</f>
        <v>East</v>
      </c>
      <c r="V234" s="6" t="str">
        <f>VLOOKUP(E234,'Cleaned Store Dim'!$A$2:$E$21,5,FALSE)</f>
        <v>Online</v>
      </c>
      <c r="W234" s="6" t="str">
        <f>VLOOKUP(E234,'Cleaned Store Dim'!$A$2:$F$21,6,FALSE)</f>
        <v>David</v>
      </c>
    </row>
    <row r="235" spans="1:23" ht="15.75" x14ac:dyDescent="0.25">
      <c r="A235" s="4" t="s">
        <v>2198</v>
      </c>
      <c r="B235" s="20">
        <v>45969</v>
      </c>
      <c r="C235" s="4" t="s">
        <v>55</v>
      </c>
      <c r="D235" s="4" t="s">
        <v>1820</v>
      </c>
      <c r="E235" s="4" t="s">
        <v>1908</v>
      </c>
      <c r="F235" s="4">
        <v>1</v>
      </c>
      <c r="G235" s="4">
        <v>989.63</v>
      </c>
      <c r="H235" s="4">
        <v>0.05</v>
      </c>
      <c r="I235" s="4" t="s">
        <v>1961</v>
      </c>
      <c r="J235" s="4">
        <v>940.1484999999999</v>
      </c>
      <c r="K235" s="4">
        <f t="shared" si="12"/>
        <v>1</v>
      </c>
      <c r="L235" s="4">
        <f t="shared" si="13"/>
        <v>989.63</v>
      </c>
      <c r="M235" s="4">
        <f t="shared" si="14"/>
        <v>0.05</v>
      </c>
      <c r="N235" s="4">
        <f t="shared" si="15"/>
        <v>940.1484999999999</v>
      </c>
      <c r="O235" s="6">
        <f>VLOOKUP(C235,'Cleaned Customer Dim'!$A$2:$D$501,4,FALSE)</f>
        <v>53</v>
      </c>
      <c r="P235" s="6" t="str">
        <f>VLOOKUP(C235,'Cleaned Customer Dim'!$A$2:$E$501,5,FALSE)</f>
        <v>Male</v>
      </c>
      <c r="Q235" s="6" t="str">
        <f>VLOOKUP(C235,'Cleaned Customer Dim'!$A$2:$J$501,10,FALSE)</f>
        <v>Bronze</v>
      </c>
      <c r="R235" s="4" t="str">
        <f>VLOOKUP(D235,'Cleaned Product Dim'!$A$2:$C$101,3,FALSE)</f>
        <v>Home</v>
      </c>
      <c r="S235" s="6">
        <f>VLOOKUP(D235,'Cleaned Product Dim'!$A$2:$G$101,7,FALSE)</f>
        <v>228.53</v>
      </c>
      <c r="T235" s="6">
        <f>VLOOKUP(D235,'Cleaned Product Dim'!$A$2:$H$101,8,FALSE)</f>
        <v>469</v>
      </c>
      <c r="U235" s="6" t="str">
        <f>VLOOKUP(E235,'Cleaned Store Dim'!$A$2:$C$21,3,FALSE)</f>
        <v>North</v>
      </c>
      <c r="V235" s="6" t="str">
        <f>VLOOKUP(E235,'Cleaned Store Dim'!$A$2:$E$21,5,FALSE)</f>
        <v>Outlet</v>
      </c>
      <c r="W235" s="6" t="str">
        <f>VLOOKUP(E235,'Cleaned Store Dim'!$A$2:$F$21,6,FALSE)</f>
        <v>Chester</v>
      </c>
    </row>
    <row r="236" spans="1:23" ht="15.75" x14ac:dyDescent="0.25">
      <c r="A236" s="4" t="s">
        <v>2199</v>
      </c>
      <c r="B236" s="20">
        <v>45731</v>
      </c>
      <c r="C236" s="4" t="s">
        <v>1064</v>
      </c>
      <c r="D236" s="4" t="s">
        <v>1744</v>
      </c>
      <c r="E236" s="4" t="s">
        <v>1887</v>
      </c>
      <c r="F236" s="4">
        <v>1</v>
      </c>
      <c r="G236" s="4">
        <v>447.16</v>
      </c>
      <c r="H236" s="4">
        <v>0.22</v>
      </c>
      <c r="I236" s="4" t="s">
        <v>1964</v>
      </c>
      <c r="J236" s="4">
        <v>348.78480000000002</v>
      </c>
      <c r="K236" s="4">
        <f t="shared" si="12"/>
        <v>1</v>
      </c>
      <c r="L236" s="4">
        <f t="shared" si="13"/>
        <v>447.16</v>
      </c>
      <c r="M236" s="4">
        <f t="shared" si="14"/>
        <v>0.22</v>
      </c>
      <c r="N236" s="4">
        <f t="shared" si="15"/>
        <v>348.78480000000002</v>
      </c>
      <c r="O236" s="6">
        <f>VLOOKUP(C236,'Cleaned Customer Dim'!$A$2:$D$501,4,FALSE)</f>
        <v>37</v>
      </c>
      <c r="P236" s="6" t="str">
        <f>VLOOKUP(C236,'Cleaned Customer Dim'!$A$2:$E$501,5,FALSE)</f>
        <v>Male</v>
      </c>
      <c r="Q236" s="6" t="str">
        <f>VLOOKUP(C236,'Cleaned Customer Dim'!$A$2:$J$501,10,FALSE)</f>
        <v>Platinum</v>
      </c>
      <c r="R236" s="4" t="str">
        <f>VLOOKUP(D236,'Cleaned Product Dim'!$A$2:$C$101,3,FALSE)</f>
        <v>Sports</v>
      </c>
      <c r="S236" s="6">
        <f>VLOOKUP(D236,'Cleaned Product Dim'!$A$2:$G$101,7,FALSE)</f>
        <v>434.84</v>
      </c>
      <c r="T236" s="6">
        <f>VLOOKUP(D236,'Cleaned Product Dim'!$A$2:$H$101,8,FALSE)</f>
        <v>185</v>
      </c>
      <c r="U236" s="6" t="str">
        <f>VLOOKUP(E236,'Cleaned Store Dim'!$A$2:$C$21,3,FALSE)</f>
        <v>East</v>
      </c>
      <c r="V236" s="6" t="str">
        <f>VLOOKUP(E236,'Cleaned Store Dim'!$A$2:$E$21,5,FALSE)</f>
        <v>Flagship</v>
      </c>
      <c r="W236" s="6" t="str">
        <f>VLOOKUP(E236,'Cleaned Store Dim'!$A$2:$F$21,6,FALSE)</f>
        <v>Washington</v>
      </c>
    </row>
    <row r="237" spans="1:23" ht="15.75" x14ac:dyDescent="0.25">
      <c r="A237" s="4" t="s">
        <v>2200</v>
      </c>
      <c r="B237" s="20">
        <v>45671</v>
      </c>
      <c r="C237" s="4" t="s">
        <v>46</v>
      </c>
      <c r="D237" s="4" t="s">
        <v>1865</v>
      </c>
      <c r="E237" s="4" t="s">
        <v>1911</v>
      </c>
      <c r="F237" s="4">
        <v>1</v>
      </c>
      <c r="G237" s="4">
        <v>946.9</v>
      </c>
      <c r="H237" s="4">
        <v>0.28999999999999998</v>
      </c>
      <c r="I237" s="4" t="s">
        <v>1964</v>
      </c>
      <c r="J237" s="4">
        <v>672.29899999999998</v>
      </c>
      <c r="K237" s="4">
        <f t="shared" si="12"/>
        <v>1</v>
      </c>
      <c r="L237" s="4">
        <f t="shared" si="13"/>
        <v>946.9</v>
      </c>
      <c r="M237" s="4">
        <f t="shared" si="14"/>
        <v>0.28999999999999998</v>
      </c>
      <c r="N237" s="4">
        <f t="shared" si="15"/>
        <v>672.29899999999998</v>
      </c>
      <c r="O237" s="6">
        <f>VLOOKUP(C237,'Cleaned Customer Dim'!$A$2:$D$501,4,FALSE)</f>
        <v>53</v>
      </c>
      <c r="P237" s="6" t="str">
        <f>VLOOKUP(C237,'Cleaned Customer Dim'!$A$2:$E$501,5,FALSE)</f>
        <v>Female</v>
      </c>
      <c r="Q237" s="6" t="str">
        <f>VLOOKUP(C237,'Cleaned Customer Dim'!$A$2:$J$501,10,FALSE)</f>
        <v>Gold</v>
      </c>
      <c r="R237" s="4" t="str">
        <f>VLOOKUP(D237,'Cleaned Product Dim'!$A$2:$C$101,3,FALSE)</f>
        <v>Beauty</v>
      </c>
      <c r="S237" s="6">
        <f>VLOOKUP(D237,'Cleaned Product Dim'!$A$2:$G$101,7,FALSE)</f>
        <v>358.47</v>
      </c>
      <c r="T237" s="6">
        <f>VLOOKUP(D237,'Cleaned Product Dim'!$A$2:$H$101,8,FALSE)</f>
        <v>213</v>
      </c>
      <c r="U237" s="6" t="str">
        <f>VLOOKUP(E237,'Cleaned Store Dim'!$A$2:$C$21,3,FALSE)</f>
        <v>East</v>
      </c>
      <c r="V237" s="6" t="str">
        <f>VLOOKUP(E237,'Cleaned Store Dim'!$A$2:$E$21,5,FALSE)</f>
        <v>Online</v>
      </c>
      <c r="W237" s="6" t="str">
        <f>VLOOKUP(E237,'Cleaned Store Dim'!$A$2:$F$21,6,FALSE)</f>
        <v>Joseph</v>
      </c>
    </row>
    <row r="238" spans="1:23" ht="15.75" x14ac:dyDescent="0.25">
      <c r="A238" s="4" t="s">
        <v>2201</v>
      </c>
      <c r="B238" s="20">
        <v>45663</v>
      </c>
      <c r="C238" s="4" t="s">
        <v>569</v>
      </c>
      <c r="D238" s="4" t="s">
        <v>1625</v>
      </c>
      <c r="E238" s="4" t="s">
        <v>1887</v>
      </c>
      <c r="F238" s="4">
        <v>4</v>
      </c>
      <c r="G238" s="4">
        <v>469.68</v>
      </c>
      <c r="H238" s="4">
        <v>0.19</v>
      </c>
      <c r="I238" s="4" t="s">
        <v>1959</v>
      </c>
      <c r="J238" s="4">
        <v>1521.7632000000001</v>
      </c>
      <c r="K238" s="4">
        <f t="shared" si="12"/>
        <v>4</v>
      </c>
      <c r="L238" s="4">
        <f t="shared" si="13"/>
        <v>469.68</v>
      </c>
      <c r="M238" s="4">
        <f t="shared" si="14"/>
        <v>0.19</v>
      </c>
      <c r="N238" s="4">
        <f t="shared" si="15"/>
        <v>1521.7632000000001</v>
      </c>
      <c r="O238" s="6">
        <f>VLOOKUP(C238,'Cleaned Customer Dim'!$A$2:$D$501,4,FALSE)</f>
        <v>64</v>
      </c>
      <c r="P238" s="6" t="str">
        <f>VLOOKUP(C238,'Cleaned Customer Dim'!$A$2:$E$501,5,FALSE)</f>
        <v>Male</v>
      </c>
      <c r="Q238" s="6" t="str">
        <f>VLOOKUP(C238,'Cleaned Customer Dim'!$A$2:$J$501,10,FALSE)</f>
        <v>Bronze</v>
      </c>
      <c r="R238" s="4" t="str">
        <f>VLOOKUP(D238,'Cleaned Product Dim'!$A$2:$C$101,3,FALSE)</f>
        <v>Sports</v>
      </c>
      <c r="S238" s="6">
        <f>VLOOKUP(D238,'Cleaned Product Dim'!$A$2:$G$101,7,FALSE)</f>
        <v>144.53</v>
      </c>
      <c r="T238" s="6">
        <f>VLOOKUP(D238,'Cleaned Product Dim'!$A$2:$H$101,8,FALSE)</f>
        <v>367</v>
      </c>
      <c r="U238" s="6" t="str">
        <f>VLOOKUP(E238,'Cleaned Store Dim'!$A$2:$C$21,3,FALSE)</f>
        <v>East</v>
      </c>
      <c r="V238" s="6" t="str">
        <f>VLOOKUP(E238,'Cleaned Store Dim'!$A$2:$E$21,5,FALSE)</f>
        <v>Flagship</v>
      </c>
      <c r="W238" s="6" t="str">
        <f>VLOOKUP(E238,'Cleaned Store Dim'!$A$2:$F$21,6,FALSE)</f>
        <v>Washington</v>
      </c>
    </row>
    <row r="239" spans="1:23" ht="15.75" x14ac:dyDescent="0.25">
      <c r="A239" s="4" t="s">
        <v>2202</v>
      </c>
      <c r="B239" s="20">
        <v>45559</v>
      </c>
      <c r="C239" s="4" t="s">
        <v>1530</v>
      </c>
      <c r="D239" s="4" t="s">
        <v>1661</v>
      </c>
      <c r="E239" s="4" t="s">
        <v>1942</v>
      </c>
      <c r="F239" s="4">
        <v>4</v>
      </c>
      <c r="G239" s="4">
        <v>320.64</v>
      </c>
      <c r="H239" s="4">
        <v>0.2</v>
      </c>
      <c r="I239" s="4" t="s">
        <v>1964</v>
      </c>
      <c r="J239" s="4">
        <v>1026.048</v>
      </c>
      <c r="K239" s="4">
        <f t="shared" si="12"/>
        <v>4</v>
      </c>
      <c r="L239" s="4">
        <f t="shared" si="13"/>
        <v>320.64</v>
      </c>
      <c r="M239" s="4">
        <f t="shared" si="14"/>
        <v>0.2</v>
      </c>
      <c r="N239" s="4">
        <f t="shared" si="15"/>
        <v>1026.048</v>
      </c>
      <c r="O239" s="6">
        <f>VLOOKUP(C239,'Cleaned Customer Dim'!$A$2:$D$501,4,FALSE)</f>
        <v>21</v>
      </c>
      <c r="P239" s="6" t="str">
        <f>VLOOKUP(C239,'Cleaned Customer Dim'!$A$2:$E$501,5,FALSE)</f>
        <v>Male</v>
      </c>
      <c r="Q239" s="6" t="str">
        <f>VLOOKUP(C239,'Cleaned Customer Dim'!$A$2:$J$501,10,FALSE)</f>
        <v>Gold</v>
      </c>
      <c r="R239" s="4" t="str">
        <f>VLOOKUP(D239,'Cleaned Product Dim'!$A$2:$C$101,3,FALSE)</f>
        <v>Sports</v>
      </c>
      <c r="S239" s="6">
        <f>VLOOKUP(D239,'Cleaned Product Dim'!$A$2:$G$101,7,FALSE)</f>
        <v>38.76</v>
      </c>
      <c r="T239" s="6">
        <f>VLOOKUP(D239,'Cleaned Product Dim'!$A$2:$H$101,8,FALSE)</f>
        <v>137</v>
      </c>
      <c r="U239" s="6" t="str">
        <f>VLOOKUP(E239,'Cleaned Store Dim'!$A$2:$C$21,3,FALSE)</f>
        <v>North</v>
      </c>
      <c r="V239" s="6" t="str">
        <f>VLOOKUP(E239,'Cleaned Store Dim'!$A$2:$E$21,5,FALSE)</f>
        <v>Flagship</v>
      </c>
      <c r="W239" s="6" t="str">
        <f>VLOOKUP(E239,'Cleaned Store Dim'!$A$2:$F$21,6,FALSE)</f>
        <v>Benson</v>
      </c>
    </row>
    <row r="240" spans="1:23" ht="15.75" x14ac:dyDescent="0.25">
      <c r="A240" s="4" t="s">
        <v>2203</v>
      </c>
      <c r="B240" s="20">
        <v>45253</v>
      </c>
      <c r="C240" s="4" t="s">
        <v>468</v>
      </c>
      <c r="D240" s="4" t="s">
        <v>1617</v>
      </c>
      <c r="E240" s="4" t="s">
        <v>1908</v>
      </c>
      <c r="F240" s="4">
        <v>1</v>
      </c>
      <c r="G240" s="4">
        <v>594.44000000000005</v>
      </c>
      <c r="H240" s="4">
        <v>0.21</v>
      </c>
      <c r="I240" s="4" t="s">
        <v>1959</v>
      </c>
      <c r="J240" s="4">
        <v>469.60759999999999</v>
      </c>
      <c r="K240" s="4">
        <f t="shared" si="12"/>
        <v>1</v>
      </c>
      <c r="L240" s="4">
        <f t="shared" si="13"/>
        <v>594.44000000000005</v>
      </c>
      <c r="M240" s="4">
        <f t="shared" si="14"/>
        <v>0.21</v>
      </c>
      <c r="N240" s="4">
        <f t="shared" si="15"/>
        <v>469.60759999999999</v>
      </c>
      <c r="O240" s="6">
        <f>VLOOKUP(C240,'Cleaned Customer Dim'!$A$2:$D$501,4,FALSE)</f>
        <v>33</v>
      </c>
      <c r="P240" s="6" t="str">
        <f>VLOOKUP(C240,'Cleaned Customer Dim'!$A$2:$E$501,5,FALSE)</f>
        <v>Female</v>
      </c>
      <c r="Q240" s="6" t="str">
        <f>VLOOKUP(C240,'Cleaned Customer Dim'!$A$2:$J$501,10,FALSE)</f>
        <v>Platinum</v>
      </c>
      <c r="R240" s="4" t="str">
        <f>VLOOKUP(D240,'Cleaned Product Dim'!$A$2:$C$101,3,FALSE)</f>
        <v>Electronics</v>
      </c>
      <c r="S240" s="6">
        <f>VLOOKUP(D240,'Cleaned Product Dim'!$A$2:$G$101,7,FALSE)</f>
        <v>465.34</v>
      </c>
      <c r="T240" s="6">
        <f>VLOOKUP(D240,'Cleaned Product Dim'!$A$2:$H$101,8,FALSE)</f>
        <v>301</v>
      </c>
      <c r="U240" s="6" t="str">
        <f>VLOOKUP(E240,'Cleaned Store Dim'!$A$2:$C$21,3,FALSE)</f>
        <v>North</v>
      </c>
      <c r="V240" s="6" t="str">
        <f>VLOOKUP(E240,'Cleaned Store Dim'!$A$2:$E$21,5,FALSE)</f>
        <v>Outlet</v>
      </c>
      <c r="W240" s="6" t="str">
        <f>VLOOKUP(E240,'Cleaned Store Dim'!$A$2:$F$21,6,FALSE)</f>
        <v>Chester</v>
      </c>
    </row>
    <row r="241" spans="1:23" ht="15.75" x14ac:dyDescent="0.25">
      <c r="A241" s="4" t="s">
        <v>2204</v>
      </c>
      <c r="B241" s="20">
        <v>45861</v>
      </c>
      <c r="C241" s="4" t="s">
        <v>710</v>
      </c>
      <c r="D241" s="4" t="s">
        <v>1841</v>
      </c>
      <c r="E241" s="4" t="s">
        <v>1917</v>
      </c>
      <c r="F241" s="4">
        <v>3</v>
      </c>
      <c r="G241" s="4">
        <v>91.7</v>
      </c>
      <c r="H241" s="4">
        <v>0.08</v>
      </c>
      <c r="I241" s="4" t="s">
        <v>1964</v>
      </c>
      <c r="J241" s="4">
        <v>253.09200000000001</v>
      </c>
      <c r="K241" s="4">
        <f t="shared" si="12"/>
        <v>3</v>
      </c>
      <c r="L241" s="4">
        <f t="shared" si="13"/>
        <v>91.7</v>
      </c>
      <c r="M241" s="4">
        <f t="shared" si="14"/>
        <v>0.08</v>
      </c>
      <c r="N241" s="4">
        <f t="shared" si="15"/>
        <v>253.09200000000001</v>
      </c>
      <c r="O241" s="6">
        <f>VLOOKUP(C241,'Cleaned Customer Dim'!$A$2:$D$501,4,FALSE)</f>
        <v>44</v>
      </c>
      <c r="P241" s="6" t="str">
        <f>VLOOKUP(C241,'Cleaned Customer Dim'!$A$2:$E$501,5,FALSE)</f>
        <v>Male</v>
      </c>
      <c r="Q241" s="6" t="str">
        <f>VLOOKUP(C241,'Cleaned Customer Dim'!$A$2:$J$501,10,FALSE)</f>
        <v>Platinum</v>
      </c>
      <c r="R241" s="4" t="str">
        <f>VLOOKUP(D241,'Cleaned Product Dim'!$A$2:$C$101,3,FALSE)</f>
        <v>Home</v>
      </c>
      <c r="S241" s="6">
        <f>VLOOKUP(D241,'Cleaned Product Dim'!$A$2:$G$101,7,FALSE)</f>
        <v>176.07</v>
      </c>
      <c r="T241" s="6">
        <f>VLOOKUP(D241,'Cleaned Product Dim'!$A$2:$H$101,8,FALSE)</f>
        <v>82</v>
      </c>
      <c r="U241" s="6" t="str">
        <f>VLOOKUP(E241,'Cleaned Store Dim'!$A$2:$C$21,3,FALSE)</f>
        <v>West</v>
      </c>
      <c r="V241" s="6" t="str">
        <f>VLOOKUP(E241,'Cleaned Store Dim'!$A$2:$E$21,5,FALSE)</f>
        <v>Online</v>
      </c>
      <c r="W241" s="6" t="str">
        <f>VLOOKUP(E241,'Cleaned Store Dim'!$A$2:$F$21,6,FALSE)</f>
        <v>Thompson</v>
      </c>
    </row>
    <row r="242" spans="1:23" ht="15.75" x14ac:dyDescent="0.25">
      <c r="A242" s="4" t="s">
        <v>2205</v>
      </c>
      <c r="B242" s="20">
        <v>45917</v>
      </c>
      <c r="C242" s="4" t="s">
        <v>131</v>
      </c>
      <c r="D242" s="4" t="s">
        <v>1768</v>
      </c>
      <c r="E242" s="4" t="s">
        <v>1929</v>
      </c>
      <c r="F242" s="4">
        <v>3</v>
      </c>
      <c r="G242" s="4">
        <v>741.33</v>
      </c>
      <c r="H242" s="4">
        <v>0.03</v>
      </c>
      <c r="I242" s="4" t="s">
        <v>1959</v>
      </c>
      <c r="J242" s="4">
        <v>2157.2703000000001</v>
      </c>
      <c r="K242" s="4">
        <f t="shared" si="12"/>
        <v>3</v>
      </c>
      <c r="L242" s="4">
        <f t="shared" si="13"/>
        <v>741.33</v>
      </c>
      <c r="M242" s="4">
        <f t="shared" si="14"/>
        <v>0.03</v>
      </c>
      <c r="N242" s="4">
        <f t="shared" si="15"/>
        <v>2157.2703000000001</v>
      </c>
      <c r="O242" s="6">
        <f>VLOOKUP(C242,'Cleaned Customer Dim'!$A$2:$D$501,4,FALSE)</f>
        <v>41</v>
      </c>
      <c r="P242" s="6" t="str">
        <f>VLOOKUP(C242,'Cleaned Customer Dim'!$A$2:$E$501,5,FALSE)</f>
        <v>Male</v>
      </c>
      <c r="Q242" s="6" t="str">
        <f>VLOOKUP(C242,'Cleaned Customer Dim'!$A$2:$J$501,10,FALSE)</f>
        <v>Silver</v>
      </c>
      <c r="R242" s="4" t="str">
        <f>VLOOKUP(D242,'Cleaned Product Dim'!$A$2:$C$101,3,FALSE)</f>
        <v>Electronics</v>
      </c>
      <c r="S242" s="6">
        <f>VLOOKUP(D242,'Cleaned Product Dim'!$A$2:$G$101,7,FALSE)</f>
        <v>86.42</v>
      </c>
      <c r="T242" s="6">
        <f>VLOOKUP(D242,'Cleaned Product Dim'!$A$2:$H$101,8,FALSE)</f>
        <v>222</v>
      </c>
      <c r="U242" s="6" t="str">
        <f>VLOOKUP(E242,'Cleaned Store Dim'!$A$2:$C$21,3,FALSE)</f>
        <v>North</v>
      </c>
      <c r="V242" s="6" t="str">
        <f>VLOOKUP(E242,'Cleaned Store Dim'!$A$2:$E$21,5,FALSE)</f>
        <v>Online</v>
      </c>
      <c r="W242" s="6" t="str">
        <f>VLOOKUP(E242,'Cleaned Store Dim'!$A$2:$F$21,6,FALSE)</f>
        <v>Sabrina</v>
      </c>
    </row>
    <row r="243" spans="1:23" ht="15.75" x14ac:dyDescent="0.25">
      <c r="A243" s="4" t="s">
        <v>2206</v>
      </c>
      <c r="B243" s="20">
        <v>45842</v>
      </c>
      <c r="C243" s="4" t="s">
        <v>1478</v>
      </c>
      <c r="D243" s="4" t="s">
        <v>1998</v>
      </c>
      <c r="E243" s="4" t="s">
        <v>1948</v>
      </c>
      <c r="F243" s="4">
        <v>1</v>
      </c>
      <c r="G243" s="4">
        <v>922.78</v>
      </c>
      <c r="H243" s="4">
        <v>0.28999999999999998</v>
      </c>
      <c r="I243" s="4" t="s">
        <v>1964</v>
      </c>
      <c r="J243" s="4">
        <v>655.17379999999991</v>
      </c>
      <c r="K243" s="4">
        <f t="shared" si="12"/>
        <v>1</v>
      </c>
      <c r="L243" s="4">
        <f t="shared" si="13"/>
        <v>922.78</v>
      </c>
      <c r="M243" s="4">
        <f t="shared" si="14"/>
        <v>0.28999999999999998</v>
      </c>
      <c r="N243" s="4">
        <f t="shared" si="15"/>
        <v>655.17379999999991</v>
      </c>
      <c r="O243" s="6">
        <f>VLOOKUP(C243,'Cleaned Customer Dim'!$A$2:$D$501,4,FALSE)</f>
        <v>33</v>
      </c>
      <c r="P243" s="6" t="str">
        <f>VLOOKUP(C243,'Cleaned Customer Dim'!$A$2:$E$501,5,FALSE)</f>
        <v>Female</v>
      </c>
      <c r="Q243" s="6" t="str">
        <f>VLOOKUP(C243,'Cleaned Customer Dim'!$A$2:$J$501,10,FALSE)</f>
        <v>Gold</v>
      </c>
      <c r="R243" s="4" t="str">
        <f>VLOOKUP(D243,'Cleaned Product Dim'!$A$2:$C$101,3,FALSE)</f>
        <v>Beauty</v>
      </c>
      <c r="S243" s="6">
        <f>VLOOKUP(D243,'Cleaned Product Dim'!$A$2:$G$101,7,FALSE)</f>
        <v>337.42</v>
      </c>
      <c r="T243" s="6">
        <f>VLOOKUP(D243,'Cleaned Product Dim'!$A$2:$H$101,8,FALSE)</f>
        <v>256</v>
      </c>
      <c r="U243" s="6" t="str">
        <f>VLOOKUP(E243,'Cleaned Store Dim'!$A$2:$C$21,3,FALSE)</f>
        <v>East</v>
      </c>
      <c r="V243" s="6" t="str">
        <f>VLOOKUP(E243,'Cleaned Store Dim'!$A$2:$E$21,5,FALSE)</f>
        <v>Online</v>
      </c>
      <c r="W243" s="6" t="str">
        <f>VLOOKUP(E243,'Cleaned Store Dim'!$A$2:$F$21,6,FALSE)</f>
        <v>Vasquez</v>
      </c>
    </row>
    <row r="244" spans="1:23" ht="15.75" x14ac:dyDescent="0.25">
      <c r="A244" s="4" t="s">
        <v>2207</v>
      </c>
      <c r="B244" s="20">
        <v>45312</v>
      </c>
      <c r="C244" s="4" t="s">
        <v>1034</v>
      </c>
      <c r="D244" s="4" t="s">
        <v>1590</v>
      </c>
      <c r="E244" s="4" t="s">
        <v>1939</v>
      </c>
      <c r="F244" s="4">
        <v>1</v>
      </c>
      <c r="G244" s="4">
        <v>394.35</v>
      </c>
      <c r="H244" s="4">
        <v>0.09</v>
      </c>
      <c r="I244" s="4" t="s">
        <v>1961</v>
      </c>
      <c r="J244" s="4">
        <v>358.85849999999999</v>
      </c>
      <c r="K244" s="4">
        <f t="shared" si="12"/>
        <v>1</v>
      </c>
      <c r="L244" s="4">
        <f t="shared" si="13"/>
        <v>394.35</v>
      </c>
      <c r="M244" s="4">
        <f t="shared" si="14"/>
        <v>0.09</v>
      </c>
      <c r="N244" s="4">
        <f t="shared" si="15"/>
        <v>358.85849999999999</v>
      </c>
      <c r="O244" s="6">
        <f>VLOOKUP(C244,'Cleaned Customer Dim'!$A$2:$D$501,4,FALSE)</f>
        <v>60</v>
      </c>
      <c r="P244" s="6" t="str">
        <f>VLOOKUP(C244,'Cleaned Customer Dim'!$A$2:$E$501,5,FALSE)</f>
        <v>Male</v>
      </c>
      <c r="Q244" s="6" t="str">
        <f>VLOOKUP(C244,'Cleaned Customer Dim'!$A$2:$J$501,10,FALSE)</f>
        <v>Bronze</v>
      </c>
      <c r="R244" s="4" t="str">
        <f>VLOOKUP(D244,'Cleaned Product Dim'!$A$2:$C$101,3,FALSE)</f>
        <v>Electronics</v>
      </c>
      <c r="S244" s="6">
        <f>VLOOKUP(D244,'Cleaned Product Dim'!$A$2:$G$101,7,FALSE)</f>
        <v>439.07</v>
      </c>
      <c r="T244" s="6">
        <f>VLOOKUP(D244,'Cleaned Product Dim'!$A$2:$H$101,8,FALSE)</f>
        <v>142</v>
      </c>
      <c r="U244" s="6" t="str">
        <f>VLOOKUP(E244,'Cleaned Store Dim'!$A$2:$C$21,3,FALSE)</f>
        <v>West</v>
      </c>
      <c r="V244" s="6" t="str">
        <f>VLOOKUP(E244,'Cleaned Store Dim'!$A$2:$E$21,5,FALSE)</f>
        <v>Flagship</v>
      </c>
      <c r="W244" s="6" t="str">
        <f>VLOOKUP(E244,'Cleaned Store Dim'!$A$2:$F$21,6,FALSE)</f>
        <v>New Jimmy</v>
      </c>
    </row>
    <row r="245" spans="1:23" ht="15.75" x14ac:dyDescent="0.25">
      <c r="A245" s="4" t="s">
        <v>2208</v>
      </c>
      <c r="B245" s="20">
        <v>45480</v>
      </c>
      <c r="C245" s="4" t="s">
        <v>1151</v>
      </c>
      <c r="D245" s="4" t="s">
        <v>1777</v>
      </c>
      <c r="E245" s="4" t="s">
        <v>1927</v>
      </c>
      <c r="F245" s="4">
        <v>2</v>
      </c>
      <c r="G245" s="4">
        <v>703.95</v>
      </c>
      <c r="H245" s="4">
        <v>0.03</v>
      </c>
      <c r="I245" s="4" t="s">
        <v>1959</v>
      </c>
      <c r="J245" s="4">
        <v>1365.663</v>
      </c>
      <c r="K245" s="4">
        <f t="shared" si="12"/>
        <v>2</v>
      </c>
      <c r="L245" s="4">
        <f t="shared" si="13"/>
        <v>703.95</v>
      </c>
      <c r="M245" s="4">
        <f t="shared" si="14"/>
        <v>0.03</v>
      </c>
      <c r="N245" s="4">
        <f t="shared" si="15"/>
        <v>1365.663</v>
      </c>
      <c r="O245" s="6">
        <f>VLOOKUP(C245,'Cleaned Customer Dim'!$A$2:$D$501,4,FALSE)</f>
        <v>58</v>
      </c>
      <c r="P245" s="6" t="str">
        <f>VLOOKUP(C245,'Cleaned Customer Dim'!$A$2:$E$501,5,FALSE)</f>
        <v>Male</v>
      </c>
      <c r="Q245" s="6" t="str">
        <f>VLOOKUP(C245,'Cleaned Customer Dim'!$A$2:$J$501,10,FALSE)</f>
        <v>Bronze</v>
      </c>
      <c r="R245" s="4" t="str">
        <f>VLOOKUP(D245,'Cleaned Product Dim'!$A$2:$C$101,3,FALSE)</f>
        <v>Sports</v>
      </c>
      <c r="S245" s="6">
        <f>VLOOKUP(D245,'Cleaned Product Dim'!$A$2:$G$101,7,FALSE)</f>
        <v>240.63</v>
      </c>
      <c r="T245" s="6">
        <f>VLOOKUP(D245,'Cleaned Product Dim'!$A$2:$H$101,8,FALSE)</f>
        <v>423</v>
      </c>
      <c r="U245" s="6" t="str">
        <f>VLOOKUP(E245,'Cleaned Store Dim'!$A$2:$C$21,3,FALSE)</f>
        <v>South</v>
      </c>
      <c r="V245" s="6" t="str">
        <f>VLOOKUP(E245,'Cleaned Store Dim'!$A$2:$E$21,5,FALSE)</f>
        <v>Online</v>
      </c>
      <c r="W245" s="6" t="str">
        <f>VLOOKUP(E245,'Cleaned Store Dim'!$A$2:$F$21,6,FALSE)</f>
        <v>Lake</v>
      </c>
    </row>
    <row r="246" spans="1:23" ht="15.75" x14ac:dyDescent="0.25">
      <c r="A246" s="4" t="s">
        <v>2209</v>
      </c>
      <c r="B246" s="20">
        <v>45721</v>
      </c>
      <c r="C246" s="4" t="s">
        <v>662</v>
      </c>
      <c r="D246" s="4" t="s">
        <v>1613</v>
      </c>
      <c r="E246" s="4" t="s">
        <v>1887</v>
      </c>
      <c r="F246" s="4">
        <v>4</v>
      </c>
      <c r="G246" s="4">
        <v>452.67</v>
      </c>
      <c r="H246" s="4">
        <v>0.28000000000000003</v>
      </c>
      <c r="I246" s="4" t="s">
        <v>1961</v>
      </c>
      <c r="J246" s="4">
        <v>1303.6895999999999</v>
      </c>
      <c r="K246" s="4">
        <f t="shared" si="12"/>
        <v>4</v>
      </c>
      <c r="L246" s="4">
        <f t="shared" si="13"/>
        <v>452.67</v>
      </c>
      <c r="M246" s="4">
        <f t="shared" si="14"/>
        <v>0.28000000000000003</v>
      </c>
      <c r="N246" s="4">
        <f t="shared" si="15"/>
        <v>1303.6895999999999</v>
      </c>
      <c r="O246" s="6">
        <f>VLOOKUP(C246,'Cleaned Customer Dim'!$A$2:$D$501,4,FALSE)</f>
        <v>30</v>
      </c>
      <c r="P246" s="6" t="str">
        <f>VLOOKUP(C246,'Cleaned Customer Dim'!$A$2:$E$501,5,FALSE)</f>
        <v>Male</v>
      </c>
      <c r="Q246" s="6" t="str">
        <f>VLOOKUP(C246,'Cleaned Customer Dim'!$A$2:$J$501,10,FALSE)</f>
        <v>Platinum</v>
      </c>
      <c r="R246" s="4" t="str">
        <f>VLOOKUP(D246,'Cleaned Product Dim'!$A$2:$C$101,3,FALSE)</f>
        <v>Home</v>
      </c>
      <c r="S246" s="6">
        <f>VLOOKUP(D246,'Cleaned Product Dim'!$A$2:$G$101,7,FALSE)</f>
        <v>48.01</v>
      </c>
      <c r="T246" s="6">
        <f>VLOOKUP(D246,'Cleaned Product Dim'!$A$2:$H$101,8,FALSE)</f>
        <v>439</v>
      </c>
      <c r="U246" s="6" t="str">
        <f>VLOOKUP(E246,'Cleaned Store Dim'!$A$2:$C$21,3,FALSE)</f>
        <v>East</v>
      </c>
      <c r="V246" s="6" t="str">
        <f>VLOOKUP(E246,'Cleaned Store Dim'!$A$2:$E$21,5,FALSE)</f>
        <v>Flagship</v>
      </c>
      <c r="W246" s="6" t="str">
        <f>VLOOKUP(E246,'Cleaned Store Dim'!$A$2:$F$21,6,FALSE)</f>
        <v>Washington</v>
      </c>
    </row>
    <row r="247" spans="1:23" ht="15.75" x14ac:dyDescent="0.25">
      <c r="A247" s="4" t="s">
        <v>2210</v>
      </c>
      <c r="B247" s="20">
        <v>45349</v>
      </c>
      <c r="C247" s="4" t="s">
        <v>1440</v>
      </c>
      <c r="D247" s="4" t="s">
        <v>1590</v>
      </c>
      <c r="E247" s="4" t="s">
        <v>1914</v>
      </c>
      <c r="F247" s="4">
        <v>2</v>
      </c>
      <c r="G247" s="4">
        <v>377.3</v>
      </c>
      <c r="H247" s="4">
        <v>0.15</v>
      </c>
      <c r="I247" s="4" t="s">
        <v>1961</v>
      </c>
      <c r="J247" s="4">
        <v>641.41</v>
      </c>
      <c r="K247" s="4">
        <f t="shared" si="12"/>
        <v>2</v>
      </c>
      <c r="L247" s="4">
        <f t="shared" si="13"/>
        <v>377.3</v>
      </c>
      <c r="M247" s="4">
        <f t="shared" si="14"/>
        <v>0.15</v>
      </c>
      <c r="N247" s="4">
        <f t="shared" si="15"/>
        <v>641.41</v>
      </c>
      <c r="O247" s="6">
        <f>VLOOKUP(C247,'Cleaned Customer Dim'!$A$2:$D$501,4,FALSE)</f>
        <v>36</v>
      </c>
      <c r="P247" s="6" t="str">
        <f>VLOOKUP(C247,'Cleaned Customer Dim'!$A$2:$E$501,5,FALSE)</f>
        <v>Female</v>
      </c>
      <c r="Q247" s="6" t="str">
        <f>VLOOKUP(C247,'Cleaned Customer Dim'!$A$2:$J$501,10,FALSE)</f>
        <v>Bronze</v>
      </c>
      <c r="R247" s="4" t="str">
        <f>VLOOKUP(D247,'Cleaned Product Dim'!$A$2:$C$101,3,FALSE)</f>
        <v>Electronics</v>
      </c>
      <c r="S247" s="6">
        <f>VLOOKUP(D247,'Cleaned Product Dim'!$A$2:$G$101,7,FALSE)</f>
        <v>439.07</v>
      </c>
      <c r="T247" s="6">
        <f>VLOOKUP(D247,'Cleaned Product Dim'!$A$2:$H$101,8,FALSE)</f>
        <v>142</v>
      </c>
      <c r="U247" s="6" t="str">
        <f>VLOOKUP(E247,'Cleaned Store Dim'!$A$2:$C$21,3,FALSE)</f>
        <v>South</v>
      </c>
      <c r="V247" s="6" t="str">
        <f>VLOOKUP(E247,'Cleaned Store Dim'!$A$2:$E$21,5,FALSE)</f>
        <v>Online</v>
      </c>
      <c r="W247" s="6" t="str">
        <f>VLOOKUP(E247,'Cleaned Store Dim'!$A$2:$F$21,6,FALSE)</f>
        <v>Williamsport</v>
      </c>
    </row>
    <row r="248" spans="1:23" ht="15.75" x14ac:dyDescent="0.25">
      <c r="A248" s="4" t="s">
        <v>2211</v>
      </c>
      <c r="B248" s="20">
        <v>45876</v>
      </c>
      <c r="C248" s="4" t="s">
        <v>1091</v>
      </c>
      <c r="D248" s="4" t="s">
        <v>1805</v>
      </c>
      <c r="E248" s="4" t="s">
        <v>1914</v>
      </c>
      <c r="F248" s="4">
        <v>2</v>
      </c>
      <c r="G248" s="4">
        <v>130.47999999999999</v>
      </c>
      <c r="H248" s="4">
        <v>0.23</v>
      </c>
      <c r="I248" s="4" t="s">
        <v>1961</v>
      </c>
      <c r="J248" s="4">
        <v>200.9392</v>
      </c>
      <c r="K248" s="4">
        <f t="shared" si="12"/>
        <v>2</v>
      </c>
      <c r="L248" s="4">
        <f t="shared" si="13"/>
        <v>130.47999999999999</v>
      </c>
      <c r="M248" s="4">
        <f t="shared" si="14"/>
        <v>0.23</v>
      </c>
      <c r="N248" s="4">
        <f t="shared" si="15"/>
        <v>200.9392</v>
      </c>
      <c r="O248" s="6">
        <f>VLOOKUP(C248,'Cleaned Customer Dim'!$A$2:$D$501,4,FALSE)</f>
        <v>39</v>
      </c>
      <c r="P248" s="6" t="str">
        <f>VLOOKUP(C248,'Cleaned Customer Dim'!$A$2:$E$501,5,FALSE)</f>
        <v>Male</v>
      </c>
      <c r="Q248" s="6" t="str">
        <f>VLOOKUP(C248,'Cleaned Customer Dim'!$A$2:$J$501,10,FALSE)</f>
        <v>Gold</v>
      </c>
      <c r="R248" s="4" t="str">
        <f>VLOOKUP(D248,'Cleaned Product Dim'!$A$2:$C$101,3,FALSE)</f>
        <v>Electronics</v>
      </c>
      <c r="S248" s="6">
        <f>VLOOKUP(D248,'Cleaned Product Dim'!$A$2:$G$101,7,FALSE)</f>
        <v>403.71</v>
      </c>
      <c r="T248" s="6">
        <f>VLOOKUP(D248,'Cleaned Product Dim'!$A$2:$H$101,8,FALSE)</f>
        <v>159</v>
      </c>
      <c r="U248" s="6" t="str">
        <f>VLOOKUP(E248,'Cleaned Store Dim'!$A$2:$C$21,3,FALSE)</f>
        <v>South</v>
      </c>
      <c r="V248" s="6" t="str">
        <f>VLOOKUP(E248,'Cleaned Store Dim'!$A$2:$E$21,5,FALSE)</f>
        <v>Online</v>
      </c>
      <c r="W248" s="6" t="str">
        <f>VLOOKUP(E248,'Cleaned Store Dim'!$A$2:$F$21,6,FALSE)</f>
        <v>Williamsport</v>
      </c>
    </row>
    <row r="249" spans="1:23" ht="15.75" x14ac:dyDescent="0.25">
      <c r="A249" s="4" t="s">
        <v>2212</v>
      </c>
      <c r="B249" s="20">
        <v>45729</v>
      </c>
      <c r="C249" s="4" t="s">
        <v>1361</v>
      </c>
      <c r="D249" s="4" t="s">
        <v>1865</v>
      </c>
      <c r="E249" s="4" t="s">
        <v>1929</v>
      </c>
      <c r="F249" s="4">
        <v>1</v>
      </c>
      <c r="G249" s="4">
        <v>809.45</v>
      </c>
      <c r="H249" s="4">
        <v>0.09</v>
      </c>
      <c r="I249" s="4" t="s">
        <v>1964</v>
      </c>
      <c r="J249" s="4">
        <v>736.59950000000003</v>
      </c>
      <c r="K249" s="4">
        <f t="shared" si="12"/>
        <v>1</v>
      </c>
      <c r="L249" s="4">
        <f t="shared" si="13"/>
        <v>809.45</v>
      </c>
      <c r="M249" s="4">
        <f t="shared" si="14"/>
        <v>0.09</v>
      </c>
      <c r="N249" s="4">
        <f t="shared" si="15"/>
        <v>736.59950000000003</v>
      </c>
      <c r="O249" s="6">
        <f>VLOOKUP(C249,'Cleaned Customer Dim'!$A$2:$D$501,4,FALSE)</f>
        <v>37</v>
      </c>
      <c r="P249" s="6" t="str">
        <f>VLOOKUP(C249,'Cleaned Customer Dim'!$A$2:$E$501,5,FALSE)</f>
        <v>Female</v>
      </c>
      <c r="Q249" s="6" t="str">
        <f>VLOOKUP(C249,'Cleaned Customer Dim'!$A$2:$J$501,10,FALSE)</f>
        <v>Silver</v>
      </c>
      <c r="R249" s="4" t="str">
        <f>VLOOKUP(D249,'Cleaned Product Dim'!$A$2:$C$101,3,FALSE)</f>
        <v>Beauty</v>
      </c>
      <c r="S249" s="6">
        <f>VLOOKUP(D249,'Cleaned Product Dim'!$A$2:$G$101,7,FALSE)</f>
        <v>358.47</v>
      </c>
      <c r="T249" s="6">
        <f>VLOOKUP(D249,'Cleaned Product Dim'!$A$2:$H$101,8,FALSE)</f>
        <v>213</v>
      </c>
      <c r="U249" s="6" t="str">
        <f>VLOOKUP(E249,'Cleaned Store Dim'!$A$2:$C$21,3,FALSE)</f>
        <v>North</v>
      </c>
      <c r="V249" s="6" t="str">
        <f>VLOOKUP(E249,'Cleaned Store Dim'!$A$2:$E$21,5,FALSE)</f>
        <v>Online</v>
      </c>
      <c r="W249" s="6" t="str">
        <f>VLOOKUP(E249,'Cleaned Store Dim'!$A$2:$F$21,6,FALSE)</f>
        <v>Sabrina</v>
      </c>
    </row>
    <row r="250" spans="1:23" ht="15.75" x14ac:dyDescent="0.25">
      <c r="A250" s="4" t="s">
        <v>2213</v>
      </c>
      <c r="B250" s="20">
        <v>45768</v>
      </c>
      <c r="C250" s="4" t="s">
        <v>305</v>
      </c>
      <c r="D250" s="4" t="s">
        <v>1715</v>
      </c>
      <c r="E250" s="4" t="s">
        <v>1921</v>
      </c>
      <c r="F250" s="4">
        <v>3</v>
      </c>
      <c r="G250" s="4">
        <v>499.12</v>
      </c>
      <c r="H250" s="4">
        <v>0.05</v>
      </c>
      <c r="I250" s="4" t="s">
        <v>1961</v>
      </c>
      <c r="J250" s="4">
        <v>1422.492</v>
      </c>
      <c r="K250" s="4">
        <f t="shared" si="12"/>
        <v>3</v>
      </c>
      <c r="L250" s="4">
        <f t="shared" si="13"/>
        <v>499.12</v>
      </c>
      <c r="M250" s="4">
        <f t="shared" si="14"/>
        <v>0.05</v>
      </c>
      <c r="N250" s="4">
        <f t="shared" si="15"/>
        <v>1422.492</v>
      </c>
      <c r="O250" s="6">
        <f>VLOOKUP(C250,'Cleaned Customer Dim'!$A$2:$D$501,4,FALSE)</f>
        <v>48</v>
      </c>
      <c r="P250" s="6" t="str">
        <f>VLOOKUP(C250,'Cleaned Customer Dim'!$A$2:$E$501,5,FALSE)</f>
        <v>Female</v>
      </c>
      <c r="Q250" s="6" t="str">
        <f>VLOOKUP(C250,'Cleaned Customer Dim'!$A$2:$J$501,10,FALSE)</f>
        <v>Bronze</v>
      </c>
      <c r="R250" s="4" t="str">
        <f>VLOOKUP(D250,'Cleaned Product Dim'!$A$2:$C$101,3,FALSE)</f>
        <v>Sports</v>
      </c>
      <c r="S250" s="6">
        <f>VLOOKUP(D250,'Cleaned Product Dim'!$A$2:$G$101,7,FALSE)</f>
        <v>318.91000000000003</v>
      </c>
      <c r="T250" s="6">
        <f>VLOOKUP(D250,'Cleaned Product Dim'!$A$2:$H$101,8,FALSE)</f>
        <v>114</v>
      </c>
      <c r="U250" s="6" t="str">
        <f>VLOOKUP(E250,'Cleaned Store Dim'!$A$2:$C$21,3,FALSE)</f>
        <v>South</v>
      </c>
      <c r="V250" s="6" t="str">
        <f>VLOOKUP(E250,'Cleaned Store Dim'!$A$2:$E$21,5,FALSE)</f>
        <v>Flagship</v>
      </c>
      <c r="W250" s="6" t="str">
        <f>VLOOKUP(E250,'Cleaned Store Dim'!$A$2:$F$21,6,FALSE)</f>
        <v>Johnstad</v>
      </c>
    </row>
    <row r="251" spans="1:23" ht="15.75" x14ac:dyDescent="0.25">
      <c r="A251" s="4" t="s">
        <v>2214</v>
      </c>
      <c r="B251" s="20">
        <v>45576</v>
      </c>
      <c r="C251" s="4" t="s">
        <v>104</v>
      </c>
      <c r="D251" s="4" t="s">
        <v>1786</v>
      </c>
      <c r="E251" s="4" t="s">
        <v>1901</v>
      </c>
      <c r="F251" s="4">
        <v>2</v>
      </c>
      <c r="G251" s="4">
        <v>894.58</v>
      </c>
      <c r="H251" s="4">
        <v>0.25</v>
      </c>
      <c r="I251" s="4" t="s">
        <v>1959</v>
      </c>
      <c r="J251" s="4">
        <v>1341.87</v>
      </c>
      <c r="K251" s="4">
        <f t="shared" si="12"/>
        <v>2</v>
      </c>
      <c r="L251" s="4">
        <f t="shared" si="13"/>
        <v>894.58</v>
      </c>
      <c r="M251" s="4">
        <f t="shared" si="14"/>
        <v>0.25</v>
      </c>
      <c r="N251" s="4">
        <f t="shared" si="15"/>
        <v>1341.87</v>
      </c>
      <c r="O251" s="6">
        <f>VLOOKUP(C251,'Cleaned Customer Dim'!$A$2:$D$501,4,FALSE)</f>
        <v>52</v>
      </c>
      <c r="P251" s="6" t="str">
        <f>VLOOKUP(C251,'Cleaned Customer Dim'!$A$2:$E$501,5,FALSE)</f>
        <v>Female</v>
      </c>
      <c r="Q251" s="6" t="str">
        <f>VLOOKUP(C251,'Cleaned Customer Dim'!$A$2:$J$501,10,FALSE)</f>
        <v>Silver</v>
      </c>
      <c r="R251" s="4" t="str">
        <f>VLOOKUP(D251,'Cleaned Product Dim'!$A$2:$C$101,3,FALSE)</f>
        <v>Home</v>
      </c>
      <c r="S251" s="6">
        <f>VLOOKUP(D251,'Cleaned Product Dim'!$A$2:$G$101,7,FALSE)</f>
        <v>243.7</v>
      </c>
      <c r="T251" s="6">
        <f>VLOOKUP(D251,'Cleaned Product Dim'!$A$2:$H$101,8,FALSE)</f>
        <v>130</v>
      </c>
      <c r="U251" s="6" t="str">
        <f>VLOOKUP(E251,'Cleaned Store Dim'!$A$2:$C$21,3,FALSE)</f>
        <v>North</v>
      </c>
      <c r="V251" s="6" t="str">
        <f>VLOOKUP(E251,'Cleaned Store Dim'!$A$2:$E$21,5,FALSE)</f>
        <v>Outlet</v>
      </c>
      <c r="W251" s="6" t="str">
        <f>VLOOKUP(E251,'Cleaned Store Dim'!$A$2:$F$21,6,FALSE)</f>
        <v>Goldberg</v>
      </c>
    </row>
    <row r="252" spans="1:23" ht="15.75" x14ac:dyDescent="0.25">
      <c r="A252" s="4" t="s">
        <v>2215</v>
      </c>
      <c r="B252" s="20">
        <v>45543</v>
      </c>
      <c r="C252" s="4" t="s">
        <v>456</v>
      </c>
      <c r="D252" s="4" t="s">
        <v>1808</v>
      </c>
      <c r="E252" s="4" t="s">
        <v>1921</v>
      </c>
      <c r="F252" s="4">
        <v>4</v>
      </c>
      <c r="G252" s="4">
        <v>578.39</v>
      </c>
      <c r="H252" s="4">
        <v>0.01</v>
      </c>
      <c r="I252" s="4" t="s">
        <v>1959</v>
      </c>
      <c r="J252" s="4">
        <v>2290.4243999999999</v>
      </c>
      <c r="K252" s="4">
        <f t="shared" si="12"/>
        <v>4</v>
      </c>
      <c r="L252" s="4">
        <f t="shared" si="13"/>
        <v>578.39</v>
      </c>
      <c r="M252" s="4">
        <f t="shared" si="14"/>
        <v>0.01</v>
      </c>
      <c r="N252" s="4">
        <f t="shared" si="15"/>
        <v>2290.4243999999999</v>
      </c>
      <c r="O252" s="6">
        <f>VLOOKUP(C252,'Cleaned Customer Dim'!$A$2:$D$501,4,FALSE)</f>
        <v>34</v>
      </c>
      <c r="P252" s="6" t="str">
        <f>VLOOKUP(C252,'Cleaned Customer Dim'!$A$2:$E$501,5,FALSE)</f>
        <v>Female</v>
      </c>
      <c r="Q252" s="6" t="str">
        <f>VLOOKUP(C252,'Cleaned Customer Dim'!$A$2:$J$501,10,FALSE)</f>
        <v>Bronze</v>
      </c>
      <c r="R252" s="4" t="str">
        <f>VLOOKUP(D252,'Cleaned Product Dim'!$A$2:$C$101,3,FALSE)</f>
        <v>Clothing</v>
      </c>
      <c r="S252" s="6">
        <f>VLOOKUP(D252,'Cleaned Product Dim'!$A$2:$G$101,7,FALSE)</f>
        <v>158.13999999999999</v>
      </c>
      <c r="T252" s="6">
        <f>VLOOKUP(D252,'Cleaned Product Dim'!$A$2:$H$101,8,FALSE)</f>
        <v>82</v>
      </c>
      <c r="U252" s="6" t="str">
        <f>VLOOKUP(E252,'Cleaned Store Dim'!$A$2:$C$21,3,FALSE)</f>
        <v>South</v>
      </c>
      <c r="V252" s="6" t="str">
        <f>VLOOKUP(E252,'Cleaned Store Dim'!$A$2:$E$21,5,FALSE)</f>
        <v>Flagship</v>
      </c>
      <c r="W252" s="6" t="str">
        <f>VLOOKUP(E252,'Cleaned Store Dim'!$A$2:$F$21,6,FALSE)</f>
        <v>Johnstad</v>
      </c>
    </row>
    <row r="253" spans="1:23" ht="15.75" x14ac:dyDescent="0.25">
      <c r="A253" s="4" t="s">
        <v>2216</v>
      </c>
      <c r="B253" s="20">
        <v>45415</v>
      </c>
      <c r="C253" s="4" t="s">
        <v>1504</v>
      </c>
      <c r="D253" s="4" t="s">
        <v>1703</v>
      </c>
      <c r="E253" s="4" t="s">
        <v>1942</v>
      </c>
      <c r="F253" s="4">
        <v>4</v>
      </c>
      <c r="G253" s="4">
        <v>982.45</v>
      </c>
      <c r="H253" s="4">
        <v>0.2</v>
      </c>
      <c r="I253" s="4" t="s">
        <v>1961</v>
      </c>
      <c r="J253" s="4">
        <v>3143.84</v>
      </c>
      <c r="K253" s="4">
        <f t="shared" si="12"/>
        <v>4</v>
      </c>
      <c r="L253" s="4">
        <f t="shared" si="13"/>
        <v>982.45</v>
      </c>
      <c r="M253" s="4">
        <f t="shared" si="14"/>
        <v>0.2</v>
      </c>
      <c r="N253" s="4">
        <f t="shared" si="15"/>
        <v>3143.84</v>
      </c>
      <c r="O253" s="6">
        <f>VLOOKUP(C253,'Cleaned Customer Dim'!$A$2:$D$501,4,FALSE)</f>
        <v>46</v>
      </c>
      <c r="P253" s="6" t="str">
        <f>VLOOKUP(C253,'Cleaned Customer Dim'!$A$2:$E$501,5,FALSE)</f>
        <v>Female</v>
      </c>
      <c r="Q253" s="6" t="str">
        <f>VLOOKUP(C253,'Cleaned Customer Dim'!$A$2:$J$501,10,FALSE)</f>
        <v>Bronze</v>
      </c>
      <c r="R253" s="4" t="str">
        <f>VLOOKUP(D253,'Cleaned Product Dim'!$A$2:$C$101,3,FALSE)</f>
        <v>Sports</v>
      </c>
      <c r="S253" s="6">
        <f>VLOOKUP(D253,'Cleaned Product Dim'!$A$2:$G$101,7,FALSE)</f>
        <v>313.26</v>
      </c>
      <c r="T253" s="6">
        <f>VLOOKUP(D253,'Cleaned Product Dim'!$A$2:$H$101,8,FALSE)</f>
        <v>369</v>
      </c>
      <c r="U253" s="6" t="str">
        <f>VLOOKUP(E253,'Cleaned Store Dim'!$A$2:$C$21,3,FALSE)</f>
        <v>North</v>
      </c>
      <c r="V253" s="6" t="str">
        <f>VLOOKUP(E253,'Cleaned Store Dim'!$A$2:$E$21,5,FALSE)</f>
        <v>Flagship</v>
      </c>
      <c r="W253" s="6" t="str">
        <f>VLOOKUP(E253,'Cleaned Store Dim'!$A$2:$F$21,6,FALSE)</f>
        <v>Benson</v>
      </c>
    </row>
    <row r="254" spans="1:23" ht="15.75" x14ac:dyDescent="0.25">
      <c r="A254" s="4" t="s">
        <v>2217</v>
      </c>
      <c r="B254" s="20">
        <v>45925</v>
      </c>
      <c r="C254" s="4" t="s">
        <v>1401</v>
      </c>
      <c r="D254" s="4" t="s">
        <v>1877</v>
      </c>
      <c r="E254" s="4" t="s">
        <v>1948</v>
      </c>
      <c r="F254" s="4">
        <v>1</v>
      </c>
      <c r="G254" s="4">
        <v>549.52</v>
      </c>
      <c r="H254" s="4">
        <v>0.1</v>
      </c>
      <c r="I254" s="4" t="s">
        <v>1961</v>
      </c>
      <c r="J254" s="4">
        <v>494.56799999999998</v>
      </c>
      <c r="K254" s="4">
        <f t="shared" si="12"/>
        <v>1</v>
      </c>
      <c r="L254" s="4">
        <f t="shared" si="13"/>
        <v>549.52</v>
      </c>
      <c r="M254" s="4">
        <f t="shared" si="14"/>
        <v>0.1</v>
      </c>
      <c r="N254" s="4">
        <f t="shared" si="15"/>
        <v>494.56799999999998</v>
      </c>
      <c r="O254" s="6">
        <f>VLOOKUP(C254,'Cleaned Customer Dim'!$A$2:$D$501,4,FALSE)</f>
        <v>29</v>
      </c>
      <c r="P254" s="6" t="str">
        <f>VLOOKUP(C254,'Cleaned Customer Dim'!$A$2:$E$501,5,FALSE)</f>
        <v>Male</v>
      </c>
      <c r="Q254" s="6" t="str">
        <f>VLOOKUP(C254,'Cleaned Customer Dim'!$A$2:$J$501,10,FALSE)</f>
        <v>Bronze</v>
      </c>
      <c r="R254" s="4" t="str">
        <f>VLOOKUP(D254,'Cleaned Product Dim'!$A$2:$C$101,3,FALSE)</f>
        <v>Electronics</v>
      </c>
      <c r="S254" s="6">
        <f>VLOOKUP(D254,'Cleaned Product Dim'!$A$2:$G$101,7,FALSE)</f>
        <v>431.67</v>
      </c>
      <c r="T254" s="6">
        <f>VLOOKUP(D254,'Cleaned Product Dim'!$A$2:$H$101,8,FALSE)</f>
        <v>73</v>
      </c>
      <c r="U254" s="6" t="str">
        <f>VLOOKUP(E254,'Cleaned Store Dim'!$A$2:$C$21,3,FALSE)</f>
        <v>East</v>
      </c>
      <c r="V254" s="6" t="str">
        <f>VLOOKUP(E254,'Cleaned Store Dim'!$A$2:$E$21,5,FALSE)</f>
        <v>Online</v>
      </c>
      <c r="W254" s="6" t="str">
        <f>VLOOKUP(E254,'Cleaned Store Dim'!$A$2:$F$21,6,FALSE)</f>
        <v>Vasquez</v>
      </c>
    </row>
    <row r="255" spans="1:23" ht="15.75" x14ac:dyDescent="0.25">
      <c r="A255" s="4" t="s">
        <v>2218</v>
      </c>
      <c r="B255" s="20">
        <v>45846</v>
      </c>
      <c r="C255" s="4" t="s">
        <v>781</v>
      </c>
      <c r="D255" s="4" t="s">
        <v>1859</v>
      </c>
      <c r="E255" s="4" t="s">
        <v>1945</v>
      </c>
      <c r="F255" s="4">
        <v>2</v>
      </c>
      <c r="G255" s="4">
        <v>239.92</v>
      </c>
      <c r="H255" s="4">
        <v>0.16</v>
      </c>
      <c r="I255" s="4" t="s">
        <v>1959</v>
      </c>
      <c r="J255" s="4">
        <v>403.06560000000002</v>
      </c>
      <c r="K255" s="4">
        <f t="shared" si="12"/>
        <v>2</v>
      </c>
      <c r="L255" s="4">
        <f t="shared" si="13"/>
        <v>239.92</v>
      </c>
      <c r="M255" s="4">
        <f t="shared" si="14"/>
        <v>0.16</v>
      </c>
      <c r="N255" s="4">
        <f t="shared" si="15"/>
        <v>403.06560000000002</v>
      </c>
      <c r="O255" s="6">
        <f>VLOOKUP(C255,'Cleaned Customer Dim'!$A$2:$D$501,4,FALSE)</f>
        <v>59</v>
      </c>
      <c r="P255" s="6" t="str">
        <f>VLOOKUP(C255,'Cleaned Customer Dim'!$A$2:$E$501,5,FALSE)</f>
        <v>Female</v>
      </c>
      <c r="Q255" s="6" t="str">
        <f>VLOOKUP(C255,'Cleaned Customer Dim'!$A$2:$J$501,10,FALSE)</f>
        <v>Platinum</v>
      </c>
      <c r="R255" s="4" t="str">
        <f>VLOOKUP(D255,'Cleaned Product Dim'!$A$2:$C$101,3,FALSE)</f>
        <v>Home</v>
      </c>
      <c r="S255" s="6">
        <f>VLOOKUP(D255,'Cleaned Product Dim'!$A$2:$G$101,7,FALSE)</f>
        <v>447.43</v>
      </c>
      <c r="T255" s="6">
        <f>VLOOKUP(D255,'Cleaned Product Dim'!$A$2:$H$101,8,FALSE)</f>
        <v>191</v>
      </c>
      <c r="U255" s="6" t="str">
        <f>VLOOKUP(E255,'Cleaned Store Dim'!$A$2:$C$21,3,FALSE)</f>
        <v>East</v>
      </c>
      <c r="V255" s="6" t="str">
        <f>VLOOKUP(E255,'Cleaned Store Dim'!$A$2:$E$21,5,FALSE)</f>
        <v>Flagship</v>
      </c>
      <c r="W255" s="6" t="str">
        <f>VLOOKUP(E255,'Cleaned Store Dim'!$A$2:$F$21,6,FALSE)</f>
        <v>East Stevechester</v>
      </c>
    </row>
    <row r="256" spans="1:23" ht="15.75" x14ac:dyDescent="0.25">
      <c r="A256" s="4" t="s">
        <v>2219</v>
      </c>
      <c r="B256" s="20">
        <v>45338</v>
      </c>
      <c r="C256" s="4" t="s">
        <v>302</v>
      </c>
      <c r="D256" s="4" t="s">
        <v>1859</v>
      </c>
      <c r="E256" s="4" t="s">
        <v>1911</v>
      </c>
      <c r="F256" s="4">
        <v>2</v>
      </c>
      <c r="G256" s="4">
        <v>878.05</v>
      </c>
      <c r="H256" s="4">
        <v>0.11</v>
      </c>
      <c r="I256" s="4" t="s">
        <v>1961</v>
      </c>
      <c r="J256" s="4">
        <v>1562.9290000000001</v>
      </c>
      <c r="K256" s="4">
        <f t="shared" si="12"/>
        <v>2</v>
      </c>
      <c r="L256" s="4">
        <f t="shared" si="13"/>
        <v>878.05</v>
      </c>
      <c r="M256" s="4">
        <f t="shared" si="14"/>
        <v>0.11</v>
      </c>
      <c r="N256" s="4">
        <f t="shared" si="15"/>
        <v>1562.9290000000001</v>
      </c>
      <c r="O256" s="6">
        <f>VLOOKUP(C256,'Cleaned Customer Dim'!$A$2:$D$501,4,FALSE)</f>
        <v>53</v>
      </c>
      <c r="P256" s="6" t="str">
        <f>VLOOKUP(C256,'Cleaned Customer Dim'!$A$2:$E$501,5,FALSE)</f>
        <v>Male</v>
      </c>
      <c r="Q256" s="6" t="str">
        <f>VLOOKUP(C256,'Cleaned Customer Dim'!$A$2:$J$501,10,FALSE)</f>
        <v>Bronze</v>
      </c>
      <c r="R256" s="4" t="str">
        <f>VLOOKUP(D256,'Cleaned Product Dim'!$A$2:$C$101,3,FALSE)</f>
        <v>Home</v>
      </c>
      <c r="S256" s="6">
        <f>VLOOKUP(D256,'Cleaned Product Dim'!$A$2:$G$101,7,FALSE)</f>
        <v>447.43</v>
      </c>
      <c r="T256" s="6">
        <f>VLOOKUP(D256,'Cleaned Product Dim'!$A$2:$H$101,8,FALSE)</f>
        <v>191</v>
      </c>
      <c r="U256" s="6" t="str">
        <f>VLOOKUP(E256,'Cleaned Store Dim'!$A$2:$C$21,3,FALSE)</f>
        <v>East</v>
      </c>
      <c r="V256" s="6" t="str">
        <f>VLOOKUP(E256,'Cleaned Store Dim'!$A$2:$E$21,5,FALSE)</f>
        <v>Online</v>
      </c>
      <c r="W256" s="6" t="str">
        <f>VLOOKUP(E256,'Cleaned Store Dim'!$A$2:$F$21,6,FALSE)</f>
        <v>Joseph</v>
      </c>
    </row>
    <row r="257" spans="1:23" ht="15.75" x14ac:dyDescent="0.25">
      <c r="A257" s="4" t="s">
        <v>2220</v>
      </c>
      <c r="B257" s="20">
        <v>45746</v>
      </c>
      <c r="C257" s="4" t="s">
        <v>176</v>
      </c>
      <c r="D257" s="4" t="s">
        <v>1560</v>
      </c>
      <c r="E257" s="4" t="s">
        <v>1921</v>
      </c>
      <c r="F257" s="4">
        <v>3</v>
      </c>
      <c r="G257" s="4">
        <v>546.96</v>
      </c>
      <c r="H257" s="4">
        <v>0.19</v>
      </c>
      <c r="I257" s="4" t="s">
        <v>1959</v>
      </c>
      <c r="J257" s="4">
        <v>1329.1128000000001</v>
      </c>
      <c r="K257" s="4">
        <f t="shared" si="12"/>
        <v>3</v>
      </c>
      <c r="L257" s="4">
        <f t="shared" si="13"/>
        <v>546.96</v>
      </c>
      <c r="M257" s="4">
        <f t="shared" si="14"/>
        <v>0.19</v>
      </c>
      <c r="N257" s="4">
        <f t="shared" si="15"/>
        <v>1329.1128000000001</v>
      </c>
      <c r="O257" s="6">
        <f>VLOOKUP(C257,'Cleaned Customer Dim'!$A$2:$D$501,4,FALSE)</f>
        <v>34</v>
      </c>
      <c r="P257" s="6" t="str">
        <f>VLOOKUP(C257,'Cleaned Customer Dim'!$A$2:$E$501,5,FALSE)</f>
        <v>Male</v>
      </c>
      <c r="Q257" s="6" t="str">
        <f>VLOOKUP(C257,'Cleaned Customer Dim'!$A$2:$J$501,10,FALSE)</f>
        <v>Bronze</v>
      </c>
      <c r="R257" s="4" t="str">
        <f>VLOOKUP(D257,'Cleaned Product Dim'!$A$2:$C$101,3,FALSE)</f>
        <v>Clothing</v>
      </c>
      <c r="S257" s="6">
        <f>VLOOKUP(D257,'Cleaned Product Dim'!$A$2:$G$101,7,FALSE)</f>
        <v>342.56</v>
      </c>
      <c r="T257" s="6">
        <f>VLOOKUP(D257,'Cleaned Product Dim'!$A$2:$H$101,8,FALSE)</f>
        <v>181</v>
      </c>
      <c r="U257" s="6" t="str">
        <f>VLOOKUP(E257,'Cleaned Store Dim'!$A$2:$C$21,3,FALSE)</f>
        <v>South</v>
      </c>
      <c r="V257" s="6" t="str">
        <f>VLOOKUP(E257,'Cleaned Store Dim'!$A$2:$E$21,5,FALSE)</f>
        <v>Flagship</v>
      </c>
      <c r="W257" s="6" t="str">
        <f>VLOOKUP(E257,'Cleaned Store Dim'!$A$2:$F$21,6,FALSE)</f>
        <v>Johnstad</v>
      </c>
    </row>
    <row r="258" spans="1:23" ht="15.75" x14ac:dyDescent="0.25">
      <c r="A258" s="4" t="s">
        <v>2221</v>
      </c>
      <c r="B258" s="20">
        <v>45706</v>
      </c>
      <c r="C258" s="4" t="s">
        <v>1464</v>
      </c>
      <c r="D258" s="4" t="s">
        <v>1625</v>
      </c>
      <c r="E258" s="4" t="s">
        <v>1924</v>
      </c>
      <c r="F258" s="4">
        <v>2</v>
      </c>
      <c r="G258" s="4">
        <v>71.77</v>
      </c>
      <c r="H258" s="4">
        <v>0.22</v>
      </c>
      <c r="I258" s="4" t="s">
        <v>1959</v>
      </c>
      <c r="J258" s="4">
        <v>111.96120000000001</v>
      </c>
      <c r="K258" s="4">
        <f t="shared" ref="K258:K321" si="16">IF(F258="",J258/(G258*(1-H258)),F258)</f>
        <v>2</v>
      </c>
      <c r="L258" s="4">
        <f t="shared" ref="L258:L321" si="17">IF(G258="",J258/(K258*(1-H258)),G258)</f>
        <v>71.77</v>
      </c>
      <c r="M258" s="4">
        <f t="shared" ref="M258:M321" si="18">IF(H258="",1-(J258/(K258*L258)),H258)</f>
        <v>0.22</v>
      </c>
      <c r="N258" s="4">
        <f t="shared" ref="N258:N321" si="19">IF(J258="",F258*G258*(1-H258),J258)</f>
        <v>111.96120000000001</v>
      </c>
      <c r="O258" s="6">
        <f>VLOOKUP(C258,'Cleaned Customer Dim'!$A$2:$D$501,4,FALSE)</f>
        <v>42</v>
      </c>
      <c r="P258" s="6" t="str">
        <f>VLOOKUP(C258,'Cleaned Customer Dim'!$A$2:$E$501,5,FALSE)</f>
        <v>Male</v>
      </c>
      <c r="Q258" s="6" t="str">
        <f>VLOOKUP(C258,'Cleaned Customer Dim'!$A$2:$J$501,10,FALSE)</f>
        <v>Platinum</v>
      </c>
      <c r="R258" s="4" t="str">
        <f>VLOOKUP(D258,'Cleaned Product Dim'!$A$2:$C$101,3,FALSE)</f>
        <v>Sports</v>
      </c>
      <c r="S258" s="6">
        <f>VLOOKUP(D258,'Cleaned Product Dim'!$A$2:$G$101,7,FALSE)</f>
        <v>144.53</v>
      </c>
      <c r="T258" s="6">
        <f>VLOOKUP(D258,'Cleaned Product Dim'!$A$2:$H$101,8,FALSE)</f>
        <v>367</v>
      </c>
      <c r="U258" s="6" t="str">
        <f>VLOOKUP(E258,'Cleaned Store Dim'!$A$2:$C$21,3,FALSE)</f>
        <v>East</v>
      </c>
      <c r="V258" s="6" t="str">
        <f>VLOOKUP(E258,'Cleaned Store Dim'!$A$2:$E$21,5,FALSE)</f>
        <v>Online</v>
      </c>
      <c r="W258" s="6" t="str">
        <f>VLOOKUP(E258,'Cleaned Store Dim'!$A$2:$F$21,6,FALSE)</f>
        <v>David</v>
      </c>
    </row>
    <row r="259" spans="1:23" ht="15.75" x14ac:dyDescent="0.25">
      <c r="A259" s="4" t="s">
        <v>2222</v>
      </c>
      <c r="B259" s="20">
        <v>45660</v>
      </c>
      <c r="C259" s="4" t="s">
        <v>66</v>
      </c>
      <c r="D259" s="4" t="s">
        <v>1648</v>
      </c>
      <c r="E259" s="4" t="s">
        <v>1892</v>
      </c>
      <c r="F259" s="4">
        <v>2</v>
      </c>
      <c r="G259" s="4">
        <v>679.86</v>
      </c>
      <c r="H259" s="4">
        <v>0.22</v>
      </c>
      <c r="I259" s="4" t="s">
        <v>1964</v>
      </c>
      <c r="J259" s="4">
        <v>1060.5816</v>
      </c>
      <c r="K259" s="4">
        <f t="shared" si="16"/>
        <v>2</v>
      </c>
      <c r="L259" s="4">
        <f t="shared" si="17"/>
        <v>679.86</v>
      </c>
      <c r="M259" s="4">
        <f t="shared" si="18"/>
        <v>0.22</v>
      </c>
      <c r="N259" s="4">
        <f t="shared" si="19"/>
        <v>1060.5816</v>
      </c>
      <c r="O259" s="6">
        <f>VLOOKUP(C259,'Cleaned Customer Dim'!$A$2:$D$501,4,FALSE)</f>
        <v>32</v>
      </c>
      <c r="P259" s="6" t="str">
        <f>VLOOKUP(C259,'Cleaned Customer Dim'!$A$2:$E$501,5,FALSE)</f>
        <v>Female</v>
      </c>
      <c r="Q259" s="6" t="str">
        <f>VLOOKUP(C259,'Cleaned Customer Dim'!$A$2:$J$501,10,FALSE)</f>
        <v>Silver</v>
      </c>
      <c r="R259" s="4" t="str">
        <f>VLOOKUP(D259,'Cleaned Product Dim'!$A$2:$C$101,3,FALSE)</f>
        <v>Sports</v>
      </c>
      <c r="S259" s="6">
        <f>VLOOKUP(D259,'Cleaned Product Dim'!$A$2:$G$101,7,FALSE)</f>
        <v>166.06</v>
      </c>
      <c r="T259" s="6">
        <f>VLOOKUP(D259,'Cleaned Product Dim'!$A$2:$H$101,8,FALSE)</f>
        <v>340</v>
      </c>
      <c r="U259" s="6" t="str">
        <f>VLOOKUP(E259,'Cleaned Store Dim'!$A$2:$C$21,3,FALSE)</f>
        <v>North</v>
      </c>
      <c r="V259" s="6" t="str">
        <f>VLOOKUP(E259,'Cleaned Store Dim'!$A$2:$E$21,5,FALSE)</f>
        <v>Flagship</v>
      </c>
      <c r="W259" s="6" t="str">
        <f>VLOOKUP(E259,'Cleaned Store Dim'!$A$2:$F$21,6,FALSE)</f>
        <v>Daniel</v>
      </c>
    </row>
    <row r="260" spans="1:23" ht="15.75" x14ac:dyDescent="0.25">
      <c r="A260" s="4" t="s">
        <v>2223</v>
      </c>
      <c r="B260" s="20">
        <v>45536</v>
      </c>
      <c r="C260" s="4" t="s">
        <v>471</v>
      </c>
      <c r="D260" s="4" t="s">
        <v>1683</v>
      </c>
      <c r="E260" s="4" t="s">
        <v>1942</v>
      </c>
      <c r="F260" s="4">
        <v>1</v>
      </c>
      <c r="G260" s="4">
        <v>222.94</v>
      </c>
      <c r="H260" s="4">
        <v>0.19</v>
      </c>
      <c r="I260" s="4" t="s">
        <v>1959</v>
      </c>
      <c r="J260" s="4">
        <v>180.5814</v>
      </c>
      <c r="K260" s="4">
        <f t="shared" si="16"/>
        <v>1</v>
      </c>
      <c r="L260" s="4">
        <f t="shared" si="17"/>
        <v>222.94</v>
      </c>
      <c r="M260" s="4">
        <f t="shared" si="18"/>
        <v>0.19</v>
      </c>
      <c r="N260" s="4">
        <f t="shared" si="19"/>
        <v>180.5814</v>
      </c>
      <c r="O260" s="6">
        <f>VLOOKUP(C260,'Cleaned Customer Dim'!$A$2:$D$501,4,FALSE)</f>
        <v>29</v>
      </c>
      <c r="P260" s="6" t="str">
        <f>VLOOKUP(C260,'Cleaned Customer Dim'!$A$2:$E$501,5,FALSE)</f>
        <v>Male</v>
      </c>
      <c r="Q260" s="6" t="str">
        <f>VLOOKUP(C260,'Cleaned Customer Dim'!$A$2:$J$501,10,FALSE)</f>
        <v>Silver</v>
      </c>
      <c r="R260" s="4" t="str">
        <f>VLOOKUP(D260,'Cleaned Product Dim'!$A$2:$C$101,3,FALSE)</f>
        <v>Home</v>
      </c>
      <c r="S260" s="6">
        <f>VLOOKUP(D260,'Cleaned Product Dim'!$A$2:$G$101,7,FALSE)</f>
        <v>382.22</v>
      </c>
      <c r="T260" s="6">
        <f>VLOOKUP(D260,'Cleaned Product Dim'!$A$2:$H$101,8,FALSE)</f>
        <v>329</v>
      </c>
      <c r="U260" s="6" t="str">
        <f>VLOOKUP(E260,'Cleaned Store Dim'!$A$2:$C$21,3,FALSE)</f>
        <v>North</v>
      </c>
      <c r="V260" s="6" t="str">
        <f>VLOOKUP(E260,'Cleaned Store Dim'!$A$2:$E$21,5,FALSE)</f>
        <v>Flagship</v>
      </c>
      <c r="W260" s="6" t="str">
        <f>VLOOKUP(E260,'Cleaned Store Dim'!$A$2:$F$21,6,FALSE)</f>
        <v>Benson</v>
      </c>
    </row>
    <row r="261" spans="1:23" ht="15.75" x14ac:dyDescent="0.25">
      <c r="A261" s="4" t="s">
        <v>2224</v>
      </c>
      <c r="B261" s="20">
        <v>45773</v>
      </c>
      <c r="C261" s="4" t="s">
        <v>805</v>
      </c>
      <c r="D261" s="4" t="s">
        <v>1683</v>
      </c>
      <c r="E261" s="4" t="s">
        <v>1896</v>
      </c>
      <c r="F261" s="4">
        <v>2</v>
      </c>
      <c r="G261" s="4">
        <v>355.3</v>
      </c>
      <c r="H261" s="4"/>
      <c r="I261" s="4" t="s">
        <v>1961</v>
      </c>
      <c r="J261" s="4">
        <v>589.798</v>
      </c>
      <c r="K261" s="4">
        <f t="shared" si="16"/>
        <v>2</v>
      </c>
      <c r="L261" s="4">
        <f t="shared" si="17"/>
        <v>355.3</v>
      </c>
      <c r="M261" s="4">
        <f t="shared" si="18"/>
        <v>0.17000000000000004</v>
      </c>
      <c r="N261" s="4">
        <f t="shared" si="19"/>
        <v>589.798</v>
      </c>
      <c r="O261" s="6">
        <f>VLOOKUP(C261,'Cleaned Customer Dim'!$A$2:$D$501,4,FALSE)</f>
        <v>19</v>
      </c>
      <c r="P261" s="6" t="str">
        <f>VLOOKUP(C261,'Cleaned Customer Dim'!$A$2:$E$501,5,FALSE)</f>
        <v>Male</v>
      </c>
      <c r="Q261" s="6" t="str">
        <f>VLOOKUP(C261,'Cleaned Customer Dim'!$A$2:$J$501,10,FALSE)</f>
        <v>Gold</v>
      </c>
      <c r="R261" s="4" t="str">
        <f>VLOOKUP(D261,'Cleaned Product Dim'!$A$2:$C$101,3,FALSE)</f>
        <v>Home</v>
      </c>
      <c r="S261" s="6">
        <f>VLOOKUP(D261,'Cleaned Product Dim'!$A$2:$G$101,7,FALSE)</f>
        <v>382.22</v>
      </c>
      <c r="T261" s="6">
        <f>VLOOKUP(D261,'Cleaned Product Dim'!$A$2:$H$101,8,FALSE)</f>
        <v>329</v>
      </c>
      <c r="U261" s="6" t="str">
        <f>VLOOKUP(E261,'Cleaned Store Dim'!$A$2:$C$21,3,FALSE)</f>
        <v>South</v>
      </c>
      <c r="V261" s="6" t="str">
        <f>VLOOKUP(E261,'Cleaned Store Dim'!$A$2:$E$21,5,FALSE)</f>
        <v>Outlet</v>
      </c>
      <c r="W261" s="6" t="str">
        <f>VLOOKUP(E261,'Cleaned Store Dim'!$A$2:$F$21,6,FALSE)</f>
        <v>North Nancy</v>
      </c>
    </row>
    <row r="262" spans="1:23" ht="15.75" x14ac:dyDescent="0.25">
      <c r="A262" s="4" t="s">
        <v>2225</v>
      </c>
      <c r="B262" s="20">
        <v>45497</v>
      </c>
      <c r="C262" s="4" t="s">
        <v>370</v>
      </c>
      <c r="D262" s="4" t="s">
        <v>1850</v>
      </c>
      <c r="E262" s="4" t="s">
        <v>1948</v>
      </c>
      <c r="F262" s="4">
        <v>4</v>
      </c>
      <c r="G262" s="4">
        <v>611.29999999999995</v>
      </c>
      <c r="H262" s="4">
        <v>0.11</v>
      </c>
      <c r="I262" s="4" t="s">
        <v>1961</v>
      </c>
      <c r="J262" s="4">
        <v>2176.2280000000001</v>
      </c>
      <c r="K262" s="4">
        <f t="shared" si="16"/>
        <v>4</v>
      </c>
      <c r="L262" s="4">
        <f t="shared" si="17"/>
        <v>611.29999999999995</v>
      </c>
      <c r="M262" s="4">
        <f t="shared" si="18"/>
        <v>0.11</v>
      </c>
      <c r="N262" s="4">
        <f t="shared" si="19"/>
        <v>2176.2280000000001</v>
      </c>
      <c r="O262" s="6">
        <f>VLOOKUP(C262,'Cleaned Customer Dim'!$A$2:$D$501,4,FALSE)</f>
        <v>21</v>
      </c>
      <c r="P262" s="6" t="str">
        <f>VLOOKUP(C262,'Cleaned Customer Dim'!$A$2:$E$501,5,FALSE)</f>
        <v>Male</v>
      </c>
      <c r="Q262" s="6" t="str">
        <f>VLOOKUP(C262,'Cleaned Customer Dim'!$A$2:$J$501,10,FALSE)</f>
        <v>Bronze</v>
      </c>
      <c r="R262" s="4" t="str">
        <f>VLOOKUP(D262,'Cleaned Product Dim'!$A$2:$C$101,3,FALSE)</f>
        <v>Beauty</v>
      </c>
      <c r="S262" s="6">
        <f>VLOOKUP(D262,'Cleaned Product Dim'!$A$2:$G$101,7,FALSE)</f>
        <v>183.04</v>
      </c>
      <c r="T262" s="6">
        <f>VLOOKUP(D262,'Cleaned Product Dim'!$A$2:$H$101,8,FALSE)</f>
        <v>457</v>
      </c>
      <c r="U262" s="6" t="str">
        <f>VLOOKUP(E262,'Cleaned Store Dim'!$A$2:$C$21,3,FALSE)</f>
        <v>East</v>
      </c>
      <c r="V262" s="6" t="str">
        <f>VLOOKUP(E262,'Cleaned Store Dim'!$A$2:$E$21,5,FALSE)</f>
        <v>Online</v>
      </c>
      <c r="W262" s="6" t="str">
        <f>VLOOKUP(E262,'Cleaned Store Dim'!$A$2:$F$21,6,FALSE)</f>
        <v>Vasquez</v>
      </c>
    </row>
    <row r="263" spans="1:23" ht="15.75" x14ac:dyDescent="0.25">
      <c r="A263" s="4" t="s">
        <v>2226</v>
      </c>
      <c r="B263" s="20">
        <v>45742</v>
      </c>
      <c r="C263" s="4" t="s">
        <v>1058</v>
      </c>
      <c r="D263" s="4" t="s">
        <v>1555</v>
      </c>
      <c r="E263" s="4" t="s">
        <v>1917</v>
      </c>
      <c r="F263" s="4">
        <v>4</v>
      </c>
      <c r="G263" s="4">
        <v>849.21</v>
      </c>
      <c r="H263" s="4">
        <v>7.0000000000000007E-2</v>
      </c>
      <c r="I263" s="4" t="s">
        <v>1959</v>
      </c>
      <c r="J263" s="4">
        <v>3159.0612000000001</v>
      </c>
      <c r="K263" s="4">
        <f t="shared" si="16"/>
        <v>4</v>
      </c>
      <c r="L263" s="4">
        <f t="shared" si="17"/>
        <v>849.21</v>
      </c>
      <c r="M263" s="4">
        <f t="shared" si="18"/>
        <v>7.0000000000000007E-2</v>
      </c>
      <c r="N263" s="4">
        <f t="shared" si="19"/>
        <v>3159.0612000000001</v>
      </c>
      <c r="O263" s="6">
        <f>VLOOKUP(C263,'Cleaned Customer Dim'!$A$2:$D$501,4,FALSE)</f>
        <v>64</v>
      </c>
      <c r="P263" s="6" t="str">
        <f>VLOOKUP(C263,'Cleaned Customer Dim'!$A$2:$E$501,5,FALSE)</f>
        <v>Female</v>
      </c>
      <c r="Q263" s="6" t="str">
        <f>VLOOKUP(C263,'Cleaned Customer Dim'!$A$2:$J$501,10,FALSE)</f>
        <v>Gold</v>
      </c>
      <c r="R263" s="4" t="str">
        <f>VLOOKUP(D263,'Cleaned Product Dim'!$A$2:$C$101,3,FALSE)</f>
        <v>Electronics</v>
      </c>
      <c r="S263" s="6">
        <f>VLOOKUP(D263,'Cleaned Product Dim'!$A$2:$G$101,7,FALSE)</f>
        <v>112.42</v>
      </c>
      <c r="T263" s="6">
        <f>VLOOKUP(D263,'Cleaned Product Dim'!$A$2:$H$101,8,FALSE)</f>
        <v>416</v>
      </c>
      <c r="U263" s="6" t="str">
        <f>VLOOKUP(E263,'Cleaned Store Dim'!$A$2:$C$21,3,FALSE)</f>
        <v>West</v>
      </c>
      <c r="V263" s="6" t="str">
        <f>VLOOKUP(E263,'Cleaned Store Dim'!$A$2:$E$21,5,FALSE)</f>
        <v>Online</v>
      </c>
      <c r="W263" s="6" t="str">
        <f>VLOOKUP(E263,'Cleaned Store Dim'!$A$2:$F$21,6,FALSE)</f>
        <v>Thompson</v>
      </c>
    </row>
    <row r="264" spans="1:23" ht="15.75" x14ac:dyDescent="0.25">
      <c r="A264" s="4" t="s">
        <v>2227</v>
      </c>
      <c r="B264" s="20">
        <v>45713</v>
      </c>
      <c r="C264" s="4" t="s">
        <v>689</v>
      </c>
      <c r="D264" s="4" t="s">
        <v>1706</v>
      </c>
      <c r="E264" s="4" t="s">
        <v>1914</v>
      </c>
      <c r="F264" s="4">
        <v>3</v>
      </c>
      <c r="G264" s="4">
        <v>553.12</v>
      </c>
      <c r="H264" s="4">
        <v>0.28000000000000003</v>
      </c>
      <c r="I264" s="4" t="s">
        <v>1964</v>
      </c>
      <c r="J264" s="4">
        <v>1194.7392</v>
      </c>
      <c r="K264" s="4">
        <f t="shared" si="16"/>
        <v>3</v>
      </c>
      <c r="L264" s="4">
        <f t="shared" si="17"/>
        <v>553.12</v>
      </c>
      <c r="M264" s="4">
        <f t="shared" si="18"/>
        <v>0.28000000000000003</v>
      </c>
      <c r="N264" s="4">
        <f t="shared" si="19"/>
        <v>1194.7392</v>
      </c>
      <c r="O264" s="6">
        <f>VLOOKUP(C264,'Cleaned Customer Dim'!$A$2:$D$501,4,FALSE)</f>
        <v>50</v>
      </c>
      <c r="P264" s="6" t="str">
        <f>VLOOKUP(C264,'Cleaned Customer Dim'!$A$2:$E$501,5,FALSE)</f>
        <v>Female</v>
      </c>
      <c r="Q264" s="6" t="str">
        <f>VLOOKUP(C264,'Cleaned Customer Dim'!$A$2:$J$501,10,FALSE)</f>
        <v>Platinum</v>
      </c>
      <c r="R264" s="4" t="str">
        <f>VLOOKUP(D264,'Cleaned Product Dim'!$A$2:$C$101,3,FALSE)</f>
        <v>Electronics</v>
      </c>
      <c r="S264" s="6">
        <f>VLOOKUP(D264,'Cleaned Product Dim'!$A$2:$G$101,7,FALSE)</f>
        <v>450.71</v>
      </c>
      <c r="T264" s="6">
        <f>VLOOKUP(D264,'Cleaned Product Dim'!$A$2:$H$101,8,FALSE)</f>
        <v>389</v>
      </c>
      <c r="U264" s="6" t="str">
        <f>VLOOKUP(E264,'Cleaned Store Dim'!$A$2:$C$21,3,FALSE)</f>
        <v>South</v>
      </c>
      <c r="V264" s="6" t="str">
        <f>VLOOKUP(E264,'Cleaned Store Dim'!$A$2:$E$21,5,FALSE)</f>
        <v>Online</v>
      </c>
      <c r="W264" s="6" t="str">
        <f>VLOOKUP(E264,'Cleaned Store Dim'!$A$2:$F$21,6,FALSE)</f>
        <v>Williamsport</v>
      </c>
    </row>
    <row r="265" spans="1:23" ht="15.75" x14ac:dyDescent="0.25">
      <c r="A265" s="4" t="s">
        <v>2228</v>
      </c>
      <c r="B265" s="20">
        <v>45826</v>
      </c>
      <c r="C265" s="4" t="s">
        <v>907</v>
      </c>
      <c r="D265" s="4" t="s">
        <v>1856</v>
      </c>
      <c r="E265" s="4" t="s">
        <v>1921</v>
      </c>
      <c r="F265" s="4">
        <v>2</v>
      </c>
      <c r="G265" s="4">
        <v>903.08</v>
      </c>
      <c r="H265" s="4">
        <v>0.18</v>
      </c>
      <c r="I265" s="4" t="s">
        <v>1964</v>
      </c>
      <c r="J265" s="4">
        <v>1481.0512000000001</v>
      </c>
      <c r="K265" s="4">
        <f t="shared" si="16"/>
        <v>2</v>
      </c>
      <c r="L265" s="4">
        <f t="shared" si="17"/>
        <v>903.08</v>
      </c>
      <c r="M265" s="4">
        <f t="shared" si="18"/>
        <v>0.18</v>
      </c>
      <c r="N265" s="4">
        <f t="shared" si="19"/>
        <v>1481.0512000000001</v>
      </c>
      <c r="O265" s="6">
        <f>VLOOKUP(C265,'Cleaned Customer Dim'!$A$2:$D$501,4,FALSE)</f>
        <v>46</v>
      </c>
      <c r="P265" s="6" t="str">
        <f>VLOOKUP(C265,'Cleaned Customer Dim'!$A$2:$E$501,5,FALSE)</f>
        <v>Female</v>
      </c>
      <c r="Q265" s="6" t="str">
        <f>VLOOKUP(C265,'Cleaned Customer Dim'!$A$2:$J$501,10,FALSE)</f>
        <v>Gold</v>
      </c>
      <c r="R265" s="4" t="str">
        <f>VLOOKUP(D265,'Cleaned Product Dim'!$A$2:$C$101,3,FALSE)</f>
        <v>Clothing</v>
      </c>
      <c r="S265" s="6">
        <f>VLOOKUP(D265,'Cleaned Product Dim'!$A$2:$G$101,7,FALSE)</f>
        <v>438.25</v>
      </c>
      <c r="T265" s="6">
        <f>VLOOKUP(D265,'Cleaned Product Dim'!$A$2:$H$101,8,FALSE)</f>
        <v>496</v>
      </c>
      <c r="U265" s="6" t="str">
        <f>VLOOKUP(E265,'Cleaned Store Dim'!$A$2:$C$21,3,FALSE)</f>
        <v>South</v>
      </c>
      <c r="V265" s="6" t="str">
        <f>VLOOKUP(E265,'Cleaned Store Dim'!$A$2:$E$21,5,FALSE)</f>
        <v>Flagship</v>
      </c>
      <c r="W265" s="6" t="str">
        <f>VLOOKUP(E265,'Cleaned Store Dim'!$A$2:$F$21,6,FALSE)</f>
        <v>Johnstad</v>
      </c>
    </row>
    <row r="266" spans="1:23" ht="15.75" x14ac:dyDescent="0.25">
      <c r="A266" s="4" t="s">
        <v>2229</v>
      </c>
      <c r="B266" s="20">
        <v>45648</v>
      </c>
      <c r="C266" s="4" t="s">
        <v>1484</v>
      </c>
      <c r="D266" s="4" t="s">
        <v>1998</v>
      </c>
      <c r="E266" s="4" t="s">
        <v>1927</v>
      </c>
      <c r="F266" s="4">
        <v>4</v>
      </c>
      <c r="G266" s="4">
        <v>640.23</v>
      </c>
      <c r="H266" s="4">
        <v>0.06</v>
      </c>
      <c r="I266" s="4" t="s">
        <v>1964</v>
      </c>
      <c r="J266" s="4">
        <v>2407.2647999999999</v>
      </c>
      <c r="K266" s="4">
        <f t="shared" si="16"/>
        <v>4</v>
      </c>
      <c r="L266" s="4">
        <f t="shared" si="17"/>
        <v>640.23</v>
      </c>
      <c r="M266" s="4">
        <f t="shared" si="18"/>
        <v>0.06</v>
      </c>
      <c r="N266" s="4">
        <f t="shared" si="19"/>
        <v>2407.2647999999999</v>
      </c>
      <c r="O266" s="6">
        <f>VLOOKUP(C266,'Cleaned Customer Dim'!$A$2:$D$501,4,FALSE)</f>
        <v>59</v>
      </c>
      <c r="P266" s="6" t="str">
        <f>VLOOKUP(C266,'Cleaned Customer Dim'!$A$2:$E$501,5,FALSE)</f>
        <v>Male</v>
      </c>
      <c r="Q266" s="6" t="str">
        <f>VLOOKUP(C266,'Cleaned Customer Dim'!$A$2:$J$501,10,FALSE)</f>
        <v>Gold</v>
      </c>
      <c r="R266" s="4" t="str">
        <f>VLOOKUP(D266,'Cleaned Product Dim'!$A$2:$C$101,3,FALSE)</f>
        <v>Beauty</v>
      </c>
      <c r="S266" s="6">
        <f>VLOOKUP(D266,'Cleaned Product Dim'!$A$2:$G$101,7,FALSE)</f>
        <v>337.42</v>
      </c>
      <c r="T266" s="6">
        <f>VLOOKUP(D266,'Cleaned Product Dim'!$A$2:$H$101,8,FALSE)</f>
        <v>256</v>
      </c>
      <c r="U266" s="6" t="str">
        <f>VLOOKUP(E266,'Cleaned Store Dim'!$A$2:$C$21,3,FALSE)</f>
        <v>South</v>
      </c>
      <c r="V266" s="6" t="str">
        <f>VLOOKUP(E266,'Cleaned Store Dim'!$A$2:$E$21,5,FALSE)</f>
        <v>Online</v>
      </c>
      <c r="W266" s="6" t="str">
        <f>VLOOKUP(E266,'Cleaned Store Dim'!$A$2:$F$21,6,FALSE)</f>
        <v>Lake</v>
      </c>
    </row>
    <row r="267" spans="1:23" ht="15.75" x14ac:dyDescent="0.25">
      <c r="A267" s="4" t="s">
        <v>2230</v>
      </c>
      <c r="B267" s="20">
        <v>45836</v>
      </c>
      <c r="C267" s="4" t="s">
        <v>485</v>
      </c>
      <c r="D267" s="4" t="s">
        <v>1638</v>
      </c>
      <c r="E267" s="4" t="s">
        <v>1911</v>
      </c>
      <c r="F267" s="4">
        <v>1</v>
      </c>
      <c r="G267" s="4">
        <v>518</v>
      </c>
      <c r="H267" s="4">
        <v>0.25</v>
      </c>
      <c r="I267" s="4" t="s">
        <v>1959</v>
      </c>
      <c r="J267" s="4">
        <v>388.5</v>
      </c>
      <c r="K267" s="4">
        <f t="shared" si="16"/>
        <v>1</v>
      </c>
      <c r="L267" s="4">
        <f t="shared" si="17"/>
        <v>518</v>
      </c>
      <c r="M267" s="4">
        <f t="shared" si="18"/>
        <v>0.25</v>
      </c>
      <c r="N267" s="4">
        <f t="shared" si="19"/>
        <v>388.5</v>
      </c>
      <c r="O267" s="6">
        <f>VLOOKUP(C267,'Cleaned Customer Dim'!$A$2:$D$501,4,FALSE)</f>
        <v>30</v>
      </c>
      <c r="P267" s="6" t="str">
        <f>VLOOKUP(C267,'Cleaned Customer Dim'!$A$2:$E$501,5,FALSE)</f>
        <v>Male</v>
      </c>
      <c r="Q267" s="6" t="str">
        <f>VLOOKUP(C267,'Cleaned Customer Dim'!$A$2:$J$501,10,FALSE)</f>
        <v>Bronze</v>
      </c>
      <c r="R267" s="4" t="str">
        <f>VLOOKUP(D267,'Cleaned Product Dim'!$A$2:$C$101,3,FALSE)</f>
        <v>Home</v>
      </c>
      <c r="S267" s="6">
        <f>VLOOKUP(D267,'Cleaned Product Dim'!$A$2:$G$101,7,FALSE)</f>
        <v>123.46</v>
      </c>
      <c r="T267" s="6">
        <f>VLOOKUP(D267,'Cleaned Product Dim'!$A$2:$H$101,8,FALSE)</f>
        <v>76</v>
      </c>
      <c r="U267" s="6" t="str">
        <f>VLOOKUP(E267,'Cleaned Store Dim'!$A$2:$C$21,3,FALSE)</f>
        <v>East</v>
      </c>
      <c r="V267" s="6" t="str">
        <f>VLOOKUP(E267,'Cleaned Store Dim'!$A$2:$E$21,5,FALSE)</f>
        <v>Online</v>
      </c>
      <c r="W267" s="6" t="str">
        <f>VLOOKUP(E267,'Cleaned Store Dim'!$A$2:$F$21,6,FALSE)</f>
        <v>Joseph</v>
      </c>
    </row>
    <row r="268" spans="1:23" ht="15.75" x14ac:dyDescent="0.25">
      <c r="A268" s="4" t="s">
        <v>2231</v>
      </c>
      <c r="B268" s="20">
        <v>45437</v>
      </c>
      <c r="C268" s="4" t="s">
        <v>1355</v>
      </c>
      <c r="D268" s="4" t="s">
        <v>1774</v>
      </c>
      <c r="E268" s="4" t="s">
        <v>1904</v>
      </c>
      <c r="F268" s="4">
        <v>4</v>
      </c>
      <c r="G268" s="4">
        <v>779.25</v>
      </c>
      <c r="H268" s="4">
        <v>0.25</v>
      </c>
      <c r="I268" s="4" t="s">
        <v>1959</v>
      </c>
      <c r="J268" s="4">
        <v>2337.75</v>
      </c>
      <c r="K268" s="4">
        <f t="shared" si="16"/>
        <v>4</v>
      </c>
      <c r="L268" s="4">
        <f t="shared" si="17"/>
        <v>779.25</v>
      </c>
      <c r="M268" s="4">
        <f t="shared" si="18"/>
        <v>0.25</v>
      </c>
      <c r="N268" s="4">
        <f t="shared" si="19"/>
        <v>2337.75</v>
      </c>
      <c r="O268" s="6">
        <f>VLOOKUP(C268,'Cleaned Customer Dim'!$A$2:$D$501,4,FALSE)</f>
        <v>51</v>
      </c>
      <c r="P268" s="6" t="str">
        <f>VLOOKUP(C268,'Cleaned Customer Dim'!$A$2:$E$501,5,FALSE)</f>
        <v>Female</v>
      </c>
      <c r="Q268" s="6" t="str">
        <f>VLOOKUP(C268,'Cleaned Customer Dim'!$A$2:$J$501,10,FALSE)</f>
        <v>Silver</v>
      </c>
      <c r="R268" s="4" t="str">
        <f>VLOOKUP(D268,'Cleaned Product Dim'!$A$2:$C$101,3,FALSE)</f>
        <v>Beauty</v>
      </c>
      <c r="S268" s="6">
        <f>VLOOKUP(D268,'Cleaned Product Dim'!$A$2:$G$101,7,FALSE)</f>
        <v>299.11</v>
      </c>
      <c r="T268" s="6">
        <f>VLOOKUP(D268,'Cleaned Product Dim'!$A$2:$H$101,8,FALSE)</f>
        <v>118</v>
      </c>
      <c r="U268" s="6" t="str">
        <f>VLOOKUP(E268,'Cleaned Store Dim'!$A$2:$C$21,3,FALSE)</f>
        <v>South</v>
      </c>
      <c r="V268" s="6" t="str">
        <f>VLOOKUP(E268,'Cleaned Store Dim'!$A$2:$E$21,5,FALSE)</f>
        <v>Online</v>
      </c>
      <c r="W268" s="6" t="str">
        <f>VLOOKUP(E268,'Cleaned Store Dim'!$A$2:$F$21,6,FALSE)</f>
        <v>Sharon</v>
      </c>
    </row>
    <row r="269" spans="1:23" ht="15.75" x14ac:dyDescent="0.25">
      <c r="A269" s="4" t="s">
        <v>2232</v>
      </c>
      <c r="B269" s="20">
        <v>45807</v>
      </c>
      <c r="C269" s="4" t="s">
        <v>415</v>
      </c>
      <c r="D269" s="4" t="s">
        <v>1832</v>
      </c>
      <c r="E269" s="4" t="s">
        <v>1914</v>
      </c>
      <c r="F269" s="4">
        <v>2</v>
      </c>
      <c r="G269" s="4">
        <v>467.75</v>
      </c>
      <c r="H269" s="4">
        <v>0.26</v>
      </c>
      <c r="I269" s="4" t="s">
        <v>1959</v>
      </c>
      <c r="J269" s="4">
        <v>692.27</v>
      </c>
      <c r="K269" s="4">
        <f t="shared" si="16"/>
        <v>2</v>
      </c>
      <c r="L269" s="4">
        <f t="shared" si="17"/>
        <v>467.75</v>
      </c>
      <c r="M269" s="4">
        <f t="shared" si="18"/>
        <v>0.26</v>
      </c>
      <c r="N269" s="4">
        <f t="shared" si="19"/>
        <v>692.27</v>
      </c>
      <c r="O269" s="6">
        <f>VLOOKUP(C269,'Cleaned Customer Dim'!$A$2:$D$501,4,FALSE)</f>
        <v>36</v>
      </c>
      <c r="P269" s="6" t="str">
        <f>VLOOKUP(C269,'Cleaned Customer Dim'!$A$2:$E$501,5,FALSE)</f>
        <v>Male</v>
      </c>
      <c r="Q269" s="6" t="str">
        <f>VLOOKUP(C269,'Cleaned Customer Dim'!$A$2:$J$501,10,FALSE)</f>
        <v>Platinum</v>
      </c>
      <c r="R269" s="4" t="str">
        <f>VLOOKUP(D269,'Cleaned Product Dim'!$A$2:$C$101,3,FALSE)</f>
        <v>Beauty</v>
      </c>
      <c r="S269" s="6">
        <f>VLOOKUP(D269,'Cleaned Product Dim'!$A$2:$G$101,7,FALSE)</f>
        <v>250.41615384615383</v>
      </c>
      <c r="T269" s="6">
        <f>VLOOKUP(D269,'Cleaned Product Dim'!$A$2:$H$101,8,FALSE)</f>
        <v>159</v>
      </c>
      <c r="U269" s="6" t="str">
        <f>VLOOKUP(E269,'Cleaned Store Dim'!$A$2:$C$21,3,FALSE)</f>
        <v>South</v>
      </c>
      <c r="V269" s="6" t="str">
        <f>VLOOKUP(E269,'Cleaned Store Dim'!$A$2:$E$21,5,FALSE)</f>
        <v>Online</v>
      </c>
      <c r="W269" s="6" t="str">
        <f>VLOOKUP(E269,'Cleaned Store Dim'!$A$2:$F$21,6,FALSE)</f>
        <v>Williamsport</v>
      </c>
    </row>
    <row r="270" spans="1:23" ht="15.75" x14ac:dyDescent="0.25">
      <c r="A270" s="4" t="s">
        <v>2233</v>
      </c>
      <c r="B270" s="20">
        <v>45555</v>
      </c>
      <c r="C270" s="4" t="s">
        <v>1275</v>
      </c>
      <c r="D270" s="4" t="s">
        <v>1853</v>
      </c>
      <c r="E270" s="4" t="s">
        <v>1945</v>
      </c>
      <c r="F270" s="4">
        <v>3</v>
      </c>
      <c r="G270" s="4"/>
      <c r="H270" s="4">
        <v>0.06</v>
      </c>
      <c r="I270" s="4" t="s">
        <v>1959</v>
      </c>
      <c r="J270" s="4">
        <v>315.24779999999998</v>
      </c>
      <c r="K270" s="4">
        <f t="shared" si="16"/>
        <v>3</v>
      </c>
      <c r="L270" s="4">
        <f t="shared" si="17"/>
        <v>111.79</v>
      </c>
      <c r="M270" s="4">
        <f t="shared" si="18"/>
        <v>0.06</v>
      </c>
      <c r="N270" s="4">
        <f t="shared" si="19"/>
        <v>315.24779999999998</v>
      </c>
      <c r="O270" s="6">
        <f>VLOOKUP(C270,'Cleaned Customer Dim'!$A$2:$D$501,4,FALSE)</f>
        <v>23</v>
      </c>
      <c r="P270" s="6" t="str">
        <f>VLOOKUP(C270,'Cleaned Customer Dim'!$A$2:$E$501,5,FALSE)</f>
        <v>Female</v>
      </c>
      <c r="Q270" s="6" t="str">
        <f>VLOOKUP(C270,'Cleaned Customer Dim'!$A$2:$J$501,10,FALSE)</f>
        <v>Gold</v>
      </c>
      <c r="R270" s="4" t="str">
        <f>VLOOKUP(D270,'Cleaned Product Dim'!$A$2:$C$101,3,FALSE)</f>
        <v>Electronics</v>
      </c>
      <c r="S270" s="6">
        <f>VLOOKUP(D270,'Cleaned Product Dim'!$A$2:$G$101,7,FALSE)</f>
        <v>340.14</v>
      </c>
      <c r="T270" s="6">
        <f>VLOOKUP(D270,'Cleaned Product Dim'!$A$2:$H$101,8,FALSE)</f>
        <v>361</v>
      </c>
      <c r="U270" s="6" t="str">
        <f>VLOOKUP(E270,'Cleaned Store Dim'!$A$2:$C$21,3,FALSE)</f>
        <v>East</v>
      </c>
      <c r="V270" s="6" t="str">
        <f>VLOOKUP(E270,'Cleaned Store Dim'!$A$2:$E$21,5,FALSE)</f>
        <v>Flagship</v>
      </c>
      <c r="W270" s="6" t="str">
        <f>VLOOKUP(E270,'Cleaned Store Dim'!$A$2:$F$21,6,FALSE)</f>
        <v>East Stevechester</v>
      </c>
    </row>
    <row r="271" spans="1:23" ht="15.75" x14ac:dyDescent="0.25">
      <c r="A271" s="4" t="s">
        <v>2234</v>
      </c>
      <c r="B271" s="20">
        <v>45803</v>
      </c>
      <c r="C271" s="4" t="s">
        <v>719</v>
      </c>
      <c r="D271" s="4" t="s">
        <v>1689</v>
      </c>
      <c r="E271" s="4" t="s">
        <v>1887</v>
      </c>
      <c r="F271" s="4">
        <v>4</v>
      </c>
      <c r="G271" s="4">
        <v>747.01</v>
      </c>
      <c r="H271" s="4">
        <v>0.13</v>
      </c>
      <c r="I271" s="4" t="s">
        <v>1961</v>
      </c>
      <c r="J271" s="4">
        <v>2599.5947999999999</v>
      </c>
      <c r="K271" s="4">
        <f t="shared" si="16"/>
        <v>4</v>
      </c>
      <c r="L271" s="4">
        <f t="shared" si="17"/>
        <v>747.01</v>
      </c>
      <c r="M271" s="4">
        <f t="shared" si="18"/>
        <v>0.13</v>
      </c>
      <c r="N271" s="4">
        <f t="shared" si="19"/>
        <v>2599.5947999999999</v>
      </c>
      <c r="O271" s="6">
        <f>VLOOKUP(C271,'Cleaned Customer Dim'!$A$2:$D$501,4,FALSE)</f>
        <v>47</v>
      </c>
      <c r="P271" s="6" t="str">
        <f>VLOOKUP(C271,'Cleaned Customer Dim'!$A$2:$E$501,5,FALSE)</f>
        <v>Female</v>
      </c>
      <c r="Q271" s="6" t="str">
        <f>VLOOKUP(C271,'Cleaned Customer Dim'!$A$2:$J$501,10,FALSE)</f>
        <v>Gold</v>
      </c>
      <c r="R271" s="4" t="str">
        <f>VLOOKUP(D271,'Cleaned Product Dim'!$A$2:$C$101,3,FALSE)</f>
        <v>Clothing</v>
      </c>
      <c r="S271" s="6">
        <f>VLOOKUP(D271,'Cleaned Product Dim'!$A$2:$G$101,7,FALSE)</f>
        <v>353.47</v>
      </c>
      <c r="T271" s="6">
        <f>VLOOKUP(D271,'Cleaned Product Dim'!$A$2:$H$101,8,FALSE)</f>
        <v>214</v>
      </c>
      <c r="U271" s="6" t="str">
        <f>VLOOKUP(E271,'Cleaned Store Dim'!$A$2:$C$21,3,FALSE)</f>
        <v>East</v>
      </c>
      <c r="V271" s="6" t="str">
        <f>VLOOKUP(E271,'Cleaned Store Dim'!$A$2:$E$21,5,FALSE)</f>
        <v>Flagship</v>
      </c>
      <c r="W271" s="6" t="str">
        <f>VLOOKUP(E271,'Cleaned Store Dim'!$A$2:$F$21,6,FALSE)</f>
        <v>Washington</v>
      </c>
    </row>
    <row r="272" spans="1:23" ht="15.75" x14ac:dyDescent="0.25">
      <c r="A272" s="4" t="s">
        <v>2235</v>
      </c>
      <c r="B272" s="20">
        <v>45735</v>
      </c>
      <c r="C272" s="4" t="s">
        <v>364</v>
      </c>
      <c r="D272" s="4" t="s">
        <v>1850</v>
      </c>
      <c r="E272" s="4" t="s">
        <v>1929</v>
      </c>
      <c r="F272" s="4">
        <v>4</v>
      </c>
      <c r="G272" s="4">
        <v>461.83</v>
      </c>
      <c r="H272" s="4">
        <v>0.28000000000000003</v>
      </c>
      <c r="I272" s="4" t="s">
        <v>1961</v>
      </c>
      <c r="J272" s="4">
        <v>1330.0704000000001</v>
      </c>
      <c r="K272" s="4">
        <f t="shared" si="16"/>
        <v>4</v>
      </c>
      <c r="L272" s="4">
        <f t="shared" si="17"/>
        <v>461.83</v>
      </c>
      <c r="M272" s="4">
        <f t="shared" si="18"/>
        <v>0.28000000000000003</v>
      </c>
      <c r="N272" s="4">
        <f t="shared" si="19"/>
        <v>1330.0704000000001</v>
      </c>
      <c r="O272" s="6">
        <f>VLOOKUP(C272,'Cleaned Customer Dim'!$A$2:$D$501,4,FALSE)</f>
        <v>29</v>
      </c>
      <c r="P272" s="6" t="str">
        <f>VLOOKUP(C272,'Cleaned Customer Dim'!$A$2:$E$501,5,FALSE)</f>
        <v>Male</v>
      </c>
      <c r="Q272" s="6" t="str">
        <f>VLOOKUP(C272,'Cleaned Customer Dim'!$A$2:$J$501,10,FALSE)</f>
        <v>Gold</v>
      </c>
      <c r="R272" s="4" t="str">
        <f>VLOOKUP(D272,'Cleaned Product Dim'!$A$2:$C$101,3,FALSE)</f>
        <v>Beauty</v>
      </c>
      <c r="S272" s="6">
        <f>VLOOKUP(D272,'Cleaned Product Dim'!$A$2:$G$101,7,FALSE)</f>
        <v>183.04</v>
      </c>
      <c r="T272" s="6">
        <f>VLOOKUP(D272,'Cleaned Product Dim'!$A$2:$H$101,8,FALSE)</f>
        <v>457</v>
      </c>
      <c r="U272" s="6" t="str">
        <f>VLOOKUP(E272,'Cleaned Store Dim'!$A$2:$C$21,3,FALSE)</f>
        <v>North</v>
      </c>
      <c r="V272" s="6" t="str">
        <f>VLOOKUP(E272,'Cleaned Store Dim'!$A$2:$E$21,5,FALSE)</f>
        <v>Online</v>
      </c>
      <c r="W272" s="6" t="str">
        <f>VLOOKUP(E272,'Cleaned Store Dim'!$A$2:$F$21,6,FALSE)</f>
        <v>Sabrina</v>
      </c>
    </row>
    <row r="273" spans="1:23" ht="15.75" x14ac:dyDescent="0.25">
      <c r="A273" s="4" t="s">
        <v>2236</v>
      </c>
      <c r="B273" s="20">
        <v>45720</v>
      </c>
      <c r="C273" s="4" t="s">
        <v>465</v>
      </c>
      <c r="D273" s="4" t="s">
        <v>1793</v>
      </c>
      <c r="E273" s="4" t="s">
        <v>1917</v>
      </c>
      <c r="F273" s="4">
        <v>2</v>
      </c>
      <c r="G273" s="4">
        <v>105.15</v>
      </c>
      <c r="H273" s="4">
        <v>0.06</v>
      </c>
      <c r="I273" s="4" t="s">
        <v>1959</v>
      </c>
      <c r="J273" s="4">
        <v>197.68199999999999</v>
      </c>
      <c r="K273" s="4">
        <f t="shared" si="16"/>
        <v>2</v>
      </c>
      <c r="L273" s="4">
        <f t="shared" si="17"/>
        <v>105.15</v>
      </c>
      <c r="M273" s="4">
        <f t="shared" si="18"/>
        <v>0.06</v>
      </c>
      <c r="N273" s="4">
        <f t="shared" si="19"/>
        <v>197.68199999999999</v>
      </c>
      <c r="O273" s="6">
        <f>VLOOKUP(C273,'Cleaned Customer Dim'!$A$2:$D$501,4,FALSE)</f>
        <v>54</v>
      </c>
      <c r="P273" s="6" t="str">
        <f>VLOOKUP(C273,'Cleaned Customer Dim'!$A$2:$E$501,5,FALSE)</f>
        <v>Male</v>
      </c>
      <c r="Q273" s="6" t="str">
        <f>VLOOKUP(C273,'Cleaned Customer Dim'!$A$2:$J$501,10,FALSE)</f>
        <v>Gold</v>
      </c>
      <c r="R273" s="4" t="str">
        <f>VLOOKUP(D273,'Cleaned Product Dim'!$A$2:$C$101,3,FALSE)</f>
        <v>Home</v>
      </c>
      <c r="S273" s="6">
        <f>VLOOKUP(D273,'Cleaned Product Dim'!$A$2:$G$101,7,FALSE)</f>
        <v>138.05000000000001</v>
      </c>
      <c r="T273" s="6">
        <f>VLOOKUP(D273,'Cleaned Product Dim'!$A$2:$H$101,8,FALSE)</f>
        <v>89</v>
      </c>
      <c r="U273" s="6" t="str">
        <f>VLOOKUP(E273,'Cleaned Store Dim'!$A$2:$C$21,3,FALSE)</f>
        <v>West</v>
      </c>
      <c r="V273" s="6" t="str">
        <f>VLOOKUP(E273,'Cleaned Store Dim'!$A$2:$E$21,5,FALSE)</f>
        <v>Online</v>
      </c>
      <c r="W273" s="6" t="str">
        <f>VLOOKUP(E273,'Cleaned Store Dim'!$A$2:$F$21,6,FALSE)</f>
        <v>Thompson</v>
      </c>
    </row>
    <row r="274" spans="1:23" ht="15.75" x14ac:dyDescent="0.25">
      <c r="A274" s="4" t="s">
        <v>2237</v>
      </c>
      <c r="B274" s="20">
        <v>45779</v>
      </c>
      <c r="C274" s="4" t="s">
        <v>138</v>
      </c>
      <c r="D274" s="4" t="s">
        <v>1645</v>
      </c>
      <c r="E274" s="4" t="s">
        <v>1901</v>
      </c>
      <c r="F274" s="4">
        <v>3</v>
      </c>
      <c r="G274" s="4">
        <v>610.24</v>
      </c>
      <c r="H274" s="4">
        <v>0.17</v>
      </c>
      <c r="I274" s="4" t="s">
        <v>1964</v>
      </c>
      <c r="J274" s="4">
        <v>1519.4975999999999</v>
      </c>
      <c r="K274" s="4">
        <f t="shared" si="16"/>
        <v>3</v>
      </c>
      <c r="L274" s="4">
        <f t="shared" si="17"/>
        <v>610.24</v>
      </c>
      <c r="M274" s="4">
        <f t="shared" si="18"/>
        <v>0.17</v>
      </c>
      <c r="N274" s="4">
        <f t="shared" si="19"/>
        <v>1519.4975999999999</v>
      </c>
      <c r="O274" s="6">
        <f>VLOOKUP(C274,'Cleaned Customer Dim'!$A$2:$D$501,4,FALSE)</f>
        <v>25</v>
      </c>
      <c r="P274" s="6" t="str">
        <f>VLOOKUP(C274,'Cleaned Customer Dim'!$A$2:$E$501,5,FALSE)</f>
        <v>Male</v>
      </c>
      <c r="Q274" s="6" t="str">
        <f>VLOOKUP(C274,'Cleaned Customer Dim'!$A$2:$J$501,10,FALSE)</f>
        <v>Platinum</v>
      </c>
      <c r="R274" s="4" t="str">
        <f>VLOOKUP(D274,'Cleaned Product Dim'!$A$2:$C$101,3,FALSE)</f>
        <v>Clothing</v>
      </c>
      <c r="S274" s="6">
        <f>VLOOKUP(D274,'Cleaned Product Dim'!$A$2:$G$101,7,FALSE)</f>
        <v>265.73266666666666</v>
      </c>
      <c r="T274" s="6">
        <f>VLOOKUP(D274,'Cleaned Product Dim'!$A$2:$H$101,8,FALSE)</f>
        <v>360</v>
      </c>
      <c r="U274" s="6" t="str">
        <f>VLOOKUP(E274,'Cleaned Store Dim'!$A$2:$C$21,3,FALSE)</f>
        <v>North</v>
      </c>
      <c r="V274" s="6" t="str">
        <f>VLOOKUP(E274,'Cleaned Store Dim'!$A$2:$E$21,5,FALSE)</f>
        <v>Outlet</v>
      </c>
      <c r="W274" s="6" t="str">
        <f>VLOOKUP(E274,'Cleaned Store Dim'!$A$2:$F$21,6,FALSE)</f>
        <v>Goldberg</v>
      </c>
    </row>
    <row r="275" spans="1:23" ht="15.75" x14ac:dyDescent="0.25">
      <c r="A275" s="4" t="s">
        <v>2238</v>
      </c>
      <c r="B275" s="20">
        <v>45931</v>
      </c>
      <c r="C275" s="4" t="s">
        <v>995</v>
      </c>
      <c r="D275" s="4" t="s">
        <v>1805</v>
      </c>
      <c r="E275" s="4" t="s">
        <v>1917</v>
      </c>
      <c r="F275" s="4">
        <v>1</v>
      </c>
      <c r="G275" s="4">
        <v>872.12</v>
      </c>
      <c r="H275" s="4">
        <v>7.0000000000000007E-2</v>
      </c>
      <c r="I275" s="4" t="s">
        <v>1961</v>
      </c>
      <c r="J275" s="4">
        <v>811.07159999999999</v>
      </c>
      <c r="K275" s="4">
        <f t="shared" si="16"/>
        <v>1</v>
      </c>
      <c r="L275" s="4">
        <f t="shared" si="17"/>
        <v>872.12</v>
      </c>
      <c r="M275" s="4">
        <f t="shared" si="18"/>
        <v>7.0000000000000007E-2</v>
      </c>
      <c r="N275" s="4">
        <f t="shared" si="19"/>
        <v>811.07159999999999</v>
      </c>
      <c r="O275" s="6">
        <f>VLOOKUP(C275,'Cleaned Customer Dim'!$A$2:$D$501,4,FALSE)</f>
        <v>47</v>
      </c>
      <c r="P275" s="6" t="str">
        <f>VLOOKUP(C275,'Cleaned Customer Dim'!$A$2:$E$501,5,FALSE)</f>
        <v>Female</v>
      </c>
      <c r="Q275" s="6" t="str">
        <f>VLOOKUP(C275,'Cleaned Customer Dim'!$A$2:$J$501,10,FALSE)</f>
        <v>Silver</v>
      </c>
      <c r="R275" s="4" t="str">
        <f>VLOOKUP(D275,'Cleaned Product Dim'!$A$2:$C$101,3,FALSE)</f>
        <v>Electronics</v>
      </c>
      <c r="S275" s="6">
        <f>VLOOKUP(D275,'Cleaned Product Dim'!$A$2:$G$101,7,FALSE)</f>
        <v>403.71</v>
      </c>
      <c r="T275" s="6">
        <f>VLOOKUP(D275,'Cleaned Product Dim'!$A$2:$H$101,8,FALSE)</f>
        <v>159</v>
      </c>
      <c r="U275" s="6" t="str">
        <f>VLOOKUP(E275,'Cleaned Store Dim'!$A$2:$C$21,3,FALSE)</f>
        <v>West</v>
      </c>
      <c r="V275" s="6" t="str">
        <f>VLOOKUP(E275,'Cleaned Store Dim'!$A$2:$E$21,5,FALSE)</f>
        <v>Online</v>
      </c>
      <c r="W275" s="6" t="str">
        <f>VLOOKUP(E275,'Cleaned Store Dim'!$A$2:$F$21,6,FALSE)</f>
        <v>Thompson</v>
      </c>
    </row>
    <row r="276" spans="1:23" ht="15.75" x14ac:dyDescent="0.25">
      <c r="A276" s="4" t="s">
        <v>2239</v>
      </c>
      <c r="B276" s="20">
        <v>45316</v>
      </c>
      <c r="C276" s="4" t="s">
        <v>1355</v>
      </c>
      <c r="D276" s="4" t="s">
        <v>1599</v>
      </c>
      <c r="E276" s="4" t="s">
        <v>1892</v>
      </c>
      <c r="F276" s="4">
        <v>1</v>
      </c>
      <c r="G276" s="4">
        <v>406.79</v>
      </c>
      <c r="H276" s="4">
        <v>0.03</v>
      </c>
      <c r="I276" s="4" t="s">
        <v>1964</v>
      </c>
      <c r="J276" s="4">
        <v>394.58629999999999</v>
      </c>
      <c r="K276" s="4">
        <f t="shared" si="16"/>
        <v>1</v>
      </c>
      <c r="L276" s="4">
        <f t="shared" si="17"/>
        <v>406.79</v>
      </c>
      <c r="M276" s="4">
        <f t="shared" si="18"/>
        <v>0.03</v>
      </c>
      <c r="N276" s="4">
        <f t="shared" si="19"/>
        <v>394.58629999999999</v>
      </c>
      <c r="O276" s="6">
        <f>VLOOKUP(C276,'Cleaned Customer Dim'!$A$2:$D$501,4,FALSE)</f>
        <v>51</v>
      </c>
      <c r="P276" s="6" t="str">
        <f>VLOOKUP(C276,'Cleaned Customer Dim'!$A$2:$E$501,5,FALSE)</f>
        <v>Female</v>
      </c>
      <c r="Q276" s="6" t="str">
        <f>VLOOKUP(C276,'Cleaned Customer Dim'!$A$2:$J$501,10,FALSE)</f>
        <v>Silver</v>
      </c>
      <c r="R276" s="4" t="str">
        <f>VLOOKUP(D276,'Cleaned Product Dim'!$A$2:$C$101,3,FALSE)</f>
        <v>Home</v>
      </c>
      <c r="S276" s="6">
        <f>VLOOKUP(D276,'Cleaned Product Dim'!$A$2:$G$101,7,FALSE)</f>
        <v>298.86</v>
      </c>
      <c r="T276" s="6">
        <f>VLOOKUP(D276,'Cleaned Product Dim'!$A$2:$H$101,8,FALSE)</f>
        <v>308</v>
      </c>
      <c r="U276" s="6" t="str">
        <f>VLOOKUP(E276,'Cleaned Store Dim'!$A$2:$C$21,3,FALSE)</f>
        <v>North</v>
      </c>
      <c r="V276" s="6" t="str">
        <f>VLOOKUP(E276,'Cleaned Store Dim'!$A$2:$E$21,5,FALSE)</f>
        <v>Flagship</v>
      </c>
      <c r="W276" s="6" t="str">
        <f>VLOOKUP(E276,'Cleaned Store Dim'!$A$2:$F$21,6,FALSE)</f>
        <v>Daniel</v>
      </c>
    </row>
    <row r="277" spans="1:23" ht="15.75" x14ac:dyDescent="0.25">
      <c r="A277" s="4" t="s">
        <v>2240</v>
      </c>
      <c r="B277" s="20">
        <v>45698</v>
      </c>
      <c r="C277" s="4" t="s">
        <v>1175</v>
      </c>
      <c r="D277" s="4" t="s">
        <v>1744</v>
      </c>
      <c r="E277" s="4" t="s">
        <v>1934</v>
      </c>
      <c r="F277" s="4">
        <v>1</v>
      </c>
      <c r="G277" s="4">
        <v>606.01</v>
      </c>
      <c r="H277" s="4">
        <v>0.04</v>
      </c>
      <c r="I277" s="4" t="s">
        <v>1961</v>
      </c>
      <c r="J277" s="4">
        <v>581.76959999999997</v>
      </c>
      <c r="K277" s="4">
        <f t="shared" si="16"/>
        <v>1</v>
      </c>
      <c r="L277" s="4">
        <f t="shared" si="17"/>
        <v>606.01</v>
      </c>
      <c r="M277" s="4">
        <f t="shared" si="18"/>
        <v>0.04</v>
      </c>
      <c r="N277" s="4">
        <f t="shared" si="19"/>
        <v>581.76959999999997</v>
      </c>
      <c r="O277" s="6">
        <f>VLOOKUP(C277,'Cleaned Customer Dim'!$A$2:$D$501,4,FALSE)</f>
        <v>28</v>
      </c>
      <c r="P277" s="6" t="str">
        <f>VLOOKUP(C277,'Cleaned Customer Dim'!$A$2:$E$501,5,FALSE)</f>
        <v>Male</v>
      </c>
      <c r="Q277" s="6" t="str">
        <f>VLOOKUP(C277,'Cleaned Customer Dim'!$A$2:$J$501,10,FALSE)</f>
        <v>Bronze</v>
      </c>
      <c r="R277" s="4" t="str">
        <f>VLOOKUP(D277,'Cleaned Product Dim'!$A$2:$C$101,3,FALSE)</f>
        <v>Sports</v>
      </c>
      <c r="S277" s="6">
        <f>VLOOKUP(D277,'Cleaned Product Dim'!$A$2:$G$101,7,FALSE)</f>
        <v>434.84</v>
      </c>
      <c r="T277" s="6">
        <f>VLOOKUP(D277,'Cleaned Product Dim'!$A$2:$H$101,8,FALSE)</f>
        <v>185</v>
      </c>
      <c r="U277" s="6" t="str">
        <f>VLOOKUP(E277,'Cleaned Store Dim'!$A$2:$C$21,3,FALSE)</f>
        <v>South</v>
      </c>
      <c r="V277" s="6" t="str">
        <f>VLOOKUP(E277,'Cleaned Store Dim'!$A$2:$E$21,5,FALSE)</f>
        <v>Outlet</v>
      </c>
      <c r="W277" s="6" t="str">
        <f>VLOOKUP(E277,'Cleaned Store Dim'!$A$2:$F$21,6,FALSE)</f>
        <v>Christopher</v>
      </c>
    </row>
    <row r="278" spans="1:23" ht="15.75" x14ac:dyDescent="0.25">
      <c r="A278" s="4" t="s">
        <v>2241</v>
      </c>
      <c r="B278" s="20">
        <v>45572</v>
      </c>
      <c r="C278" s="4" t="s">
        <v>1106</v>
      </c>
      <c r="D278" s="4" t="s">
        <v>1625</v>
      </c>
      <c r="E278" s="4" t="s">
        <v>1908</v>
      </c>
      <c r="F278" s="4">
        <v>4</v>
      </c>
      <c r="G278" s="4">
        <v>322.58</v>
      </c>
      <c r="H278" s="4">
        <v>0.06</v>
      </c>
      <c r="I278" s="4" t="s">
        <v>1959</v>
      </c>
      <c r="J278" s="4">
        <v>1212.9007999999999</v>
      </c>
      <c r="K278" s="4">
        <f t="shared" si="16"/>
        <v>4</v>
      </c>
      <c r="L278" s="4">
        <f t="shared" si="17"/>
        <v>322.58</v>
      </c>
      <c r="M278" s="4">
        <f t="shared" si="18"/>
        <v>0.06</v>
      </c>
      <c r="N278" s="4">
        <f t="shared" si="19"/>
        <v>1212.9007999999999</v>
      </c>
      <c r="O278" s="6">
        <f>VLOOKUP(C278,'Cleaned Customer Dim'!$A$2:$D$501,4,FALSE)</f>
        <v>31</v>
      </c>
      <c r="P278" s="6" t="str">
        <f>VLOOKUP(C278,'Cleaned Customer Dim'!$A$2:$E$501,5,FALSE)</f>
        <v>Male</v>
      </c>
      <c r="Q278" s="6" t="str">
        <f>VLOOKUP(C278,'Cleaned Customer Dim'!$A$2:$J$501,10,FALSE)</f>
        <v>Bronze</v>
      </c>
      <c r="R278" s="4" t="str">
        <f>VLOOKUP(D278,'Cleaned Product Dim'!$A$2:$C$101,3,FALSE)</f>
        <v>Sports</v>
      </c>
      <c r="S278" s="6">
        <f>VLOOKUP(D278,'Cleaned Product Dim'!$A$2:$G$101,7,FALSE)</f>
        <v>144.53</v>
      </c>
      <c r="T278" s="6">
        <f>VLOOKUP(D278,'Cleaned Product Dim'!$A$2:$H$101,8,FALSE)</f>
        <v>367</v>
      </c>
      <c r="U278" s="6" t="str">
        <f>VLOOKUP(E278,'Cleaned Store Dim'!$A$2:$C$21,3,FALSE)</f>
        <v>North</v>
      </c>
      <c r="V278" s="6" t="str">
        <f>VLOOKUP(E278,'Cleaned Store Dim'!$A$2:$E$21,5,FALSE)</f>
        <v>Outlet</v>
      </c>
      <c r="W278" s="6" t="str">
        <f>VLOOKUP(E278,'Cleaned Store Dim'!$A$2:$F$21,6,FALSE)</f>
        <v>Chester</v>
      </c>
    </row>
    <row r="279" spans="1:23" ht="15.75" x14ac:dyDescent="0.25">
      <c r="A279" s="4" t="s">
        <v>2242</v>
      </c>
      <c r="B279" s="20">
        <v>45748</v>
      </c>
      <c r="C279" s="4" t="s">
        <v>1501</v>
      </c>
      <c r="D279" s="4" t="s">
        <v>1814</v>
      </c>
      <c r="E279" s="4" t="s">
        <v>1945</v>
      </c>
      <c r="F279" s="4">
        <v>4</v>
      </c>
      <c r="G279" s="4">
        <v>463.17</v>
      </c>
      <c r="H279" s="4">
        <v>0.06</v>
      </c>
      <c r="I279" s="4" t="s">
        <v>1961</v>
      </c>
      <c r="J279" s="4">
        <v>1741.5192</v>
      </c>
      <c r="K279" s="4">
        <f t="shared" si="16"/>
        <v>4</v>
      </c>
      <c r="L279" s="4">
        <f t="shared" si="17"/>
        <v>463.17</v>
      </c>
      <c r="M279" s="4">
        <f t="shared" si="18"/>
        <v>0.06</v>
      </c>
      <c r="N279" s="4">
        <f t="shared" si="19"/>
        <v>1741.5192</v>
      </c>
      <c r="O279" s="6">
        <f>VLOOKUP(C279,'Cleaned Customer Dim'!$A$2:$D$501,4,FALSE)</f>
        <v>32</v>
      </c>
      <c r="P279" s="6" t="str">
        <f>VLOOKUP(C279,'Cleaned Customer Dim'!$A$2:$E$501,5,FALSE)</f>
        <v>Male</v>
      </c>
      <c r="Q279" s="6" t="str">
        <f>VLOOKUP(C279,'Cleaned Customer Dim'!$A$2:$J$501,10,FALSE)</f>
        <v>Bronze</v>
      </c>
      <c r="R279" s="4" t="str">
        <f>VLOOKUP(D279,'Cleaned Product Dim'!$A$2:$C$101,3,FALSE)</f>
        <v>Electronics</v>
      </c>
      <c r="S279" s="6">
        <f>VLOOKUP(D279,'Cleaned Product Dim'!$A$2:$G$101,7,FALSE)</f>
        <v>480.9</v>
      </c>
      <c r="T279" s="6">
        <f>VLOOKUP(D279,'Cleaned Product Dim'!$A$2:$H$101,8,FALSE)</f>
        <v>104</v>
      </c>
      <c r="U279" s="6" t="str">
        <f>VLOOKUP(E279,'Cleaned Store Dim'!$A$2:$C$21,3,FALSE)</f>
        <v>East</v>
      </c>
      <c r="V279" s="6" t="str">
        <f>VLOOKUP(E279,'Cleaned Store Dim'!$A$2:$E$21,5,FALSE)</f>
        <v>Flagship</v>
      </c>
      <c r="W279" s="6" t="str">
        <f>VLOOKUP(E279,'Cleaned Store Dim'!$A$2:$F$21,6,FALSE)</f>
        <v>East Stevechester</v>
      </c>
    </row>
    <row r="280" spans="1:23" ht="15.75" x14ac:dyDescent="0.25">
      <c r="A280" s="4" t="s">
        <v>2243</v>
      </c>
      <c r="B280" s="20">
        <v>45798</v>
      </c>
      <c r="C280" s="4" t="s">
        <v>1007</v>
      </c>
      <c r="D280" s="4" t="s">
        <v>1652</v>
      </c>
      <c r="E280" s="4" t="s">
        <v>1914</v>
      </c>
      <c r="F280" s="4">
        <v>4</v>
      </c>
      <c r="G280" s="4">
        <v>285.82</v>
      </c>
      <c r="H280" s="4">
        <v>0.18</v>
      </c>
      <c r="I280" s="4" t="s">
        <v>1961</v>
      </c>
      <c r="J280" s="4">
        <v>937.4896</v>
      </c>
      <c r="K280" s="4">
        <f t="shared" si="16"/>
        <v>4</v>
      </c>
      <c r="L280" s="4">
        <f t="shared" si="17"/>
        <v>285.82</v>
      </c>
      <c r="M280" s="4">
        <f t="shared" si="18"/>
        <v>0.18</v>
      </c>
      <c r="N280" s="4">
        <f t="shared" si="19"/>
        <v>937.4896</v>
      </c>
      <c r="O280" s="6">
        <f>VLOOKUP(C280,'Cleaned Customer Dim'!$A$2:$D$501,4,FALSE)</f>
        <v>34</v>
      </c>
      <c r="P280" s="6" t="str">
        <f>VLOOKUP(C280,'Cleaned Customer Dim'!$A$2:$E$501,5,FALSE)</f>
        <v>Male</v>
      </c>
      <c r="Q280" s="6" t="str">
        <f>VLOOKUP(C280,'Cleaned Customer Dim'!$A$2:$J$501,10,FALSE)</f>
        <v>Gold</v>
      </c>
      <c r="R280" s="4" t="str">
        <f>VLOOKUP(D280,'Cleaned Product Dim'!$A$2:$C$101,3,FALSE)</f>
        <v>Clothing</v>
      </c>
      <c r="S280" s="6">
        <f>VLOOKUP(D280,'Cleaned Product Dim'!$A$2:$G$101,7,FALSE)</f>
        <v>174.02</v>
      </c>
      <c r="T280" s="6">
        <f>VLOOKUP(D280,'Cleaned Product Dim'!$A$2:$H$101,8,FALSE)</f>
        <v>268</v>
      </c>
      <c r="U280" s="6" t="str">
        <f>VLOOKUP(E280,'Cleaned Store Dim'!$A$2:$C$21,3,FALSE)</f>
        <v>South</v>
      </c>
      <c r="V280" s="6" t="str">
        <f>VLOOKUP(E280,'Cleaned Store Dim'!$A$2:$E$21,5,FALSE)</f>
        <v>Online</v>
      </c>
      <c r="W280" s="6" t="str">
        <f>VLOOKUP(E280,'Cleaned Store Dim'!$A$2:$F$21,6,FALSE)</f>
        <v>Williamsport</v>
      </c>
    </row>
    <row r="281" spans="1:23" ht="15.75" x14ac:dyDescent="0.25">
      <c r="A281" s="4" t="s">
        <v>2244</v>
      </c>
      <c r="B281" s="20">
        <v>45868</v>
      </c>
      <c r="C281" s="4" t="s">
        <v>1037</v>
      </c>
      <c r="D281" s="4" t="s">
        <v>1689</v>
      </c>
      <c r="E281" s="4" t="s">
        <v>1927</v>
      </c>
      <c r="F281" s="4">
        <v>3</v>
      </c>
      <c r="G281" s="4">
        <v>995.38</v>
      </c>
      <c r="H281" s="4">
        <v>0.1</v>
      </c>
      <c r="I281" s="4" t="s">
        <v>1961</v>
      </c>
      <c r="J281" s="4">
        <v>2687.5259999999998</v>
      </c>
      <c r="K281" s="4">
        <f t="shared" si="16"/>
        <v>3</v>
      </c>
      <c r="L281" s="4">
        <f t="shared" si="17"/>
        <v>995.38</v>
      </c>
      <c r="M281" s="4">
        <f t="shared" si="18"/>
        <v>0.1</v>
      </c>
      <c r="N281" s="4">
        <f t="shared" si="19"/>
        <v>2687.5259999999998</v>
      </c>
      <c r="O281" s="6">
        <f>VLOOKUP(C281,'Cleaned Customer Dim'!$A$2:$D$501,4,FALSE)</f>
        <v>58</v>
      </c>
      <c r="P281" s="6" t="str">
        <f>VLOOKUP(C281,'Cleaned Customer Dim'!$A$2:$E$501,5,FALSE)</f>
        <v>Female</v>
      </c>
      <c r="Q281" s="6" t="str">
        <f>VLOOKUP(C281,'Cleaned Customer Dim'!$A$2:$J$501,10,FALSE)</f>
        <v>Gold</v>
      </c>
      <c r="R281" s="4" t="str">
        <f>VLOOKUP(D281,'Cleaned Product Dim'!$A$2:$C$101,3,FALSE)</f>
        <v>Clothing</v>
      </c>
      <c r="S281" s="6">
        <f>VLOOKUP(D281,'Cleaned Product Dim'!$A$2:$G$101,7,FALSE)</f>
        <v>353.47</v>
      </c>
      <c r="T281" s="6">
        <f>VLOOKUP(D281,'Cleaned Product Dim'!$A$2:$H$101,8,FALSE)</f>
        <v>214</v>
      </c>
      <c r="U281" s="6" t="str">
        <f>VLOOKUP(E281,'Cleaned Store Dim'!$A$2:$C$21,3,FALSE)</f>
        <v>South</v>
      </c>
      <c r="V281" s="6" t="str">
        <f>VLOOKUP(E281,'Cleaned Store Dim'!$A$2:$E$21,5,FALSE)</f>
        <v>Online</v>
      </c>
      <c r="W281" s="6" t="str">
        <f>VLOOKUP(E281,'Cleaned Store Dim'!$A$2:$F$21,6,FALSE)</f>
        <v>Lake</v>
      </c>
    </row>
    <row r="282" spans="1:23" ht="15.75" x14ac:dyDescent="0.25">
      <c r="A282" s="4" t="s">
        <v>2245</v>
      </c>
      <c r="B282" s="20">
        <v>45934</v>
      </c>
      <c r="C282" s="4" t="s">
        <v>418</v>
      </c>
      <c r="D282" s="4" t="s">
        <v>1768</v>
      </c>
      <c r="E282" s="4" t="s">
        <v>1917</v>
      </c>
      <c r="F282" s="4">
        <v>1</v>
      </c>
      <c r="G282" s="4">
        <v>329.31</v>
      </c>
      <c r="H282" s="4">
        <v>0.09</v>
      </c>
      <c r="I282" s="4" t="s">
        <v>1959</v>
      </c>
      <c r="J282" s="4">
        <v>299.6721</v>
      </c>
      <c r="K282" s="4">
        <f t="shared" si="16"/>
        <v>1</v>
      </c>
      <c r="L282" s="4">
        <f t="shared" si="17"/>
        <v>329.31</v>
      </c>
      <c r="M282" s="4">
        <f t="shared" si="18"/>
        <v>0.09</v>
      </c>
      <c r="N282" s="4">
        <f t="shared" si="19"/>
        <v>299.6721</v>
      </c>
      <c r="O282" s="6">
        <f>VLOOKUP(C282,'Cleaned Customer Dim'!$A$2:$D$501,4,FALSE)</f>
        <v>40</v>
      </c>
      <c r="P282" s="6" t="str">
        <f>VLOOKUP(C282,'Cleaned Customer Dim'!$A$2:$E$501,5,FALSE)</f>
        <v>Male</v>
      </c>
      <c r="Q282" s="6" t="str">
        <f>VLOOKUP(C282,'Cleaned Customer Dim'!$A$2:$J$501,10,FALSE)</f>
        <v>Bronze</v>
      </c>
      <c r="R282" s="4" t="str">
        <f>VLOOKUP(D282,'Cleaned Product Dim'!$A$2:$C$101,3,FALSE)</f>
        <v>Electronics</v>
      </c>
      <c r="S282" s="6">
        <f>VLOOKUP(D282,'Cleaned Product Dim'!$A$2:$G$101,7,FALSE)</f>
        <v>86.42</v>
      </c>
      <c r="T282" s="6">
        <f>VLOOKUP(D282,'Cleaned Product Dim'!$A$2:$H$101,8,FALSE)</f>
        <v>222</v>
      </c>
      <c r="U282" s="6" t="str">
        <f>VLOOKUP(E282,'Cleaned Store Dim'!$A$2:$C$21,3,FALSE)</f>
        <v>West</v>
      </c>
      <c r="V282" s="6" t="str">
        <f>VLOOKUP(E282,'Cleaned Store Dim'!$A$2:$E$21,5,FALSE)</f>
        <v>Online</v>
      </c>
      <c r="W282" s="6" t="str">
        <f>VLOOKUP(E282,'Cleaned Store Dim'!$A$2:$F$21,6,FALSE)</f>
        <v>Thompson</v>
      </c>
    </row>
    <row r="283" spans="1:23" ht="15.75" x14ac:dyDescent="0.25">
      <c r="A283" s="4" t="s">
        <v>2246</v>
      </c>
      <c r="B283" s="20">
        <v>45329</v>
      </c>
      <c r="C283" s="4" t="s">
        <v>1519</v>
      </c>
      <c r="D283" s="4" t="s">
        <v>1721</v>
      </c>
      <c r="E283" s="4" t="s">
        <v>1939</v>
      </c>
      <c r="F283" s="4">
        <v>3</v>
      </c>
      <c r="G283" s="4">
        <v>64.2</v>
      </c>
      <c r="H283" s="4">
        <v>0.08</v>
      </c>
      <c r="I283" s="4" t="s">
        <v>1964</v>
      </c>
      <c r="J283" s="4">
        <v>177.19200000000001</v>
      </c>
      <c r="K283" s="4">
        <f t="shared" si="16"/>
        <v>3</v>
      </c>
      <c r="L283" s="4">
        <f t="shared" si="17"/>
        <v>64.2</v>
      </c>
      <c r="M283" s="4">
        <f t="shared" si="18"/>
        <v>0.08</v>
      </c>
      <c r="N283" s="4">
        <f t="shared" si="19"/>
        <v>177.19200000000001</v>
      </c>
      <c r="O283" s="6">
        <f>VLOOKUP(C283,'Cleaned Customer Dim'!$A$2:$D$501,4,FALSE)</f>
        <v>23</v>
      </c>
      <c r="P283" s="6" t="str">
        <f>VLOOKUP(C283,'Cleaned Customer Dim'!$A$2:$E$501,5,FALSE)</f>
        <v>Male</v>
      </c>
      <c r="Q283" s="6" t="str">
        <f>VLOOKUP(C283,'Cleaned Customer Dim'!$A$2:$J$501,10,FALSE)</f>
        <v>Platinum</v>
      </c>
      <c r="R283" s="4" t="str">
        <f>VLOOKUP(D283,'Cleaned Product Dim'!$A$2:$C$101,3,FALSE)</f>
        <v>Beauty</v>
      </c>
      <c r="S283" s="6">
        <f>VLOOKUP(D283,'Cleaned Product Dim'!$A$2:$G$101,7,FALSE)</f>
        <v>250.41615384615383</v>
      </c>
      <c r="T283" s="6">
        <f>VLOOKUP(D283,'Cleaned Product Dim'!$A$2:$H$101,8,FALSE)</f>
        <v>431</v>
      </c>
      <c r="U283" s="6" t="str">
        <f>VLOOKUP(E283,'Cleaned Store Dim'!$A$2:$C$21,3,FALSE)</f>
        <v>West</v>
      </c>
      <c r="V283" s="6" t="str">
        <f>VLOOKUP(E283,'Cleaned Store Dim'!$A$2:$E$21,5,FALSE)</f>
        <v>Flagship</v>
      </c>
      <c r="W283" s="6" t="str">
        <f>VLOOKUP(E283,'Cleaned Store Dim'!$A$2:$F$21,6,FALSE)</f>
        <v>New Jimmy</v>
      </c>
    </row>
    <row r="284" spans="1:23" ht="15.75" x14ac:dyDescent="0.25">
      <c r="A284" s="4" t="s">
        <v>2247</v>
      </c>
      <c r="B284" s="20">
        <v>45829</v>
      </c>
      <c r="C284" s="4" t="s">
        <v>847</v>
      </c>
      <c r="D284" s="4" t="s">
        <v>1603</v>
      </c>
      <c r="E284" s="4" t="s">
        <v>1932</v>
      </c>
      <c r="F284" s="4">
        <v>3</v>
      </c>
      <c r="G284" s="4">
        <v>697.13</v>
      </c>
      <c r="H284" s="4">
        <v>0.25</v>
      </c>
      <c r="I284" s="4" t="s">
        <v>1964</v>
      </c>
      <c r="J284" s="4">
        <v>1568.5425</v>
      </c>
      <c r="K284" s="4">
        <f t="shared" si="16"/>
        <v>3</v>
      </c>
      <c r="L284" s="4">
        <f t="shared" si="17"/>
        <v>697.13</v>
      </c>
      <c r="M284" s="4">
        <f t="shared" si="18"/>
        <v>0.25</v>
      </c>
      <c r="N284" s="4">
        <f t="shared" si="19"/>
        <v>1568.5425</v>
      </c>
      <c r="O284" s="6">
        <f>VLOOKUP(C284,'Cleaned Customer Dim'!$A$2:$D$501,4,FALSE)</f>
        <v>60</v>
      </c>
      <c r="P284" s="6" t="str">
        <f>VLOOKUP(C284,'Cleaned Customer Dim'!$A$2:$E$501,5,FALSE)</f>
        <v>Female</v>
      </c>
      <c r="Q284" s="6" t="str">
        <f>VLOOKUP(C284,'Cleaned Customer Dim'!$A$2:$J$501,10,FALSE)</f>
        <v>Silver</v>
      </c>
      <c r="R284" s="4" t="str">
        <f>VLOOKUP(D284,'Cleaned Product Dim'!$A$2:$C$101,3,FALSE)</f>
        <v>Electronics</v>
      </c>
      <c r="S284" s="6">
        <f>VLOOKUP(D284,'Cleaned Product Dim'!$A$2:$G$101,7,FALSE)</f>
        <v>449.4</v>
      </c>
      <c r="T284" s="6">
        <f>VLOOKUP(D284,'Cleaned Product Dim'!$A$2:$H$101,8,FALSE)</f>
        <v>274.7</v>
      </c>
      <c r="U284" s="6" t="str">
        <f>VLOOKUP(E284,'Cleaned Store Dim'!$A$2:$C$21,3,FALSE)</f>
        <v>East</v>
      </c>
      <c r="V284" s="6" t="str">
        <f>VLOOKUP(E284,'Cleaned Store Dim'!$A$2:$E$21,5,FALSE)</f>
        <v>Flagship</v>
      </c>
      <c r="W284" s="6" t="str">
        <f>VLOOKUP(E284,'Cleaned Store Dim'!$A$2:$F$21,6,FALSE)</f>
        <v>Johnsonville</v>
      </c>
    </row>
    <row r="285" spans="1:23" ht="15.75" x14ac:dyDescent="0.25">
      <c r="A285" s="4" t="s">
        <v>2248</v>
      </c>
      <c r="B285" s="20">
        <v>45639</v>
      </c>
      <c r="C285" s="4" t="s">
        <v>100</v>
      </c>
      <c r="D285" s="4" t="s">
        <v>1594</v>
      </c>
      <c r="E285" s="4" t="s">
        <v>1908</v>
      </c>
      <c r="F285" s="4">
        <v>3</v>
      </c>
      <c r="G285" s="4">
        <v>134.30000000000001</v>
      </c>
      <c r="H285" s="4">
        <v>0.14000000000000001</v>
      </c>
      <c r="I285" s="4" t="s">
        <v>1959</v>
      </c>
      <c r="J285" s="4">
        <v>346.49400000000003</v>
      </c>
      <c r="K285" s="4">
        <f t="shared" si="16"/>
        <v>3</v>
      </c>
      <c r="L285" s="4">
        <f t="shared" si="17"/>
        <v>134.30000000000001</v>
      </c>
      <c r="M285" s="4">
        <f t="shared" si="18"/>
        <v>0.14000000000000001</v>
      </c>
      <c r="N285" s="4">
        <f t="shared" si="19"/>
        <v>346.49400000000003</v>
      </c>
      <c r="O285" s="6">
        <f>VLOOKUP(C285,'Cleaned Customer Dim'!$A$2:$D$501,4,FALSE)</f>
        <v>33</v>
      </c>
      <c r="P285" s="6" t="str">
        <f>VLOOKUP(C285,'Cleaned Customer Dim'!$A$2:$E$501,5,FALSE)</f>
        <v>Female</v>
      </c>
      <c r="Q285" s="6" t="str">
        <f>VLOOKUP(C285,'Cleaned Customer Dim'!$A$2:$J$501,10,FALSE)</f>
        <v>Silver</v>
      </c>
      <c r="R285" s="4" t="str">
        <f>VLOOKUP(D285,'Cleaned Product Dim'!$A$2:$C$101,3,FALSE)</f>
        <v>Sports</v>
      </c>
      <c r="S285" s="6">
        <f>VLOOKUP(D285,'Cleaned Product Dim'!$A$2:$G$101,7,FALSE)</f>
        <v>495.72</v>
      </c>
      <c r="T285" s="6">
        <f>VLOOKUP(D285,'Cleaned Product Dim'!$A$2:$H$101,8,FALSE)</f>
        <v>323</v>
      </c>
      <c r="U285" s="6" t="str">
        <f>VLOOKUP(E285,'Cleaned Store Dim'!$A$2:$C$21,3,FALSE)</f>
        <v>North</v>
      </c>
      <c r="V285" s="6" t="str">
        <f>VLOOKUP(E285,'Cleaned Store Dim'!$A$2:$E$21,5,FALSE)</f>
        <v>Outlet</v>
      </c>
      <c r="W285" s="6" t="str">
        <f>VLOOKUP(E285,'Cleaned Store Dim'!$A$2:$F$21,6,FALSE)</f>
        <v>Chester</v>
      </c>
    </row>
    <row r="286" spans="1:23" ht="15.75" x14ac:dyDescent="0.25">
      <c r="A286" s="4" t="s">
        <v>2249</v>
      </c>
      <c r="B286" s="20">
        <v>45518</v>
      </c>
      <c r="C286" s="4" t="s">
        <v>841</v>
      </c>
      <c r="D286" s="4" t="s">
        <v>1835</v>
      </c>
      <c r="E286" s="4" t="s">
        <v>1932</v>
      </c>
      <c r="F286" s="4">
        <v>1</v>
      </c>
      <c r="G286" s="4">
        <v>520.92999999999995</v>
      </c>
      <c r="H286" s="4">
        <v>0.15</v>
      </c>
      <c r="I286" s="4" t="s">
        <v>1959</v>
      </c>
      <c r="J286" s="4">
        <v>442.79050000000001</v>
      </c>
      <c r="K286" s="4">
        <f t="shared" si="16"/>
        <v>1</v>
      </c>
      <c r="L286" s="4">
        <f t="shared" si="17"/>
        <v>520.92999999999995</v>
      </c>
      <c r="M286" s="4">
        <f t="shared" si="18"/>
        <v>0.15</v>
      </c>
      <c r="N286" s="4">
        <f t="shared" si="19"/>
        <v>442.79050000000001</v>
      </c>
      <c r="O286" s="6">
        <f>VLOOKUP(C286,'Cleaned Customer Dim'!$A$2:$D$501,4,FALSE)</f>
        <v>63</v>
      </c>
      <c r="P286" s="6" t="str">
        <f>VLOOKUP(C286,'Cleaned Customer Dim'!$A$2:$E$501,5,FALSE)</f>
        <v>Female</v>
      </c>
      <c r="Q286" s="6" t="str">
        <f>VLOOKUP(C286,'Cleaned Customer Dim'!$A$2:$J$501,10,FALSE)</f>
        <v>Platinum</v>
      </c>
      <c r="R286" s="4" t="str">
        <f>VLOOKUP(D286,'Cleaned Product Dim'!$A$2:$C$101,3,FALSE)</f>
        <v>Home</v>
      </c>
      <c r="S286" s="6">
        <f>VLOOKUP(D286,'Cleaned Product Dim'!$A$2:$G$101,7,FALSE)</f>
        <v>388.46</v>
      </c>
      <c r="T286" s="6">
        <f>VLOOKUP(D286,'Cleaned Product Dim'!$A$2:$H$101,8,FALSE)</f>
        <v>208</v>
      </c>
      <c r="U286" s="6" t="str">
        <f>VLOOKUP(E286,'Cleaned Store Dim'!$A$2:$C$21,3,FALSE)</f>
        <v>East</v>
      </c>
      <c r="V286" s="6" t="str">
        <f>VLOOKUP(E286,'Cleaned Store Dim'!$A$2:$E$21,5,FALSE)</f>
        <v>Flagship</v>
      </c>
      <c r="W286" s="6" t="str">
        <f>VLOOKUP(E286,'Cleaned Store Dim'!$A$2:$F$21,6,FALSE)</f>
        <v>Johnsonville</v>
      </c>
    </row>
    <row r="287" spans="1:23" ht="15.75" x14ac:dyDescent="0.25">
      <c r="A287" s="4" t="s">
        <v>2250</v>
      </c>
      <c r="B287" s="20">
        <v>45780</v>
      </c>
      <c r="C287" s="4" t="s">
        <v>738</v>
      </c>
      <c r="D287" s="4" t="s">
        <v>1631</v>
      </c>
      <c r="E287" s="4" t="s">
        <v>1914</v>
      </c>
      <c r="F287" s="4">
        <v>2</v>
      </c>
      <c r="G287" s="4">
        <v>350.12</v>
      </c>
      <c r="H287" s="4">
        <v>0.21</v>
      </c>
      <c r="I287" s="4" t="s">
        <v>1964</v>
      </c>
      <c r="J287" s="4">
        <v>553.18960000000004</v>
      </c>
      <c r="K287" s="4">
        <f t="shared" si="16"/>
        <v>2</v>
      </c>
      <c r="L287" s="4">
        <f t="shared" si="17"/>
        <v>350.12</v>
      </c>
      <c r="M287" s="4">
        <f t="shared" si="18"/>
        <v>0.21</v>
      </c>
      <c r="N287" s="4">
        <f t="shared" si="19"/>
        <v>553.18960000000004</v>
      </c>
      <c r="O287" s="6">
        <f>VLOOKUP(C287,'Cleaned Customer Dim'!$A$2:$D$501,4,FALSE)</f>
        <v>46</v>
      </c>
      <c r="P287" s="6" t="str">
        <f>VLOOKUP(C287,'Cleaned Customer Dim'!$A$2:$E$501,5,FALSE)</f>
        <v>Female</v>
      </c>
      <c r="Q287" s="6" t="str">
        <f>VLOOKUP(C287,'Cleaned Customer Dim'!$A$2:$J$501,10,FALSE)</f>
        <v>Platinum</v>
      </c>
      <c r="R287" s="4" t="str">
        <f>VLOOKUP(D287,'Cleaned Product Dim'!$A$2:$C$101,3,FALSE)</f>
        <v>Sports</v>
      </c>
      <c r="S287" s="6">
        <f>VLOOKUP(D287,'Cleaned Product Dim'!$A$2:$G$101,7,FALSE)</f>
        <v>21.34</v>
      </c>
      <c r="T287" s="6">
        <f>VLOOKUP(D287,'Cleaned Product Dim'!$A$2:$H$101,8,FALSE)</f>
        <v>65</v>
      </c>
      <c r="U287" s="6" t="str">
        <f>VLOOKUP(E287,'Cleaned Store Dim'!$A$2:$C$21,3,FALSE)</f>
        <v>South</v>
      </c>
      <c r="V287" s="6" t="str">
        <f>VLOOKUP(E287,'Cleaned Store Dim'!$A$2:$E$21,5,FALSE)</f>
        <v>Online</v>
      </c>
      <c r="W287" s="6" t="str">
        <f>VLOOKUP(E287,'Cleaned Store Dim'!$A$2:$F$21,6,FALSE)</f>
        <v>Williamsport</v>
      </c>
    </row>
    <row r="288" spans="1:23" ht="15.75" x14ac:dyDescent="0.25">
      <c r="A288" s="4" t="s">
        <v>2251</v>
      </c>
      <c r="B288" s="20">
        <v>45308</v>
      </c>
      <c r="C288" s="4" t="s">
        <v>1449</v>
      </c>
      <c r="D288" s="4" t="s">
        <v>1725</v>
      </c>
      <c r="E288" s="4" t="s">
        <v>1948</v>
      </c>
      <c r="F288" s="4">
        <v>3</v>
      </c>
      <c r="G288" s="4">
        <v>807.95</v>
      </c>
      <c r="H288" s="4">
        <v>0.1</v>
      </c>
      <c r="I288" s="4" t="s">
        <v>1961</v>
      </c>
      <c r="J288" s="4">
        <v>2181.4650000000011</v>
      </c>
      <c r="K288" s="4">
        <f t="shared" si="16"/>
        <v>3</v>
      </c>
      <c r="L288" s="4">
        <f t="shared" si="17"/>
        <v>807.95</v>
      </c>
      <c r="M288" s="4">
        <f t="shared" si="18"/>
        <v>0.1</v>
      </c>
      <c r="N288" s="4">
        <f t="shared" si="19"/>
        <v>2181.4650000000011</v>
      </c>
      <c r="O288" s="6">
        <f>VLOOKUP(C288,'Cleaned Customer Dim'!$A$2:$D$501,4,FALSE)</f>
        <v>18</v>
      </c>
      <c r="P288" s="6" t="str">
        <f>VLOOKUP(C288,'Cleaned Customer Dim'!$A$2:$E$501,5,FALSE)</f>
        <v>Male</v>
      </c>
      <c r="Q288" s="6" t="str">
        <f>VLOOKUP(C288,'Cleaned Customer Dim'!$A$2:$J$501,10,FALSE)</f>
        <v>Silver</v>
      </c>
      <c r="R288" s="4" t="str">
        <f>VLOOKUP(D288,'Cleaned Product Dim'!$A$2:$C$101,3,FALSE)</f>
        <v>Electronics</v>
      </c>
      <c r="S288" s="6">
        <f>VLOOKUP(D288,'Cleaned Product Dim'!$A$2:$G$101,7,FALSE)</f>
        <v>177.98</v>
      </c>
      <c r="T288" s="6">
        <f>VLOOKUP(D288,'Cleaned Product Dim'!$A$2:$H$101,8,FALSE)</f>
        <v>103</v>
      </c>
      <c r="U288" s="6" t="str">
        <f>VLOOKUP(E288,'Cleaned Store Dim'!$A$2:$C$21,3,FALSE)</f>
        <v>East</v>
      </c>
      <c r="V288" s="6" t="str">
        <f>VLOOKUP(E288,'Cleaned Store Dim'!$A$2:$E$21,5,FALSE)</f>
        <v>Online</v>
      </c>
      <c r="W288" s="6" t="str">
        <f>VLOOKUP(E288,'Cleaned Store Dim'!$A$2:$F$21,6,FALSE)</f>
        <v>Vasquez</v>
      </c>
    </row>
    <row r="289" spans="1:23" ht="15.75" x14ac:dyDescent="0.25">
      <c r="A289" s="4" t="s">
        <v>2252</v>
      </c>
      <c r="B289" s="20">
        <v>45889</v>
      </c>
      <c r="C289" s="4" t="s">
        <v>1064</v>
      </c>
      <c r="D289" s="4" t="s">
        <v>1693</v>
      </c>
      <c r="E289" s="4" t="s">
        <v>1911</v>
      </c>
      <c r="F289" s="4">
        <v>4</v>
      </c>
      <c r="G289" s="4">
        <v>766.03</v>
      </c>
      <c r="H289" s="4">
        <v>0.28999999999999998</v>
      </c>
      <c r="I289" s="4" t="s">
        <v>1961</v>
      </c>
      <c r="J289" s="4">
        <v>2175.5252</v>
      </c>
      <c r="K289" s="4">
        <f t="shared" si="16"/>
        <v>4</v>
      </c>
      <c r="L289" s="4">
        <f t="shared" si="17"/>
        <v>766.03</v>
      </c>
      <c r="M289" s="4">
        <f t="shared" si="18"/>
        <v>0.28999999999999998</v>
      </c>
      <c r="N289" s="4">
        <f t="shared" si="19"/>
        <v>2175.5252</v>
      </c>
      <c r="O289" s="6">
        <f>VLOOKUP(C289,'Cleaned Customer Dim'!$A$2:$D$501,4,FALSE)</f>
        <v>37</v>
      </c>
      <c r="P289" s="6" t="str">
        <f>VLOOKUP(C289,'Cleaned Customer Dim'!$A$2:$E$501,5,FALSE)</f>
        <v>Male</v>
      </c>
      <c r="Q289" s="6" t="str">
        <f>VLOOKUP(C289,'Cleaned Customer Dim'!$A$2:$J$501,10,FALSE)</f>
        <v>Platinum</v>
      </c>
      <c r="R289" s="4" t="str">
        <f>VLOOKUP(D289,'Cleaned Product Dim'!$A$2:$C$101,3,FALSE)</f>
        <v>Sports</v>
      </c>
      <c r="S289" s="6">
        <f>VLOOKUP(D289,'Cleaned Product Dim'!$A$2:$G$101,7,FALSE)</f>
        <v>135.61000000000001</v>
      </c>
      <c r="T289" s="6">
        <f>VLOOKUP(D289,'Cleaned Product Dim'!$A$2:$H$101,8,FALSE)</f>
        <v>394</v>
      </c>
      <c r="U289" s="6" t="str">
        <f>VLOOKUP(E289,'Cleaned Store Dim'!$A$2:$C$21,3,FALSE)</f>
        <v>East</v>
      </c>
      <c r="V289" s="6" t="str">
        <f>VLOOKUP(E289,'Cleaned Store Dim'!$A$2:$E$21,5,FALSE)</f>
        <v>Online</v>
      </c>
      <c r="W289" s="6" t="str">
        <f>VLOOKUP(E289,'Cleaned Store Dim'!$A$2:$F$21,6,FALSE)</f>
        <v>Joseph</v>
      </c>
    </row>
    <row r="290" spans="1:23" ht="15.75" x14ac:dyDescent="0.25">
      <c r="A290" s="4" t="s">
        <v>2253</v>
      </c>
      <c r="B290" s="20">
        <v>45386</v>
      </c>
      <c r="C290" s="4" t="s">
        <v>609</v>
      </c>
      <c r="D290" s="4" t="s">
        <v>1753</v>
      </c>
      <c r="E290" s="4" t="s">
        <v>1917</v>
      </c>
      <c r="F290" s="4">
        <v>3</v>
      </c>
      <c r="G290" s="4">
        <v>545.1</v>
      </c>
      <c r="H290" s="4">
        <v>0.08</v>
      </c>
      <c r="I290" s="4" t="s">
        <v>1964</v>
      </c>
      <c r="J290" s="4">
        <v>1504.4760000000001</v>
      </c>
      <c r="K290" s="4">
        <f t="shared" si="16"/>
        <v>3</v>
      </c>
      <c r="L290" s="4">
        <f t="shared" si="17"/>
        <v>545.1</v>
      </c>
      <c r="M290" s="4">
        <f t="shared" si="18"/>
        <v>0.08</v>
      </c>
      <c r="N290" s="4">
        <f t="shared" si="19"/>
        <v>1504.4760000000001</v>
      </c>
      <c r="O290" s="6">
        <f>VLOOKUP(C290,'Cleaned Customer Dim'!$A$2:$D$501,4,FALSE)</f>
        <v>23</v>
      </c>
      <c r="P290" s="6" t="str">
        <f>VLOOKUP(C290,'Cleaned Customer Dim'!$A$2:$E$501,5,FALSE)</f>
        <v>Female</v>
      </c>
      <c r="Q290" s="6" t="str">
        <f>VLOOKUP(C290,'Cleaned Customer Dim'!$A$2:$J$501,10,FALSE)</f>
        <v>Silver</v>
      </c>
      <c r="R290" s="4" t="str">
        <f>VLOOKUP(D290,'Cleaned Product Dim'!$A$2:$C$101,3,FALSE)</f>
        <v>Sports</v>
      </c>
      <c r="S290" s="6">
        <f>VLOOKUP(D290,'Cleaned Product Dim'!$A$2:$G$101,7,FALSE)</f>
        <v>30.62</v>
      </c>
      <c r="T290" s="6">
        <f>VLOOKUP(D290,'Cleaned Product Dim'!$A$2:$H$101,8,FALSE)</f>
        <v>138</v>
      </c>
      <c r="U290" s="6" t="str">
        <f>VLOOKUP(E290,'Cleaned Store Dim'!$A$2:$C$21,3,FALSE)</f>
        <v>West</v>
      </c>
      <c r="V290" s="6" t="str">
        <f>VLOOKUP(E290,'Cleaned Store Dim'!$A$2:$E$21,5,FALSE)</f>
        <v>Online</v>
      </c>
      <c r="W290" s="6" t="str">
        <f>VLOOKUP(E290,'Cleaned Store Dim'!$A$2:$F$21,6,FALSE)</f>
        <v>Thompson</v>
      </c>
    </row>
    <row r="291" spans="1:23" ht="15.75" x14ac:dyDescent="0.25">
      <c r="A291" s="4" t="s">
        <v>2254</v>
      </c>
      <c r="B291" s="20">
        <v>45438</v>
      </c>
      <c r="C291" s="4" t="s">
        <v>850</v>
      </c>
      <c r="D291" s="4" t="s">
        <v>1777</v>
      </c>
      <c r="E291" s="4" t="s">
        <v>1914</v>
      </c>
      <c r="F291" s="4">
        <v>1</v>
      </c>
      <c r="G291" s="4">
        <v>203.61</v>
      </c>
      <c r="H291" s="4">
        <v>0.24</v>
      </c>
      <c r="I291" s="4" t="s">
        <v>1964</v>
      </c>
      <c r="J291" s="4">
        <v>154.74359999999999</v>
      </c>
      <c r="K291" s="4">
        <f t="shared" si="16"/>
        <v>1</v>
      </c>
      <c r="L291" s="4">
        <f t="shared" si="17"/>
        <v>203.61</v>
      </c>
      <c r="M291" s="4">
        <f t="shared" si="18"/>
        <v>0.24</v>
      </c>
      <c r="N291" s="4">
        <f t="shared" si="19"/>
        <v>154.74359999999999</v>
      </c>
      <c r="O291" s="6">
        <f>VLOOKUP(C291,'Cleaned Customer Dim'!$A$2:$D$501,4,FALSE)</f>
        <v>50</v>
      </c>
      <c r="P291" s="6" t="str">
        <f>VLOOKUP(C291,'Cleaned Customer Dim'!$A$2:$E$501,5,FALSE)</f>
        <v>Male</v>
      </c>
      <c r="Q291" s="6" t="str">
        <f>VLOOKUP(C291,'Cleaned Customer Dim'!$A$2:$J$501,10,FALSE)</f>
        <v>Bronze</v>
      </c>
      <c r="R291" s="4" t="str">
        <f>VLOOKUP(D291,'Cleaned Product Dim'!$A$2:$C$101,3,FALSE)</f>
        <v>Sports</v>
      </c>
      <c r="S291" s="6">
        <f>VLOOKUP(D291,'Cleaned Product Dim'!$A$2:$G$101,7,FALSE)</f>
        <v>240.63</v>
      </c>
      <c r="T291" s="6">
        <f>VLOOKUP(D291,'Cleaned Product Dim'!$A$2:$H$101,8,FALSE)</f>
        <v>423</v>
      </c>
      <c r="U291" s="6" t="str">
        <f>VLOOKUP(E291,'Cleaned Store Dim'!$A$2:$C$21,3,FALSE)</f>
        <v>South</v>
      </c>
      <c r="V291" s="6" t="str">
        <f>VLOOKUP(E291,'Cleaned Store Dim'!$A$2:$E$21,5,FALSE)</f>
        <v>Online</v>
      </c>
      <c r="W291" s="6" t="str">
        <f>VLOOKUP(E291,'Cleaned Store Dim'!$A$2:$F$21,6,FALSE)</f>
        <v>Williamsport</v>
      </c>
    </row>
    <row r="292" spans="1:23" ht="15.75" x14ac:dyDescent="0.25">
      <c r="A292" s="4" t="s">
        <v>2255</v>
      </c>
      <c r="B292" s="20">
        <v>45856</v>
      </c>
      <c r="C292" s="4" t="s">
        <v>1307</v>
      </c>
      <c r="D292" s="4" t="s">
        <v>1874</v>
      </c>
      <c r="E292" s="4" t="s">
        <v>1936</v>
      </c>
      <c r="F292" s="4">
        <v>4</v>
      </c>
      <c r="G292" s="4">
        <v>493.8</v>
      </c>
      <c r="H292" s="4">
        <v>0.24</v>
      </c>
      <c r="I292" s="4" t="s">
        <v>1964</v>
      </c>
      <c r="J292" s="4">
        <v>1501.152</v>
      </c>
      <c r="K292" s="4">
        <f t="shared" si="16"/>
        <v>4</v>
      </c>
      <c r="L292" s="4">
        <f t="shared" si="17"/>
        <v>493.8</v>
      </c>
      <c r="M292" s="4">
        <f t="shared" si="18"/>
        <v>0.24</v>
      </c>
      <c r="N292" s="4">
        <f t="shared" si="19"/>
        <v>1501.152</v>
      </c>
      <c r="O292" s="6">
        <f>VLOOKUP(C292,'Cleaned Customer Dim'!$A$2:$D$501,4,FALSE)</f>
        <v>64</v>
      </c>
      <c r="P292" s="6" t="str">
        <f>VLOOKUP(C292,'Cleaned Customer Dim'!$A$2:$E$501,5,FALSE)</f>
        <v>Female</v>
      </c>
      <c r="Q292" s="6" t="str">
        <f>VLOOKUP(C292,'Cleaned Customer Dim'!$A$2:$J$501,10,FALSE)</f>
        <v>Bronze</v>
      </c>
      <c r="R292" s="4" t="str">
        <f>VLOOKUP(D292,'Cleaned Product Dim'!$A$2:$C$101,3,FALSE)</f>
        <v>Sports</v>
      </c>
      <c r="S292" s="6">
        <f>VLOOKUP(D292,'Cleaned Product Dim'!$A$2:$G$101,7,FALSE)</f>
        <v>245.98</v>
      </c>
      <c r="T292" s="6">
        <f>VLOOKUP(D292,'Cleaned Product Dim'!$A$2:$H$101,8,FALSE)</f>
        <v>471</v>
      </c>
      <c r="U292" s="6" t="str">
        <f>VLOOKUP(E292,'Cleaned Store Dim'!$A$2:$C$21,3,FALSE)</f>
        <v>North</v>
      </c>
      <c r="V292" s="6" t="str">
        <f>VLOOKUP(E292,'Cleaned Store Dim'!$A$2:$E$21,5,FALSE)</f>
        <v>Flagship</v>
      </c>
      <c r="W292" s="6" t="str">
        <f>VLOOKUP(E292,'Cleaned Store Dim'!$A$2:$F$21,6,FALSE)</f>
        <v>Jenniferstad</v>
      </c>
    </row>
    <row r="293" spans="1:23" ht="15.75" x14ac:dyDescent="0.25">
      <c r="A293" s="4" t="s">
        <v>2256</v>
      </c>
      <c r="B293" s="20">
        <v>45633</v>
      </c>
      <c r="C293" s="4" t="s">
        <v>81</v>
      </c>
      <c r="D293" s="4" t="s">
        <v>1703</v>
      </c>
      <c r="E293" s="4" t="s">
        <v>1942</v>
      </c>
      <c r="F293" s="4">
        <v>1</v>
      </c>
      <c r="G293" s="4">
        <v>640.54999999999995</v>
      </c>
      <c r="H293" s="4">
        <v>0.25</v>
      </c>
      <c r="I293" s="4" t="s">
        <v>1959</v>
      </c>
      <c r="J293" s="4">
        <v>480.41250000000002</v>
      </c>
      <c r="K293" s="4">
        <f t="shared" si="16"/>
        <v>1</v>
      </c>
      <c r="L293" s="4">
        <f t="shared" si="17"/>
        <v>640.54999999999995</v>
      </c>
      <c r="M293" s="4">
        <f t="shared" si="18"/>
        <v>0.25</v>
      </c>
      <c r="N293" s="4">
        <f t="shared" si="19"/>
        <v>480.41250000000002</v>
      </c>
      <c r="O293" s="6">
        <f>VLOOKUP(C293,'Cleaned Customer Dim'!$A$2:$D$501,4,FALSE)</f>
        <v>60</v>
      </c>
      <c r="P293" s="6" t="str">
        <f>VLOOKUP(C293,'Cleaned Customer Dim'!$A$2:$E$501,5,FALSE)</f>
        <v>Female</v>
      </c>
      <c r="Q293" s="6" t="str">
        <f>VLOOKUP(C293,'Cleaned Customer Dim'!$A$2:$J$501,10,FALSE)</f>
        <v>Platinum</v>
      </c>
      <c r="R293" s="4" t="str">
        <f>VLOOKUP(D293,'Cleaned Product Dim'!$A$2:$C$101,3,FALSE)</f>
        <v>Sports</v>
      </c>
      <c r="S293" s="6">
        <f>VLOOKUP(D293,'Cleaned Product Dim'!$A$2:$G$101,7,FALSE)</f>
        <v>313.26</v>
      </c>
      <c r="T293" s="6">
        <f>VLOOKUP(D293,'Cleaned Product Dim'!$A$2:$H$101,8,FALSE)</f>
        <v>369</v>
      </c>
      <c r="U293" s="6" t="str">
        <f>VLOOKUP(E293,'Cleaned Store Dim'!$A$2:$C$21,3,FALSE)</f>
        <v>North</v>
      </c>
      <c r="V293" s="6" t="str">
        <f>VLOOKUP(E293,'Cleaned Store Dim'!$A$2:$E$21,5,FALSE)</f>
        <v>Flagship</v>
      </c>
      <c r="W293" s="6" t="str">
        <f>VLOOKUP(E293,'Cleaned Store Dim'!$A$2:$F$21,6,FALSE)</f>
        <v>Benson</v>
      </c>
    </row>
    <row r="294" spans="1:23" ht="15.75" x14ac:dyDescent="0.25">
      <c r="A294" s="4" t="s">
        <v>2257</v>
      </c>
      <c r="B294" s="20">
        <v>45574</v>
      </c>
      <c r="C294" s="4" t="s">
        <v>418</v>
      </c>
      <c r="D294" s="4" t="s">
        <v>1805</v>
      </c>
      <c r="E294" s="4" t="s">
        <v>1904</v>
      </c>
      <c r="F294" s="4">
        <v>1</v>
      </c>
      <c r="G294" s="4">
        <v>702.53</v>
      </c>
      <c r="H294" s="4">
        <v>0.3</v>
      </c>
      <c r="I294" s="4" t="s">
        <v>1959</v>
      </c>
      <c r="J294" s="4">
        <v>491.77100000000002</v>
      </c>
      <c r="K294" s="4">
        <f t="shared" si="16"/>
        <v>1</v>
      </c>
      <c r="L294" s="4">
        <f t="shared" si="17"/>
        <v>702.53</v>
      </c>
      <c r="M294" s="4">
        <f t="shared" si="18"/>
        <v>0.3</v>
      </c>
      <c r="N294" s="4">
        <f t="shared" si="19"/>
        <v>491.77100000000002</v>
      </c>
      <c r="O294" s="6">
        <f>VLOOKUP(C294,'Cleaned Customer Dim'!$A$2:$D$501,4,FALSE)</f>
        <v>40</v>
      </c>
      <c r="P294" s="6" t="str">
        <f>VLOOKUP(C294,'Cleaned Customer Dim'!$A$2:$E$501,5,FALSE)</f>
        <v>Male</v>
      </c>
      <c r="Q294" s="6" t="str">
        <f>VLOOKUP(C294,'Cleaned Customer Dim'!$A$2:$J$501,10,FALSE)</f>
        <v>Bronze</v>
      </c>
      <c r="R294" s="4" t="str">
        <f>VLOOKUP(D294,'Cleaned Product Dim'!$A$2:$C$101,3,FALSE)</f>
        <v>Electronics</v>
      </c>
      <c r="S294" s="6">
        <f>VLOOKUP(D294,'Cleaned Product Dim'!$A$2:$G$101,7,FALSE)</f>
        <v>403.71</v>
      </c>
      <c r="T294" s="6">
        <f>VLOOKUP(D294,'Cleaned Product Dim'!$A$2:$H$101,8,FALSE)</f>
        <v>159</v>
      </c>
      <c r="U294" s="6" t="str">
        <f>VLOOKUP(E294,'Cleaned Store Dim'!$A$2:$C$21,3,FALSE)</f>
        <v>South</v>
      </c>
      <c r="V294" s="6" t="str">
        <f>VLOOKUP(E294,'Cleaned Store Dim'!$A$2:$E$21,5,FALSE)</f>
        <v>Online</v>
      </c>
      <c r="W294" s="6" t="str">
        <f>VLOOKUP(E294,'Cleaned Store Dim'!$A$2:$F$21,6,FALSE)</f>
        <v>Sharon</v>
      </c>
    </row>
    <row r="295" spans="1:23" ht="15.75" x14ac:dyDescent="0.25">
      <c r="A295" s="4" t="s">
        <v>2258</v>
      </c>
      <c r="B295" s="20">
        <v>45826</v>
      </c>
      <c r="C295" s="4" t="s">
        <v>735</v>
      </c>
      <c r="D295" s="4" t="s">
        <v>1696</v>
      </c>
      <c r="E295" s="4" t="s">
        <v>1917</v>
      </c>
      <c r="F295" s="4">
        <v>4</v>
      </c>
      <c r="G295" s="4">
        <v>139.94</v>
      </c>
      <c r="H295" s="4">
        <v>0.24</v>
      </c>
      <c r="I295" s="4" t="s">
        <v>1959</v>
      </c>
      <c r="J295" s="4">
        <v>425.41759999999999</v>
      </c>
      <c r="K295" s="4">
        <f t="shared" si="16"/>
        <v>4</v>
      </c>
      <c r="L295" s="4">
        <f t="shared" si="17"/>
        <v>139.94</v>
      </c>
      <c r="M295" s="4">
        <f t="shared" si="18"/>
        <v>0.24</v>
      </c>
      <c r="N295" s="4">
        <f t="shared" si="19"/>
        <v>425.41759999999999</v>
      </c>
      <c r="O295" s="6">
        <f>VLOOKUP(C295,'Cleaned Customer Dim'!$A$2:$D$501,4,FALSE)</f>
        <v>29</v>
      </c>
      <c r="P295" s="6" t="str">
        <f>VLOOKUP(C295,'Cleaned Customer Dim'!$A$2:$E$501,5,FALSE)</f>
        <v>Male</v>
      </c>
      <c r="Q295" s="6" t="str">
        <f>VLOOKUP(C295,'Cleaned Customer Dim'!$A$2:$J$501,10,FALSE)</f>
        <v>Silver</v>
      </c>
      <c r="R295" s="4" t="str">
        <f>VLOOKUP(D295,'Cleaned Product Dim'!$A$2:$C$101,3,FALSE)</f>
        <v>Electronics</v>
      </c>
      <c r="S295" s="6">
        <f>VLOOKUP(D295,'Cleaned Product Dim'!$A$2:$G$101,7,FALSE)</f>
        <v>326.06</v>
      </c>
      <c r="T295" s="6">
        <f>VLOOKUP(D295,'Cleaned Product Dim'!$A$2:$H$101,8,FALSE)</f>
        <v>301</v>
      </c>
      <c r="U295" s="6" t="str">
        <f>VLOOKUP(E295,'Cleaned Store Dim'!$A$2:$C$21,3,FALSE)</f>
        <v>West</v>
      </c>
      <c r="V295" s="6" t="str">
        <f>VLOOKUP(E295,'Cleaned Store Dim'!$A$2:$E$21,5,FALSE)</f>
        <v>Online</v>
      </c>
      <c r="W295" s="6" t="str">
        <f>VLOOKUP(E295,'Cleaned Store Dim'!$A$2:$F$21,6,FALSE)</f>
        <v>Thompson</v>
      </c>
    </row>
    <row r="296" spans="1:23" ht="15.75" x14ac:dyDescent="0.25">
      <c r="A296" s="4" t="s">
        <v>2259</v>
      </c>
      <c r="B296" s="20">
        <v>45654</v>
      </c>
      <c r="C296" s="4" t="s">
        <v>892</v>
      </c>
      <c r="D296" s="4" t="s">
        <v>1631</v>
      </c>
      <c r="E296" s="4" t="s">
        <v>1917</v>
      </c>
      <c r="F296" s="4">
        <v>2</v>
      </c>
      <c r="G296" s="4">
        <v>230.85</v>
      </c>
      <c r="H296" s="4">
        <v>0.18</v>
      </c>
      <c r="I296" s="4" t="s">
        <v>1959</v>
      </c>
      <c r="J296" s="4">
        <v>378.59399999999999</v>
      </c>
      <c r="K296" s="4">
        <f t="shared" si="16"/>
        <v>2</v>
      </c>
      <c r="L296" s="4">
        <f t="shared" si="17"/>
        <v>230.85</v>
      </c>
      <c r="M296" s="4">
        <f t="shared" si="18"/>
        <v>0.18</v>
      </c>
      <c r="N296" s="4">
        <f t="shared" si="19"/>
        <v>378.59399999999999</v>
      </c>
      <c r="O296" s="6">
        <f>VLOOKUP(C296,'Cleaned Customer Dim'!$A$2:$D$501,4,FALSE)</f>
        <v>22</v>
      </c>
      <c r="P296" s="6" t="str">
        <f>VLOOKUP(C296,'Cleaned Customer Dim'!$A$2:$E$501,5,FALSE)</f>
        <v>Female</v>
      </c>
      <c r="Q296" s="6" t="str">
        <f>VLOOKUP(C296,'Cleaned Customer Dim'!$A$2:$J$501,10,FALSE)</f>
        <v>Platinum</v>
      </c>
      <c r="R296" s="4" t="str">
        <f>VLOOKUP(D296,'Cleaned Product Dim'!$A$2:$C$101,3,FALSE)</f>
        <v>Sports</v>
      </c>
      <c r="S296" s="6">
        <f>VLOOKUP(D296,'Cleaned Product Dim'!$A$2:$G$101,7,FALSE)</f>
        <v>21.34</v>
      </c>
      <c r="T296" s="6">
        <f>VLOOKUP(D296,'Cleaned Product Dim'!$A$2:$H$101,8,FALSE)</f>
        <v>65</v>
      </c>
      <c r="U296" s="6" t="str">
        <f>VLOOKUP(E296,'Cleaned Store Dim'!$A$2:$C$21,3,FALSE)</f>
        <v>West</v>
      </c>
      <c r="V296" s="6" t="str">
        <f>VLOOKUP(E296,'Cleaned Store Dim'!$A$2:$E$21,5,FALSE)</f>
        <v>Online</v>
      </c>
      <c r="W296" s="6" t="str">
        <f>VLOOKUP(E296,'Cleaned Store Dim'!$A$2:$F$21,6,FALSE)</f>
        <v>Thompson</v>
      </c>
    </row>
    <row r="297" spans="1:23" ht="15.75" x14ac:dyDescent="0.25">
      <c r="A297" s="4" t="s">
        <v>2260</v>
      </c>
      <c r="B297" s="20">
        <v>45556</v>
      </c>
      <c r="C297" s="4" t="s">
        <v>695</v>
      </c>
      <c r="D297" s="4" t="s">
        <v>1838</v>
      </c>
      <c r="E297" s="4" t="s">
        <v>1942</v>
      </c>
      <c r="F297" s="4">
        <v>4</v>
      </c>
      <c r="G297" s="4">
        <v>626.35</v>
      </c>
      <c r="H297" s="4">
        <v>0.25</v>
      </c>
      <c r="I297" s="4" t="s">
        <v>1964</v>
      </c>
      <c r="J297" s="4">
        <v>1879.05</v>
      </c>
      <c r="K297" s="4">
        <f t="shared" si="16"/>
        <v>4</v>
      </c>
      <c r="L297" s="4">
        <f t="shared" si="17"/>
        <v>626.35</v>
      </c>
      <c r="M297" s="4">
        <f t="shared" si="18"/>
        <v>0.25</v>
      </c>
      <c r="N297" s="4">
        <f t="shared" si="19"/>
        <v>1879.05</v>
      </c>
      <c r="O297" s="6">
        <f>VLOOKUP(C297,'Cleaned Customer Dim'!$A$2:$D$501,4,FALSE)</f>
        <v>20</v>
      </c>
      <c r="P297" s="6" t="str">
        <f>VLOOKUP(C297,'Cleaned Customer Dim'!$A$2:$E$501,5,FALSE)</f>
        <v>Female</v>
      </c>
      <c r="Q297" s="6" t="str">
        <f>VLOOKUP(C297,'Cleaned Customer Dim'!$A$2:$J$501,10,FALSE)</f>
        <v>Silver</v>
      </c>
      <c r="R297" s="4" t="str">
        <f>VLOOKUP(D297,'Cleaned Product Dim'!$A$2:$C$101,3,FALSE)</f>
        <v>Clothing</v>
      </c>
      <c r="S297" s="6">
        <f>VLOOKUP(D297,'Cleaned Product Dim'!$A$2:$G$101,7,FALSE)</f>
        <v>119.57</v>
      </c>
      <c r="T297" s="6">
        <f>VLOOKUP(D297,'Cleaned Product Dim'!$A$2:$H$101,8,FALSE)</f>
        <v>210</v>
      </c>
      <c r="U297" s="6" t="str">
        <f>VLOOKUP(E297,'Cleaned Store Dim'!$A$2:$C$21,3,FALSE)</f>
        <v>North</v>
      </c>
      <c r="V297" s="6" t="str">
        <f>VLOOKUP(E297,'Cleaned Store Dim'!$A$2:$E$21,5,FALSE)</f>
        <v>Flagship</v>
      </c>
      <c r="W297" s="6" t="str">
        <f>VLOOKUP(E297,'Cleaned Store Dim'!$A$2:$F$21,6,FALSE)</f>
        <v>Benson</v>
      </c>
    </row>
    <row r="298" spans="1:23" ht="15.75" x14ac:dyDescent="0.25">
      <c r="A298" s="4" t="s">
        <v>2261</v>
      </c>
      <c r="B298" s="20">
        <v>45434</v>
      </c>
      <c r="C298" s="4" t="s">
        <v>302</v>
      </c>
      <c r="D298" s="4" t="s">
        <v>1703</v>
      </c>
      <c r="E298" s="4" t="s">
        <v>1934</v>
      </c>
      <c r="F298" s="4">
        <v>4</v>
      </c>
      <c r="G298" s="4">
        <v>108.55</v>
      </c>
      <c r="H298" s="4">
        <v>0.18</v>
      </c>
      <c r="I298" s="4" t="s">
        <v>1961</v>
      </c>
      <c r="J298" s="4">
        <v>356.04399999999998</v>
      </c>
      <c r="K298" s="4">
        <f t="shared" si="16"/>
        <v>4</v>
      </c>
      <c r="L298" s="4">
        <f t="shared" si="17"/>
        <v>108.55</v>
      </c>
      <c r="M298" s="4">
        <f t="shared" si="18"/>
        <v>0.18</v>
      </c>
      <c r="N298" s="4">
        <f t="shared" si="19"/>
        <v>356.04399999999998</v>
      </c>
      <c r="O298" s="6">
        <f>VLOOKUP(C298,'Cleaned Customer Dim'!$A$2:$D$501,4,FALSE)</f>
        <v>53</v>
      </c>
      <c r="P298" s="6" t="str">
        <f>VLOOKUP(C298,'Cleaned Customer Dim'!$A$2:$E$501,5,FALSE)</f>
        <v>Male</v>
      </c>
      <c r="Q298" s="6" t="str">
        <f>VLOOKUP(C298,'Cleaned Customer Dim'!$A$2:$J$501,10,FALSE)</f>
        <v>Bronze</v>
      </c>
      <c r="R298" s="4" t="str">
        <f>VLOOKUP(D298,'Cleaned Product Dim'!$A$2:$C$101,3,FALSE)</f>
        <v>Sports</v>
      </c>
      <c r="S298" s="6">
        <f>VLOOKUP(D298,'Cleaned Product Dim'!$A$2:$G$101,7,FALSE)</f>
        <v>313.26</v>
      </c>
      <c r="T298" s="6">
        <f>VLOOKUP(D298,'Cleaned Product Dim'!$A$2:$H$101,8,FALSE)</f>
        <v>369</v>
      </c>
      <c r="U298" s="6" t="str">
        <f>VLOOKUP(E298,'Cleaned Store Dim'!$A$2:$C$21,3,FALSE)</f>
        <v>South</v>
      </c>
      <c r="V298" s="6" t="str">
        <f>VLOOKUP(E298,'Cleaned Store Dim'!$A$2:$E$21,5,FALSE)</f>
        <v>Outlet</v>
      </c>
      <c r="W298" s="6" t="str">
        <f>VLOOKUP(E298,'Cleaned Store Dim'!$A$2:$F$21,6,FALSE)</f>
        <v>Christopher</v>
      </c>
    </row>
    <row r="299" spans="1:23" ht="15.75" x14ac:dyDescent="0.25">
      <c r="A299" s="4" t="s">
        <v>2262</v>
      </c>
      <c r="B299" s="20">
        <v>45696</v>
      </c>
      <c r="C299" s="4" t="s">
        <v>636</v>
      </c>
      <c r="D299" s="4" t="s">
        <v>1625</v>
      </c>
      <c r="E299" s="4" t="s">
        <v>1892</v>
      </c>
      <c r="F299" s="4">
        <v>4</v>
      </c>
      <c r="G299" s="4">
        <v>353.67</v>
      </c>
      <c r="H299" s="4">
        <v>0.03</v>
      </c>
      <c r="I299" s="4" t="s">
        <v>1964</v>
      </c>
      <c r="J299" s="4">
        <v>1372.2396000000001</v>
      </c>
      <c r="K299" s="4">
        <f t="shared" si="16"/>
        <v>4</v>
      </c>
      <c r="L299" s="4">
        <f t="shared" si="17"/>
        <v>353.67</v>
      </c>
      <c r="M299" s="4">
        <f t="shared" si="18"/>
        <v>0.03</v>
      </c>
      <c r="N299" s="4">
        <f t="shared" si="19"/>
        <v>1372.2396000000001</v>
      </c>
      <c r="O299" s="6">
        <f>VLOOKUP(C299,'Cleaned Customer Dim'!$A$2:$D$501,4,FALSE)</f>
        <v>29</v>
      </c>
      <c r="P299" s="6" t="str">
        <f>VLOOKUP(C299,'Cleaned Customer Dim'!$A$2:$E$501,5,FALSE)</f>
        <v>Female</v>
      </c>
      <c r="Q299" s="6" t="str">
        <f>VLOOKUP(C299,'Cleaned Customer Dim'!$A$2:$J$501,10,FALSE)</f>
        <v>Bronze</v>
      </c>
      <c r="R299" s="4" t="str">
        <f>VLOOKUP(D299,'Cleaned Product Dim'!$A$2:$C$101,3,FALSE)</f>
        <v>Sports</v>
      </c>
      <c r="S299" s="6">
        <f>VLOOKUP(D299,'Cleaned Product Dim'!$A$2:$G$101,7,FALSE)</f>
        <v>144.53</v>
      </c>
      <c r="T299" s="6">
        <f>VLOOKUP(D299,'Cleaned Product Dim'!$A$2:$H$101,8,FALSE)</f>
        <v>367</v>
      </c>
      <c r="U299" s="6" t="str">
        <f>VLOOKUP(E299,'Cleaned Store Dim'!$A$2:$C$21,3,FALSE)</f>
        <v>North</v>
      </c>
      <c r="V299" s="6" t="str">
        <f>VLOOKUP(E299,'Cleaned Store Dim'!$A$2:$E$21,5,FALSE)</f>
        <v>Flagship</v>
      </c>
      <c r="W299" s="6" t="str">
        <f>VLOOKUP(E299,'Cleaned Store Dim'!$A$2:$F$21,6,FALSE)</f>
        <v>Daniel</v>
      </c>
    </row>
    <row r="300" spans="1:23" ht="15.75" x14ac:dyDescent="0.25">
      <c r="A300" s="4" t="s">
        <v>2263</v>
      </c>
      <c r="B300" s="20">
        <v>45583</v>
      </c>
      <c r="C300" s="4" t="s">
        <v>245</v>
      </c>
      <c r="D300" s="4" t="s">
        <v>1853</v>
      </c>
      <c r="E300" s="4" t="s">
        <v>1892</v>
      </c>
      <c r="F300" s="4">
        <v>4</v>
      </c>
      <c r="G300" s="4">
        <v>61.98</v>
      </c>
      <c r="H300" s="4">
        <v>0.16</v>
      </c>
      <c r="I300" s="4" t="s">
        <v>1959</v>
      </c>
      <c r="J300" s="4">
        <v>208.25280000000001</v>
      </c>
      <c r="K300" s="4">
        <f t="shared" si="16"/>
        <v>4</v>
      </c>
      <c r="L300" s="4">
        <f t="shared" si="17"/>
        <v>61.98</v>
      </c>
      <c r="M300" s="4">
        <f t="shared" si="18"/>
        <v>0.16</v>
      </c>
      <c r="N300" s="4">
        <f t="shared" si="19"/>
        <v>208.25280000000001</v>
      </c>
      <c r="O300" s="6">
        <f>VLOOKUP(C300,'Cleaned Customer Dim'!$A$2:$D$501,4,FALSE)</f>
        <v>21</v>
      </c>
      <c r="P300" s="6" t="str">
        <f>VLOOKUP(C300,'Cleaned Customer Dim'!$A$2:$E$501,5,FALSE)</f>
        <v>Female</v>
      </c>
      <c r="Q300" s="6" t="str">
        <f>VLOOKUP(C300,'Cleaned Customer Dim'!$A$2:$J$501,10,FALSE)</f>
        <v>Silver</v>
      </c>
      <c r="R300" s="4" t="str">
        <f>VLOOKUP(D300,'Cleaned Product Dim'!$A$2:$C$101,3,FALSE)</f>
        <v>Electronics</v>
      </c>
      <c r="S300" s="6">
        <f>VLOOKUP(D300,'Cleaned Product Dim'!$A$2:$G$101,7,FALSE)</f>
        <v>340.14</v>
      </c>
      <c r="T300" s="6">
        <f>VLOOKUP(D300,'Cleaned Product Dim'!$A$2:$H$101,8,FALSE)</f>
        <v>361</v>
      </c>
      <c r="U300" s="6" t="str">
        <f>VLOOKUP(E300,'Cleaned Store Dim'!$A$2:$C$21,3,FALSE)</f>
        <v>North</v>
      </c>
      <c r="V300" s="6" t="str">
        <f>VLOOKUP(E300,'Cleaned Store Dim'!$A$2:$E$21,5,FALSE)</f>
        <v>Flagship</v>
      </c>
      <c r="W300" s="6" t="str">
        <f>VLOOKUP(E300,'Cleaned Store Dim'!$A$2:$F$21,6,FALSE)</f>
        <v>Daniel</v>
      </c>
    </row>
    <row r="301" spans="1:23" ht="15.75" x14ac:dyDescent="0.25">
      <c r="A301" s="4" t="s">
        <v>2264</v>
      </c>
      <c r="B301" s="20">
        <v>45348</v>
      </c>
      <c r="C301" s="4" t="s">
        <v>710</v>
      </c>
      <c r="D301" s="4" t="s">
        <v>1642</v>
      </c>
      <c r="E301" s="4" t="s">
        <v>1948</v>
      </c>
      <c r="F301" s="4">
        <v>2</v>
      </c>
      <c r="G301" s="4">
        <v>873.1</v>
      </c>
      <c r="H301" s="4">
        <v>0.12</v>
      </c>
      <c r="I301" s="4" t="s">
        <v>1961</v>
      </c>
      <c r="J301" s="4">
        <v>1536.6559999999999</v>
      </c>
      <c r="K301" s="4">
        <f t="shared" si="16"/>
        <v>2</v>
      </c>
      <c r="L301" s="4">
        <f t="shared" si="17"/>
        <v>873.1</v>
      </c>
      <c r="M301" s="4">
        <f t="shared" si="18"/>
        <v>0.12</v>
      </c>
      <c r="N301" s="4">
        <f t="shared" si="19"/>
        <v>1536.6559999999999</v>
      </c>
      <c r="O301" s="6">
        <f>VLOOKUP(C301,'Cleaned Customer Dim'!$A$2:$D$501,4,FALSE)</f>
        <v>44</v>
      </c>
      <c r="P301" s="6" t="str">
        <f>VLOOKUP(C301,'Cleaned Customer Dim'!$A$2:$E$501,5,FALSE)</f>
        <v>Male</v>
      </c>
      <c r="Q301" s="6" t="str">
        <f>VLOOKUP(C301,'Cleaned Customer Dim'!$A$2:$J$501,10,FALSE)</f>
        <v>Platinum</v>
      </c>
      <c r="R301" s="4" t="str">
        <f>VLOOKUP(D301,'Cleaned Product Dim'!$A$2:$C$101,3,FALSE)</f>
        <v>Sports</v>
      </c>
      <c r="S301" s="6">
        <f>VLOOKUP(D301,'Cleaned Product Dim'!$A$2:$G$101,7,FALSE)</f>
        <v>484.62</v>
      </c>
      <c r="T301" s="6">
        <f>VLOOKUP(D301,'Cleaned Product Dim'!$A$2:$H$101,8,FALSE)</f>
        <v>432</v>
      </c>
      <c r="U301" s="6" t="str">
        <f>VLOOKUP(E301,'Cleaned Store Dim'!$A$2:$C$21,3,FALSE)</f>
        <v>East</v>
      </c>
      <c r="V301" s="6" t="str">
        <f>VLOOKUP(E301,'Cleaned Store Dim'!$A$2:$E$21,5,FALSE)</f>
        <v>Online</v>
      </c>
      <c r="W301" s="6" t="str">
        <f>VLOOKUP(E301,'Cleaned Store Dim'!$A$2:$F$21,6,FALSE)</f>
        <v>Vasquez</v>
      </c>
    </row>
    <row r="302" spans="1:23" ht="15.75" x14ac:dyDescent="0.25">
      <c r="A302" s="4" t="s">
        <v>2265</v>
      </c>
      <c r="B302" s="20">
        <v>45150</v>
      </c>
      <c r="C302" s="4" t="s">
        <v>656</v>
      </c>
      <c r="D302" s="4" t="s">
        <v>1606</v>
      </c>
      <c r="E302" s="4" t="s">
        <v>1936</v>
      </c>
      <c r="F302" s="4">
        <v>4</v>
      </c>
      <c r="G302" s="4">
        <v>889.47</v>
      </c>
      <c r="H302" s="4">
        <v>0.24</v>
      </c>
      <c r="I302" s="4" t="s">
        <v>1959</v>
      </c>
      <c r="J302" s="4">
        <v>2703.9888000000001</v>
      </c>
      <c r="K302" s="4">
        <f t="shared" si="16"/>
        <v>4</v>
      </c>
      <c r="L302" s="4">
        <f t="shared" si="17"/>
        <v>889.47</v>
      </c>
      <c r="M302" s="4">
        <f t="shared" si="18"/>
        <v>0.24</v>
      </c>
      <c r="N302" s="4">
        <f t="shared" si="19"/>
        <v>2703.9888000000001</v>
      </c>
      <c r="O302" s="6">
        <f>VLOOKUP(C302,'Cleaned Customer Dim'!$A$2:$D$501,4,FALSE)</f>
        <v>54</v>
      </c>
      <c r="P302" s="6" t="str">
        <f>VLOOKUP(C302,'Cleaned Customer Dim'!$A$2:$E$501,5,FALSE)</f>
        <v>Male</v>
      </c>
      <c r="Q302" s="6" t="str">
        <f>VLOOKUP(C302,'Cleaned Customer Dim'!$A$2:$J$501,10,FALSE)</f>
        <v>Bronze</v>
      </c>
      <c r="R302" s="4" t="str">
        <f>VLOOKUP(D302,'Cleaned Product Dim'!$A$2:$C$101,3,FALSE)</f>
        <v>Beauty</v>
      </c>
      <c r="S302" s="6">
        <f>VLOOKUP(D302,'Cleaned Product Dim'!$A$2:$G$101,7,FALSE)</f>
        <v>115.82</v>
      </c>
      <c r="T302" s="6">
        <f>VLOOKUP(D302,'Cleaned Product Dim'!$A$2:$H$101,8,FALSE)</f>
        <v>460</v>
      </c>
      <c r="U302" s="6" t="str">
        <f>VLOOKUP(E302,'Cleaned Store Dim'!$A$2:$C$21,3,FALSE)</f>
        <v>North</v>
      </c>
      <c r="V302" s="6" t="str">
        <f>VLOOKUP(E302,'Cleaned Store Dim'!$A$2:$E$21,5,FALSE)</f>
        <v>Flagship</v>
      </c>
      <c r="W302" s="6" t="str">
        <f>VLOOKUP(E302,'Cleaned Store Dim'!$A$2:$F$21,6,FALSE)</f>
        <v>Jenniferstad</v>
      </c>
    </row>
    <row r="303" spans="1:23" ht="15.75" x14ac:dyDescent="0.25">
      <c r="A303" s="4" t="s">
        <v>2266</v>
      </c>
      <c r="B303" s="20">
        <v>45596</v>
      </c>
      <c r="C303" s="4" t="s">
        <v>122</v>
      </c>
      <c r="D303" s="4" t="s">
        <v>1805</v>
      </c>
      <c r="E303" s="4" t="s">
        <v>1927</v>
      </c>
      <c r="F303" s="4">
        <v>3</v>
      </c>
      <c r="G303" s="4">
        <v>803.76</v>
      </c>
      <c r="H303" s="4">
        <v>0.19</v>
      </c>
      <c r="I303" s="4" t="s">
        <v>1964</v>
      </c>
      <c r="J303" s="4">
        <v>1953.1368</v>
      </c>
      <c r="K303" s="4">
        <f t="shared" si="16"/>
        <v>3</v>
      </c>
      <c r="L303" s="4">
        <f t="shared" si="17"/>
        <v>803.76</v>
      </c>
      <c r="M303" s="4">
        <f t="shared" si="18"/>
        <v>0.19</v>
      </c>
      <c r="N303" s="4">
        <f t="shared" si="19"/>
        <v>1953.1368</v>
      </c>
      <c r="O303" s="6">
        <f>VLOOKUP(C303,'Cleaned Customer Dim'!$A$2:$D$501,4,FALSE)</f>
        <v>27</v>
      </c>
      <c r="P303" s="6" t="str">
        <f>VLOOKUP(C303,'Cleaned Customer Dim'!$A$2:$E$501,5,FALSE)</f>
        <v>Female</v>
      </c>
      <c r="Q303" s="6" t="str">
        <f>VLOOKUP(C303,'Cleaned Customer Dim'!$A$2:$J$501,10,FALSE)</f>
        <v>Platinum</v>
      </c>
      <c r="R303" s="4" t="str">
        <f>VLOOKUP(D303,'Cleaned Product Dim'!$A$2:$C$101,3,FALSE)</f>
        <v>Electronics</v>
      </c>
      <c r="S303" s="6">
        <f>VLOOKUP(D303,'Cleaned Product Dim'!$A$2:$G$101,7,FALSE)</f>
        <v>403.71</v>
      </c>
      <c r="T303" s="6">
        <f>VLOOKUP(D303,'Cleaned Product Dim'!$A$2:$H$101,8,FALSE)</f>
        <v>159</v>
      </c>
      <c r="U303" s="6" t="str">
        <f>VLOOKUP(E303,'Cleaned Store Dim'!$A$2:$C$21,3,FALSE)</f>
        <v>South</v>
      </c>
      <c r="V303" s="6" t="str">
        <f>VLOOKUP(E303,'Cleaned Store Dim'!$A$2:$E$21,5,FALSE)</f>
        <v>Online</v>
      </c>
      <c r="W303" s="6" t="str">
        <f>VLOOKUP(E303,'Cleaned Store Dim'!$A$2:$F$21,6,FALSE)</f>
        <v>Lake</v>
      </c>
    </row>
    <row r="304" spans="1:23" ht="15.75" x14ac:dyDescent="0.25">
      <c r="A304" s="4" t="s">
        <v>2267</v>
      </c>
      <c r="B304" s="20">
        <v>45624</v>
      </c>
      <c r="C304" s="4" t="s">
        <v>1455</v>
      </c>
      <c r="D304" s="4" t="s">
        <v>1808</v>
      </c>
      <c r="E304" s="4" t="s">
        <v>1908</v>
      </c>
      <c r="F304" s="4">
        <v>2</v>
      </c>
      <c r="G304" s="4">
        <v>865.14</v>
      </c>
      <c r="H304" s="4">
        <v>0.2</v>
      </c>
      <c r="I304" s="4" t="s">
        <v>1961</v>
      </c>
      <c r="J304" s="4">
        <v>1384.2239999999999</v>
      </c>
      <c r="K304" s="4">
        <f t="shared" si="16"/>
        <v>2</v>
      </c>
      <c r="L304" s="4">
        <f t="shared" si="17"/>
        <v>865.14</v>
      </c>
      <c r="M304" s="4">
        <f t="shared" si="18"/>
        <v>0.2</v>
      </c>
      <c r="N304" s="4">
        <f t="shared" si="19"/>
        <v>1384.2239999999999</v>
      </c>
      <c r="O304" s="6">
        <f>VLOOKUP(C304,'Cleaned Customer Dim'!$A$2:$D$501,4,FALSE)</f>
        <v>45</v>
      </c>
      <c r="P304" s="6" t="str">
        <f>VLOOKUP(C304,'Cleaned Customer Dim'!$A$2:$E$501,5,FALSE)</f>
        <v>Male</v>
      </c>
      <c r="Q304" s="6" t="str">
        <f>VLOOKUP(C304,'Cleaned Customer Dim'!$A$2:$J$501,10,FALSE)</f>
        <v>Bronze</v>
      </c>
      <c r="R304" s="4" t="str">
        <f>VLOOKUP(D304,'Cleaned Product Dim'!$A$2:$C$101,3,FALSE)</f>
        <v>Clothing</v>
      </c>
      <c r="S304" s="6">
        <f>VLOOKUP(D304,'Cleaned Product Dim'!$A$2:$G$101,7,FALSE)</f>
        <v>158.13999999999999</v>
      </c>
      <c r="T304" s="6">
        <f>VLOOKUP(D304,'Cleaned Product Dim'!$A$2:$H$101,8,FALSE)</f>
        <v>82</v>
      </c>
      <c r="U304" s="6" t="str">
        <f>VLOOKUP(E304,'Cleaned Store Dim'!$A$2:$C$21,3,FALSE)</f>
        <v>North</v>
      </c>
      <c r="V304" s="6" t="str">
        <f>VLOOKUP(E304,'Cleaned Store Dim'!$A$2:$E$21,5,FALSE)</f>
        <v>Outlet</v>
      </c>
      <c r="W304" s="6" t="str">
        <f>VLOOKUP(E304,'Cleaned Store Dim'!$A$2:$F$21,6,FALSE)</f>
        <v>Chester</v>
      </c>
    </row>
    <row r="305" spans="1:23" ht="15.75" x14ac:dyDescent="0.25">
      <c r="A305" s="4" t="s">
        <v>2268</v>
      </c>
      <c r="B305" s="20">
        <v>45783</v>
      </c>
      <c r="C305" s="4" t="s">
        <v>351</v>
      </c>
      <c r="D305" s="4" t="s">
        <v>1670</v>
      </c>
      <c r="E305" s="4" t="s">
        <v>1921</v>
      </c>
      <c r="F305" s="4">
        <v>2</v>
      </c>
      <c r="G305" s="4">
        <v>916.49</v>
      </c>
      <c r="H305" s="4">
        <v>0.3</v>
      </c>
      <c r="I305" s="4" t="s">
        <v>1964</v>
      </c>
      <c r="J305" s="4">
        <v>1283.086</v>
      </c>
      <c r="K305" s="4">
        <f t="shared" si="16"/>
        <v>2</v>
      </c>
      <c r="L305" s="4">
        <f t="shared" si="17"/>
        <v>916.49</v>
      </c>
      <c r="M305" s="4">
        <f t="shared" si="18"/>
        <v>0.3</v>
      </c>
      <c r="N305" s="4">
        <f t="shared" si="19"/>
        <v>1283.086</v>
      </c>
      <c r="O305" s="6">
        <f>VLOOKUP(C305,'Cleaned Customer Dim'!$A$2:$D$501,4,FALSE)</f>
        <v>36</v>
      </c>
      <c r="P305" s="6" t="str">
        <f>VLOOKUP(C305,'Cleaned Customer Dim'!$A$2:$E$501,5,FALSE)</f>
        <v>Male</v>
      </c>
      <c r="Q305" s="6" t="str">
        <f>VLOOKUP(C305,'Cleaned Customer Dim'!$A$2:$J$501,10,FALSE)</f>
        <v>Silver</v>
      </c>
      <c r="R305" s="4" t="str">
        <f>VLOOKUP(D305,'Cleaned Product Dim'!$A$2:$C$101,3,FALSE)</f>
        <v>Sports</v>
      </c>
      <c r="S305" s="6">
        <f>VLOOKUP(D305,'Cleaned Product Dim'!$A$2:$G$101,7,FALSE)</f>
        <v>204.39</v>
      </c>
      <c r="T305" s="6">
        <f>VLOOKUP(D305,'Cleaned Product Dim'!$A$2:$H$101,8,FALSE)</f>
        <v>281</v>
      </c>
      <c r="U305" s="6" t="str">
        <f>VLOOKUP(E305,'Cleaned Store Dim'!$A$2:$C$21,3,FALSE)</f>
        <v>South</v>
      </c>
      <c r="V305" s="6" t="str">
        <f>VLOOKUP(E305,'Cleaned Store Dim'!$A$2:$E$21,5,FALSE)</f>
        <v>Flagship</v>
      </c>
      <c r="W305" s="6" t="str">
        <f>VLOOKUP(E305,'Cleaned Store Dim'!$A$2:$F$21,6,FALSE)</f>
        <v>Johnstad</v>
      </c>
    </row>
    <row r="306" spans="1:23" ht="15.75" x14ac:dyDescent="0.25">
      <c r="A306" s="4" t="s">
        <v>2269</v>
      </c>
      <c r="B306" s="20">
        <v>45615</v>
      </c>
      <c r="C306" s="4" t="s">
        <v>168</v>
      </c>
      <c r="D306" s="4" t="s">
        <v>1735</v>
      </c>
      <c r="E306" s="4" t="s">
        <v>1929</v>
      </c>
      <c r="F306" s="4">
        <v>3</v>
      </c>
      <c r="G306" s="4">
        <v>781.39</v>
      </c>
      <c r="H306" s="4">
        <v>0.12</v>
      </c>
      <c r="I306" s="4" t="s">
        <v>1959</v>
      </c>
      <c r="J306" s="4">
        <v>2062.8696</v>
      </c>
      <c r="K306" s="4">
        <f t="shared" si="16"/>
        <v>3</v>
      </c>
      <c r="L306" s="4">
        <f t="shared" si="17"/>
        <v>781.39</v>
      </c>
      <c r="M306" s="4">
        <f t="shared" si="18"/>
        <v>0.12</v>
      </c>
      <c r="N306" s="4">
        <f t="shared" si="19"/>
        <v>2062.8696</v>
      </c>
      <c r="O306" s="6">
        <f>VLOOKUP(C306,'Cleaned Customer Dim'!$A$2:$D$501,4,FALSE)</f>
        <v>19</v>
      </c>
      <c r="P306" s="6" t="str">
        <f>VLOOKUP(C306,'Cleaned Customer Dim'!$A$2:$E$501,5,FALSE)</f>
        <v>Male</v>
      </c>
      <c r="Q306" s="6" t="str">
        <f>VLOOKUP(C306,'Cleaned Customer Dim'!$A$2:$J$501,10,FALSE)</f>
        <v>Platinum</v>
      </c>
      <c r="R306" s="4" t="str">
        <f>VLOOKUP(D306,'Cleaned Product Dim'!$A$2:$C$101,3,FALSE)</f>
        <v>Electronics</v>
      </c>
      <c r="S306" s="6">
        <f>VLOOKUP(D306,'Cleaned Product Dim'!$A$2:$G$101,7,FALSE)</f>
        <v>88.49</v>
      </c>
      <c r="T306" s="6">
        <f>VLOOKUP(D306,'Cleaned Product Dim'!$A$2:$H$101,8,FALSE)</f>
        <v>246</v>
      </c>
      <c r="U306" s="6" t="str">
        <f>VLOOKUP(E306,'Cleaned Store Dim'!$A$2:$C$21,3,FALSE)</f>
        <v>North</v>
      </c>
      <c r="V306" s="6" t="str">
        <f>VLOOKUP(E306,'Cleaned Store Dim'!$A$2:$E$21,5,FALSE)</f>
        <v>Online</v>
      </c>
      <c r="W306" s="6" t="str">
        <f>VLOOKUP(E306,'Cleaned Store Dim'!$A$2:$F$21,6,FALSE)</f>
        <v>Sabrina</v>
      </c>
    </row>
    <row r="307" spans="1:23" ht="15.75" x14ac:dyDescent="0.25">
      <c r="A307" s="4" t="s">
        <v>2270</v>
      </c>
      <c r="B307" s="20">
        <v>45431</v>
      </c>
      <c r="C307" s="4" t="s">
        <v>695</v>
      </c>
      <c r="D307" s="4" t="s">
        <v>1693</v>
      </c>
      <c r="E307" s="4" t="s">
        <v>1929</v>
      </c>
      <c r="F307" s="4">
        <v>4</v>
      </c>
      <c r="G307" s="4">
        <v>619.74</v>
      </c>
      <c r="H307" s="4">
        <v>0.13</v>
      </c>
      <c r="I307" s="4" t="s">
        <v>1964</v>
      </c>
      <c r="J307" s="4">
        <v>2156.6952000000001</v>
      </c>
      <c r="K307" s="4">
        <f t="shared" si="16"/>
        <v>4</v>
      </c>
      <c r="L307" s="4">
        <f t="shared" si="17"/>
        <v>619.74</v>
      </c>
      <c r="M307" s="4">
        <f t="shared" si="18"/>
        <v>0.13</v>
      </c>
      <c r="N307" s="4">
        <f t="shared" si="19"/>
        <v>2156.6952000000001</v>
      </c>
      <c r="O307" s="6">
        <f>VLOOKUP(C307,'Cleaned Customer Dim'!$A$2:$D$501,4,FALSE)</f>
        <v>20</v>
      </c>
      <c r="P307" s="6" t="str">
        <f>VLOOKUP(C307,'Cleaned Customer Dim'!$A$2:$E$501,5,FALSE)</f>
        <v>Female</v>
      </c>
      <c r="Q307" s="6" t="str">
        <f>VLOOKUP(C307,'Cleaned Customer Dim'!$A$2:$J$501,10,FALSE)</f>
        <v>Silver</v>
      </c>
      <c r="R307" s="4" t="str">
        <f>VLOOKUP(D307,'Cleaned Product Dim'!$A$2:$C$101,3,FALSE)</f>
        <v>Sports</v>
      </c>
      <c r="S307" s="6">
        <f>VLOOKUP(D307,'Cleaned Product Dim'!$A$2:$G$101,7,FALSE)</f>
        <v>135.61000000000001</v>
      </c>
      <c r="T307" s="6">
        <f>VLOOKUP(D307,'Cleaned Product Dim'!$A$2:$H$101,8,FALSE)</f>
        <v>394</v>
      </c>
      <c r="U307" s="6" t="str">
        <f>VLOOKUP(E307,'Cleaned Store Dim'!$A$2:$C$21,3,FALSE)</f>
        <v>North</v>
      </c>
      <c r="V307" s="6" t="str">
        <f>VLOOKUP(E307,'Cleaned Store Dim'!$A$2:$E$21,5,FALSE)</f>
        <v>Online</v>
      </c>
      <c r="W307" s="6" t="str">
        <f>VLOOKUP(E307,'Cleaned Store Dim'!$A$2:$F$21,6,FALSE)</f>
        <v>Sabrina</v>
      </c>
    </row>
    <row r="308" spans="1:23" ht="15.75" x14ac:dyDescent="0.25">
      <c r="A308" s="4" t="s">
        <v>2271</v>
      </c>
      <c r="B308" s="20">
        <v>45679</v>
      </c>
      <c r="C308" s="4" t="s">
        <v>1493</v>
      </c>
      <c r="D308" s="4" t="s">
        <v>1768</v>
      </c>
      <c r="E308" s="4" t="s">
        <v>1934</v>
      </c>
      <c r="F308" s="4">
        <v>2</v>
      </c>
      <c r="G308" s="4">
        <v>837.76</v>
      </c>
      <c r="H308" s="4">
        <v>0.03</v>
      </c>
      <c r="I308" s="4" t="s">
        <v>1964</v>
      </c>
      <c r="J308" s="4">
        <v>1625.2544</v>
      </c>
      <c r="K308" s="4">
        <f t="shared" si="16"/>
        <v>2</v>
      </c>
      <c r="L308" s="4">
        <f t="shared" si="17"/>
        <v>837.76</v>
      </c>
      <c r="M308" s="4">
        <f t="shared" si="18"/>
        <v>0.03</v>
      </c>
      <c r="N308" s="4">
        <f t="shared" si="19"/>
        <v>1625.2544</v>
      </c>
      <c r="O308" s="6">
        <f>VLOOKUP(C308,'Cleaned Customer Dim'!$A$2:$D$501,4,FALSE)</f>
        <v>21</v>
      </c>
      <c r="P308" s="6" t="str">
        <f>VLOOKUP(C308,'Cleaned Customer Dim'!$A$2:$E$501,5,FALSE)</f>
        <v>Male</v>
      </c>
      <c r="Q308" s="6" t="str">
        <f>VLOOKUP(C308,'Cleaned Customer Dim'!$A$2:$J$501,10,FALSE)</f>
        <v>Gold</v>
      </c>
      <c r="R308" s="4" t="str">
        <f>VLOOKUP(D308,'Cleaned Product Dim'!$A$2:$C$101,3,FALSE)</f>
        <v>Electronics</v>
      </c>
      <c r="S308" s="6">
        <f>VLOOKUP(D308,'Cleaned Product Dim'!$A$2:$G$101,7,FALSE)</f>
        <v>86.42</v>
      </c>
      <c r="T308" s="6">
        <f>VLOOKUP(D308,'Cleaned Product Dim'!$A$2:$H$101,8,FALSE)</f>
        <v>222</v>
      </c>
      <c r="U308" s="6" t="str">
        <f>VLOOKUP(E308,'Cleaned Store Dim'!$A$2:$C$21,3,FALSE)</f>
        <v>South</v>
      </c>
      <c r="V308" s="6" t="str">
        <f>VLOOKUP(E308,'Cleaned Store Dim'!$A$2:$E$21,5,FALSE)</f>
        <v>Outlet</v>
      </c>
      <c r="W308" s="6" t="str">
        <f>VLOOKUP(E308,'Cleaned Store Dim'!$A$2:$F$21,6,FALSE)</f>
        <v>Christopher</v>
      </c>
    </row>
    <row r="309" spans="1:23" ht="15.75" x14ac:dyDescent="0.25">
      <c r="A309" s="4" t="s">
        <v>2272</v>
      </c>
      <c r="B309" s="20">
        <v>45754</v>
      </c>
      <c r="C309" s="4" t="s">
        <v>1407</v>
      </c>
      <c r="D309" s="4" t="s">
        <v>1853</v>
      </c>
      <c r="E309" s="4" t="s">
        <v>1892</v>
      </c>
      <c r="F309" s="4">
        <v>3</v>
      </c>
      <c r="G309" s="4">
        <v>135.94</v>
      </c>
      <c r="H309" s="4">
        <v>0.2</v>
      </c>
      <c r="I309" s="4" t="s">
        <v>1959</v>
      </c>
      <c r="J309" s="4">
        <v>326.25599999999997</v>
      </c>
      <c r="K309" s="4">
        <f t="shared" si="16"/>
        <v>3</v>
      </c>
      <c r="L309" s="4">
        <f t="shared" si="17"/>
        <v>135.94</v>
      </c>
      <c r="M309" s="4">
        <f t="shared" si="18"/>
        <v>0.2</v>
      </c>
      <c r="N309" s="4">
        <f t="shared" si="19"/>
        <v>326.25599999999997</v>
      </c>
      <c r="O309" s="6">
        <f>VLOOKUP(C309,'Cleaned Customer Dim'!$A$2:$D$501,4,FALSE)</f>
        <v>46</v>
      </c>
      <c r="P309" s="6" t="str">
        <f>VLOOKUP(C309,'Cleaned Customer Dim'!$A$2:$E$501,5,FALSE)</f>
        <v>Male</v>
      </c>
      <c r="Q309" s="6" t="str">
        <f>VLOOKUP(C309,'Cleaned Customer Dim'!$A$2:$J$501,10,FALSE)</f>
        <v>Gold</v>
      </c>
      <c r="R309" s="4" t="str">
        <f>VLOOKUP(D309,'Cleaned Product Dim'!$A$2:$C$101,3,FALSE)</f>
        <v>Electronics</v>
      </c>
      <c r="S309" s="6">
        <f>VLOOKUP(D309,'Cleaned Product Dim'!$A$2:$G$101,7,FALSE)</f>
        <v>340.14</v>
      </c>
      <c r="T309" s="6">
        <f>VLOOKUP(D309,'Cleaned Product Dim'!$A$2:$H$101,8,FALSE)</f>
        <v>361</v>
      </c>
      <c r="U309" s="6" t="str">
        <f>VLOOKUP(E309,'Cleaned Store Dim'!$A$2:$C$21,3,FALSE)</f>
        <v>North</v>
      </c>
      <c r="V309" s="6" t="str">
        <f>VLOOKUP(E309,'Cleaned Store Dim'!$A$2:$E$21,5,FALSE)</f>
        <v>Flagship</v>
      </c>
      <c r="W309" s="6" t="str">
        <f>VLOOKUP(E309,'Cleaned Store Dim'!$A$2:$F$21,6,FALSE)</f>
        <v>Daniel</v>
      </c>
    </row>
    <row r="310" spans="1:23" ht="15.75" x14ac:dyDescent="0.25">
      <c r="A310" s="4" t="s">
        <v>2273</v>
      </c>
      <c r="B310" s="20">
        <v>45796</v>
      </c>
      <c r="C310" s="4" t="s">
        <v>1487</v>
      </c>
      <c r="D310" s="4" t="s">
        <v>1805</v>
      </c>
      <c r="E310" s="4" t="s">
        <v>1892</v>
      </c>
      <c r="F310" s="4">
        <v>4</v>
      </c>
      <c r="G310" s="4">
        <v>396.53</v>
      </c>
      <c r="H310" s="4">
        <v>7.0000000000000007E-2</v>
      </c>
      <c r="I310" s="4" t="s">
        <v>1961</v>
      </c>
      <c r="J310" s="4">
        <v>1475.0916</v>
      </c>
      <c r="K310" s="4">
        <f t="shared" si="16"/>
        <v>4</v>
      </c>
      <c r="L310" s="4">
        <f t="shared" si="17"/>
        <v>396.53</v>
      </c>
      <c r="M310" s="4">
        <f t="shared" si="18"/>
        <v>7.0000000000000007E-2</v>
      </c>
      <c r="N310" s="4">
        <f t="shared" si="19"/>
        <v>1475.0916</v>
      </c>
      <c r="O310" s="6">
        <f>VLOOKUP(C310,'Cleaned Customer Dim'!$A$2:$D$501,4,FALSE)</f>
        <v>40</v>
      </c>
      <c r="P310" s="6" t="str">
        <f>VLOOKUP(C310,'Cleaned Customer Dim'!$A$2:$E$501,5,FALSE)</f>
        <v>Male</v>
      </c>
      <c r="Q310" s="6" t="str">
        <f>VLOOKUP(C310,'Cleaned Customer Dim'!$A$2:$J$501,10,FALSE)</f>
        <v>Bronze</v>
      </c>
      <c r="R310" s="4" t="str">
        <f>VLOOKUP(D310,'Cleaned Product Dim'!$A$2:$C$101,3,FALSE)</f>
        <v>Electronics</v>
      </c>
      <c r="S310" s="6">
        <f>VLOOKUP(D310,'Cleaned Product Dim'!$A$2:$G$101,7,FALSE)</f>
        <v>403.71</v>
      </c>
      <c r="T310" s="6">
        <f>VLOOKUP(D310,'Cleaned Product Dim'!$A$2:$H$101,8,FALSE)</f>
        <v>159</v>
      </c>
      <c r="U310" s="6" t="str">
        <f>VLOOKUP(E310,'Cleaned Store Dim'!$A$2:$C$21,3,FALSE)</f>
        <v>North</v>
      </c>
      <c r="V310" s="6" t="str">
        <f>VLOOKUP(E310,'Cleaned Store Dim'!$A$2:$E$21,5,FALSE)</f>
        <v>Flagship</v>
      </c>
      <c r="W310" s="6" t="str">
        <f>VLOOKUP(E310,'Cleaned Store Dim'!$A$2:$F$21,6,FALSE)</f>
        <v>Daniel</v>
      </c>
    </row>
    <row r="311" spans="1:23" ht="15.75" x14ac:dyDescent="0.25">
      <c r="A311" s="4" t="s">
        <v>2274</v>
      </c>
      <c r="B311" s="20">
        <v>45028</v>
      </c>
      <c r="C311" s="4" t="s">
        <v>722</v>
      </c>
      <c r="D311" s="4" t="s">
        <v>1664</v>
      </c>
      <c r="E311" s="4" t="s">
        <v>1934</v>
      </c>
      <c r="F311" s="4">
        <v>2</v>
      </c>
      <c r="G311" s="4">
        <v>722.45</v>
      </c>
      <c r="H311" s="4">
        <v>0.22</v>
      </c>
      <c r="I311" s="4" t="s">
        <v>1961</v>
      </c>
      <c r="J311" s="4">
        <v>1127.0219999999999</v>
      </c>
      <c r="K311" s="4">
        <f t="shared" si="16"/>
        <v>2</v>
      </c>
      <c r="L311" s="4">
        <f t="shared" si="17"/>
        <v>722.45</v>
      </c>
      <c r="M311" s="4">
        <f t="shared" si="18"/>
        <v>0.22</v>
      </c>
      <c r="N311" s="4">
        <f t="shared" si="19"/>
        <v>1127.0219999999999</v>
      </c>
      <c r="O311" s="6">
        <f>VLOOKUP(C311,'Cleaned Customer Dim'!$A$2:$D$501,4,FALSE)</f>
        <v>50</v>
      </c>
      <c r="P311" s="6" t="str">
        <f>VLOOKUP(C311,'Cleaned Customer Dim'!$A$2:$E$501,5,FALSE)</f>
        <v>Female</v>
      </c>
      <c r="Q311" s="6" t="str">
        <f>VLOOKUP(C311,'Cleaned Customer Dim'!$A$2:$J$501,10,FALSE)</f>
        <v>Bronze</v>
      </c>
      <c r="R311" s="4" t="str">
        <f>VLOOKUP(D311,'Cleaned Product Dim'!$A$2:$C$101,3,FALSE)</f>
        <v>Home</v>
      </c>
      <c r="S311" s="6">
        <f>VLOOKUP(D311,'Cleaned Product Dim'!$A$2:$G$101,7,FALSE)</f>
        <v>218.48</v>
      </c>
      <c r="T311" s="6">
        <f>VLOOKUP(D311,'Cleaned Product Dim'!$A$2:$H$101,8,FALSE)</f>
        <v>276</v>
      </c>
      <c r="U311" s="6" t="str">
        <f>VLOOKUP(E311,'Cleaned Store Dim'!$A$2:$C$21,3,FALSE)</f>
        <v>South</v>
      </c>
      <c r="V311" s="6" t="str">
        <f>VLOOKUP(E311,'Cleaned Store Dim'!$A$2:$E$21,5,FALSE)</f>
        <v>Outlet</v>
      </c>
      <c r="W311" s="6" t="str">
        <f>VLOOKUP(E311,'Cleaned Store Dim'!$A$2:$F$21,6,FALSE)</f>
        <v>Christopher</v>
      </c>
    </row>
    <row r="312" spans="1:23" ht="15.75" x14ac:dyDescent="0.25">
      <c r="A312" s="4" t="s">
        <v>2275</v>
      </c>
      <c r="B312" s="20">
        <v>45504</v>
      </c>
      <c r="C312" s="4" t="s">
        <v>185</v>
      </c>
      <c r="D312" s="4" t="s">
        <v>1774</v>
      </c>
      <c r="E312" s="4" t="s">
        <v>1896</v>
      </c>
      <c r="F312" s="4">
        <v>2</v>
      </c>
      <c r="G312" s="4">
        <v>138.41</v>
      </c>
      <c r="H312" s="4">
        <v>0.02</v>
      </c>
      <c r="I312" s="4" t="s">
        <v>1959</v>
      </c>
      <c r="J312" s="4">
        <v>271.28359999999998</v>
      </c>
      <c r="K312" s="4">
        <f t="shared" si="16"/>
        <v>2</v>
      </c>
      <c r="L312" s="4">
        <f t="shared" si="17"/>
        <v>138.41</v>
      </c>
      <c r="M312" s="4">
        <f t="shared" si="18"/>
        <v>0.02</v>
      </c>
      <c r="N312" s="4">
        <f t="shared" si="19"/>
        <v>271.28359999999998</v>
      </c>
      <c r="O312" s="6">
        <f>VLOOKUP(C312,'Cleaned Customer Dim'!$A$2:$D$501,4,FALSE)</f>
        <v>54</v>
      </c>
      <c r="P312" s="6" t="str">
        <f>VLOOKUP(C312,'Cleaned Customer Dim'!$A$2:$E$501,5,FALSE)</f>
        <v>Female</v>
      </c>
      <c r="Q312" s="6" t="str">
        <f>VLOOKUP(C312,'Cleaned Customer Dim'!$A$2:$J$501,10,FALSE)</f>
        <v>Silver</v>
      </c>
      <c r="R312" s="4" t="str">
        <f>VLOOKUP(D312,'Cleaned Product Dim'!$A$2:$C$101,3,FALSE)</f>
        <v>Beauty</v>
      </c>
      <c r="S312" s="6">
        <f>VLOOKUP(D312,'Cleaned Product Dim'!$A$2:$G$101,7,FALSE)</f>
        <v>299.11</v>
      </c>
      <c r="T312" s="6">
        <f>VLOOKUP(D312,'Cleaned Product Dim'!$A$2:$H$101,8,FALSE)</f>
        <v>118</v>
      </c>
      <c r="U312" s="6" t="str">
        <f>VLOOKUP(E312,'Cleaned Store Dim'!$A$2:$C$21,3,FALSE)</f>
        <v>South</v>
      </c>
      <c r="V312" s="6" t="str">
        <f>VLOOKUP(E312,'Cleaned Store Dim'!$A$2:$E$21,5,FALSE)</f>
        <v>Outlet</v>
      </c>
      <c r="W312" s="6" t="str">
        <f>VLOOKUP(E312,'Cleaned Store Dim'!$A$2:$F$21,6,FALSE)</f>
        <v>North Nancy</v>
      </c>
    </row>
    <row r="313" spans="1:23" ht="15.75" x14ac:dyDescent="0.25">
      <c r="A313" s="4" t="s">
        <v>2276</v>
      </c>
      <c r="B313" s="20">
        <v>45679</v>
      </c>
      <c r="C313" s="4" t="s">
        <v>440</v>
      </c>
      <c r="D313" s="4" t="s">
        <v>1823</v>
      </c>
      <c r="E313" s="4" t="s">
        <v>1896</v>
      </c>
      <c r="F313" s="4">
        <v>4</v>
      </c>
      <c r="G313" s="4">
        <v>741.51</v>
      </c>
      <c r="H313" s="4">
        <v>0.09</v>
      </c>
      <c r="I313" s="4" t="s">
        <v>1964</v>
      </c>
      <c r="J313" s="4">
        <v>2699.0963999999999</v>
      </c>
      <c r="K313" s="4">
        <f t="shared" si="16"/>
        <v>4</v>
      </c>
      <c r="L313" s="4">
        <f t="shared" si="17"/>
        <v>741.51</v>
      </c>
      <c r="M313" s="4">
        <f t="shared" si="18"/>
        <v>0.09</v>
      </c>
      <c r="N313" s="4">
        <f t="shared" si="19"/>
        <v>2699.0963999999999</v>
      </c>
      <c r="O313" s="6">
        <f>VLOOKUP(C313,'Cleaned Customer Dim'!$A$2:$D$501,4,FALSE)</f>
        <v>62</v>
      </c>
      <c r="P313" s="6" t="str">
        <f>VLOOKUP(C313,'Cleaned Customer Dim'!$A$2:$E$501,5,FALSE)</f>
        <v>Female</v>
      </c>
      <c r="Q313" s="6" t="str">
        <f>VLOOKUP(C313,'Cleaned Customer Dim'!$A$2:$J$501,10,FALSE)</f>
        <v>Gold</v>
      </c>
      <c r="R313" s="4" t="str">
        <f>VLOOKUP(D313,'Cleaned Product Dim'!$A$2:$C$101,3,FALSE)</f>
        <v>Home</v>
      </c>
      <c r="S313" s="6">
        <f>VLOOKUP(D313,'Cleaned Product Dim'!$A$2:$G$101,7,FALSE)</f>
        <v>143.43</v>
      </c>
      <c r="T313" s="6">
        <f>VLOOKUP(D313,'Cleaned Product Dim'!$A$2:$H$101,8,FALSE)</f>
        <v>58</v>
      </c>
      <c r="U313" s="6" t="str">
        <f>VLOOKUP(E313,'Cleaned Store Dim'!$A$2:$C$21,3,FALSE)</f>
        <v>South</v>
      </c>
      <c r="V313" s="6" t="str">
        <f>VLOOKUP(E313,'Cleaned Store Dim'!$A$2:$E$21,5,FALSE)</f>
        <v>Outlet</v>
      </c>
      <c r="W313" s="6" t="str">
        <f>VLOOKUP(E313,'Cleaned Store Dim'!$A$2:$F$21,6,FALSE)</f>
        <v>North Nancy</v>
      </c>
    </row>
    <row r="314" spans="1:23" ht="15.75" x14ac:dyDescent="0.25">
      <c r="A314" s="4" t="s">
        <v>2277</v>
      </c>
      <c r="B314" s="20">
        <v>45611</v>
      </c>
      <c r="C314" s="4" t="s">
        <v>104</v>
      </c>
      <c r="D314" s="4" t="s">
        <v>1823</v>
      </c>
      <c r="E314" s="4" t="s">
        <v>1942</v>
      </c>
      <c r="F314" s="4">
        <v>2</v>
      </c>
      <c r="G314" s="4">
        <v>588.9</v>
      </c>
      <c r="H314" s="4">
        <v>0.19</v>
      </c>
      <c r="I314" s="4" t="s">
        <v>1961</v>
      </c>
      <c r="J314" s="4">
        <v>954.01800000000003</v>
      </c>
      <c r="K314" s="4">
        <f t="shared" si="16"/>
        <v>2</v>
      </c>
      <c r="L314" s="4">
        <f t="shared" si="17"/>
        <v>588.9</v>
      </c>
      <c r="M314" s="4">
        <f t="shared" si="18"/>
        <v>0.19</v>
      </c>
      <c r="N314" s="4">
        <f t="shared" si="19"/>
        <v>954.01800000000003</v>
      </c>
      <c r="O314" s="6">
        <f>VLOOKUP(C314,'Cleaned Customer Dim'!$A$2:$D$501,4,FALSE)</f>
        <v>52</v>
      </c>
      <c r="P314" s="6" t="str">
        <f>VLOOKUP(C314,'Cleaned Customer Dim'!$A$2:$E$501,5,FALSE)</f>
        <v>Female</v>
      </c>
      <c r="Q314" s="6" t="str">
        <f>VLOOKUP(C314,'Cleaned Customer Dim'!$A$2:$J$501,10,FALSE)</f>
        <v>Silver</v>
      </c>
      <c r="R314" s="4" t="str">
        <f>VLOOKUP(D314,'Cleaned Product Dim'!$A$2:$C$101,3,FALSE)</f>
        <v>Home</v>
      </c>
      <c r="S314" s="6">
        <f>VLOOKUP(D314,'Cleaned Product Dim'!$A$2:$G$101,7,FALSE)</f>
        <v>143.43</v>
      </c>
      <c r="T314" s="6">
        <f>VLOOKUP(D314,'Cleaned Product Dim'!$A$2:$H$101,8,FALSE)</f>
        <v>58</v>
      </c>
      <c r="U314" s="6" t="str">
        <f>VLOOKUP(E314,'Cleaned Store Dim'!$A$2:$C$21,3,FALSE)</f>
        <v>North</v>
      </c>
      <c r="V314" s="6" t="str">
        <f>VLOOKUP(E314,'Cleaned Store Dim'!$A$2:$E$21,5,FALSE)</f>
        <v>Flagship</v>
      </c>
      <c r="W314" s="6" t="str">
        <f>VLOOKUP(E314,'Cleaned Store Dim'!$A$2:$F$21,6,FALSE)</f>
        <v>Benson</v>
      </c>
    </row>
    <row r="315" spans="1:23" ht="15.75" x14ac:dyDescent="0.25">
      <c r="A315" s="4" t="s">
        <v>2278</v>
      </c>
      <c r="B315" s="20">
        <v>45477</v>
      </c>
      <c r="C315" s="4" t="s">
        <v>971</v>
      </c>
      <c r="D315" s="4" t="s">
        <v>1732</v>
      </c>
      <c r="E315" s="4" t="s">
        <v>1896</v>
      </c>
      <c r="F315" s="4">
        <v>1</v>
      </c>
      <c r="G315" s="4">
        <v>88.92</v>
      </c>
      <c r="H315" s="4">
        <v>0.19</v>
      </c>
      <c r="I315" s="4" t="s">
        <v>1961</v>
      </c>
      <c r="J315" s="4">
        <v>72.025200000000012</v>
      </c>
      <c r="K315" s="4">
        <f t="shared" si="16"/>
        <v>1</v>
      </c>
      <c r="L315" s="4">
        <f t="shared" si="17"/>
        <v>88.92</v>
      </c>
      <c r="M315" s="4">
        <f t="shared" si="18"/>
        <v>0.19</v>
      </c>
      <c r="N315" s="4">
        <f t="shared" si="19"/>
        <v>72.025200000000012</v>
      </c>
      <c r="O315" s="6">
        <f>VLOOKUP(C315,'Cleaned Customer Dim'!$A$2:$D$501,4,FALSE)</f>
        <v>41</v>
      </c>
      <c r="P315" s="6" t="str">
        <f>VLOOKUP(C315,'Cleaned Customer Dim'!$A$2:$E$501,5,FALSE)</f>
        <v>Male</v>
      </c>
      <c r="Q315" s="6" t="str">
        <f>VLOOKUP(C315,'Cleaned Customer Dim'!$A$2:$J$501,10,FALSE)</f>
        <v>Silver</v>
      </c>
      <c r="R315" s="4" t="str">
        <f>VLOOKUP(D315,'Cleaned Product Dim'!$A$2:$C$101,3,FALSE)</f>
        <v>Sports</v>
      </c>
      <c r="S315" s="6">
        <f>VLOOKUP(D315,'Cleaned Product Dim'!$A$2:$G$101,7,FALSE)</f>
        <v>190.29</v>
      </c>
      <c r="T315" s="6">
        <f>VLOOKUP(D315,'Cleaned Product Dim'!$A$2:$H$101,8,FALSE)</f>
        <v>260</v>
      </c>
      <c r="U315" s="6" t="str">
        <f>VLOOKUP(E315,'Cleaned Store Dim'!$A$2:$C$21,3,FALSE)</f>
        <v>South</v>
      </c>
      <c r="V315" s="6" t="str">
        <f>VLOOKUP(E315,'Cleaned Store Dim'!$A$2:$E$21,5,FALSE)</f>
        <v>Outlet</v>
      </c>
      <c r="W315" s="6" t="str">
        <f>VLOOKUP(E315,'Cleaned Store Dim'!$A$2:$F$21,6,FALSE)</f>
        <v>North Nancy</v>
      </c>
    </row>
    <row r="316" spans="1:23" ht="15.75" x14ac:dyDescent="0.25">
      <c r="A316" s="4" t="s">
        <v>2279</v>
      </c>
      <c r="B316" s="20">
        <v>45339</v>
      </c>
      <c r="C316" s="4" t="s">
        <v>415</v>
      </c>
      <c r="D316" s="4" t="s">
        <v>1765</v>
      </c>
      <c r="E316" s="4" t="s">
        <v>1939</v>
      </c>
      <c r="F316" s="4">
        <v>1</v>
      </c>
      <c r="G316" s="4">
        <v>299.13</v>
      </c>
      <c r="H316" s="4">
        <v>0.1</v>
      </c>
      <c r="I316" s="4" t="s">
        <v>1964</v>
      </c>
      <c r="J316" s="4">
        <v>269.21699999999998</v>
      </c>
      <c r="K316" s="4">
        <f t="shared" si="16"/>
        <v>1</v>
      </c>
      <c r="L316" s="4">
        <f t="shared" si="17"/>
        <v>299.13</v>
      </c>
      <c r="M316" s="4">
        <f t="shared" si="18"/>
        <v>0.1</v>
      </c>
      <c r="N316" s="4">
        <f t="shared" si="19"/>
        <v>269.21699999999998</v>
      </c>
      <c r="O316" s="6">
        <f>VLOOKUP(C316,'Cleaned Customer Dim'!$A$2:$D$501,4,FALSE)</f>
        <v>36</v>
      </c>
      <c r="P316" s="6" t="str">
        <f>VLOOKUP(C316,'Cleaned Customer Dim'!$A$2:$E$501,5,FALSE)</f>
        <v>Male</v>
      </c>
      <c r="Q316" s="6" t="str">
        <f>VLOOKUP(C316,'Cleaned Customer Dim'!$A$2:$J$501,10,FALSE)</f>
        <v>Platinum</v>
      </c>
      <c r="R316" s="4" t="str">
        <f>VLOOKUP(D316,'Cleaned Product Dim'!$A$2:$C$101,3,FALSE)</f>
        <v>Sports</v>
      </c>
      <c r="S316" s="6">
        <f>VLOOKUP(D316,'Cleaned Product Dim'!$A$2:$G$101,7,FALSE)</f>
        <v>103.45</v>
      </c>
      <c r="T316" s="6">
        <f>VLOOKUP(D316,'Cleaned Product Dim'!$A$2:$H$101,8,FALSE)</f>
        <v>465</v>
      </c>
      <c r="U316" s="6" t="str">
        <f>VLOOKUP(E316,'Cleaned Store Dim'!$A$2:$C$21,3,FALSE)</f>
        <v>West</v>
      </c>
      <c r="V316" s="6" t="str">
        <f>VLOOKUP(E316,'Cleaned Store Dim'!$A$2:$E$21,5,FALSE)</f>
        <v>Flagship</v>
      </c>
      <c r="W316" s="6" t="str">
        <f>VLOOKUP(E316,'Cleaned Store Dim'!$A$2:$F$21,6,FALSE)</f>
        <v>New Jimmy</v>
      </c>
    </row>
    <row r="317" spans="1:23" ht="15.75" x14ac:dyDescent="0.25">
      <c r="A317" s="4" t="s">
        <v>2280</v>
      </c>
      <c r="B317" s="20">
        <v>45433</v>
      </c>
      <c r="C317" s="4" t="s">
        <v>409</v>
      </c>
      <c r="D317" s="4" t="s">
        <v>1814</v>
      </c>
      <c r="E317" s="4" t="s">
        <v>1901</v>
      </c>
      <c r="F317" s="4">
        <v>2</v>
      </c>
      <c r="G317" s="4">
        <v>548.29999999999995</v>
      </c>
      <c r="H317" s="4">
        <v>0.23</v>
      </c>
      <c r="I317" s="4" t="s">
        <v>1959</v>
      </c>
      <c r="J317" s="4">
        <v>844.38199999999995</v>
      </c>
      <c r="K317" s="4">
        <f t="shared" si="16"/>
        <v>2</v>
      </c>
      <c r="L317" s="4">
        <f t="shared" si="17"/>
        <v>548.29999999999995</v>
      </c>
      <c r="M317" s="4">
        <f t="shared" si="18"/>
        <v>0.23</v>
      </c>
      <c r="N317" s="4">
        <f t="shared" si="19"/>
        <v>844.38199999999995</v>
      </c>
      <c r="O317" s="6">
        <f>VLOOKUP(C317,'Cleaned Customer Dim'!$A$2:$D$501,4,FALSE)</f>
        <v>18</v>
      </c>
      <c r="P317" s="6" t="str">
        <f>VLOOKUP(C317,'Cleaned Customer Dim'!$A$2:$E$501,5,FALSE)</f>
        <v>Female</v>
      </c>
      <c r="Q317" s="6" t="str">
        <f>VLOOKUP(C317,'Cleaned Customer Dim'!$A$2:$J$501,10,FALSE)</f>
        <v>Platinum</v>
      </c>
      <c r="R317" s="4" t="str">
        <f>VLOOKUP(D317,'Cleaned Product Dim'!$A$2:$C$101,3,FALSE)</f>
        <v>Electronics</v>
      </c>
      <c r="S317" s="6">
        <f>VLOOKUP(D317,'Cleaned Product Dim'!$A$2:$G$101,7,FALSE)</f>
        <v>480.9</v>
      </c>
      <c r="T317" s="6">
        <f>VLOOKUP(D317,'Cleaned Product Dim'!$A$2:$H$101,8,FALSE)</f>
        <v>104</v>
      </c>
      <c r="U317" s="6" t="str">
        <f>VLOOKUP(E317,'Cleaned Store Dim'!$A$2:$C$21,3,FALSE)</f>
        <v>North</v>
      </c>
      <c r="V317" s="6" t="str">
        <f>VLOOKUP(E317,'Cleaned Store Dim'!$A$2:$E$21,5,FALSE)</f>
        <v>Outlet</v>
      </c>
      <c r="W317" s="6" t="str">
        <f>VLOOKUP(E317,'Cleaned Store Dim'!$A$2:$F$21,6,FALSE)</f>
        <v>Goldberg</v>
      </c>
    </row>
    <row r="318" spans="1:23" ht="15.75" x14ac:dyDescent="0.25">
      <c r="A318" s="4" t="s">
        <v>2281</v>
      </c>
      <c r="B318" s="20">
        <v>45435</v>
      </c>
      <c r="C318" s="4" t="s">
        <v>847</v>
      </c>
      <c r="D318" s="4" t="s">
        <v>1744</v>
      </c>
      <c r="E318" s="4" t="s">
        <v>1924</v>
      </c>
      <c r="F318" s="4">
        <v>3</v>
      </c>
      <c r="G318" s="4">
        <v>977.55</v>
      </c>
      <c r="H318" s="4">
        <v>0.02</v>
      </c>
      <c r="I318" s="4" t="s">
        <v>1961</v>
      </c>
      <c r="J318" s="4">
        <v>2873.9969999999989</v>
      </c>
      <c r="K318" s="4">
        <f t="shared" si="16"/>
        <v>3</v>
      </c>
      <c r="L318" s="4">
        <f t="shared" si="17"/>
        <v>977.55</v>
      </c>
      <c r="M318" s="4">
        <f t="shared" si="18"/>
        <v>0.02</v>
      </c>
      <c r="N318" s="4">
        <f t="shared" si="19"/>
        <v>2873.9969999999989</v>
      </c>
      <c r="O318" s="6">
        <f>VLOOKUP(C318,'Cleaned Customer Dim'!$A$2:$D$501,4,FALSE)</f>
        <v>60</v>
      </c>
      <c r="P318" s="6" t="str">
        <f>VLOOKUP(C318,'Cleaned Customer Dim'!$A$2:$E$501,5,FALSE)</f>
        <v>Female</v>
      </c>
      <c r="Q318" s="6" t="str">
        <f>VLOOKUP(C318,'Cleaned Customer Dim'!$A$2:$J$501,10,FALSE)</f>
        <v>Silver</v>
      </c>
      <c r="R318" s="4" t="str">
        <f>VLOOKUP(D318,'Cleaned Product Dim'!$A$2:$C$101,3,FALSE)</f>
        <v>Sports</v>
      </c>
      <c r="S318" s="6">
        <f>VLOOKUP(D318,'Cleaned Product Dim'!$A$2:$G$101,7,FALSE)</f>
        <v>434.84</v>
      </c>
      <c r="T318" s="6">
        <f>VLOOKUP(D318,'Cleaned Product Dim'!$A$2:$H$101,8,FALSE)</f>
        <v>185</v>
      </c>
      <c r="U318" s="6" t="str">
        <f>VLOOKUP(E318,'Cleaned Store Dim'!$A$2:$C$21,3,FALSE)</f>
        <v>East</v>
      </c>
      <c r="V318" s="6" t="str">
        <f>VLOOKUP(E318,'Cleaned Store Dim'!$A$2:$E$21,5,FALSE)</f>
        <v>Online</v>
      </c>
      <c r="W318" s="6" t="str">
        <f>VLOOKUP(E318,'Cleaned Store Dim'!$A$2:$F$21,6,FALSE)</f>
        <v>David</v>
      </c>
    </row>
    <row r="319" spans="1:23" ht="15.75" x14ac:dyDescent="0.25">
      <c r="A319" s="4" t="s">
        <v>2282</v>
      </c>
      <c r="B319" s="20">
        <v>45823</v>
      </c>
      <c r="C319" s="4" t="s">
        <v>1097</v>
      </c>
      <c r="D319" s="4" t="s">
        <v>1712</v>
      </c>
      <c r="E319" s="4" t="s">
        <v>1945</v>
      </c>
      <c r="F319" s="4">
        <v>1</v>
      </c>
      <c r="G319" s="4">
        <v>459.42</v>
      </c>
      <c r="H319" s="4">
        <v>0.28000000000000003</v>
      </c>
      <c r="I319" s="4" t="s">
        <v>1964</v>
      </c>
      <c r="J319" s="4">
        <v>330.7824</v>
      </c>
      <c r="K319" s="4">
        <f t="shared" si="16"/>
        <v>1</v>
      </c>
      <c r="L319" s="4">
        <f t="shared" si="17"/>
        <v>459.42</v>
      </c>
      <c r="M319" s="4">
        <f t="shared" si="18"/>
        <v>0.28000000000000003</v>
      </c>
      <c r="N319" s="4">
        <f t="shared" si="19"/>
        <v>330.7824</v>
      </c>
      <c r="O319" s="6">
        <f>VLOOKUP(C319,'Cleaned Customer Dim'!$A$2:$D$501,4,FALSE)</f>
        <v>58</v>
      </c>
      <c r="P319" s="6" t="str">
        <f>VLOOKUP(C319,'Cleaned Customer Dim'!$A$2:$E$501,5,FALSE)</f>
        <v>Female</v>
      </c>
      <c r="Q319" s="6" t="str">
        <f>VLOOKUP(C319,'Cleaned Customer Dim'!$A$2:$J$501,10,FALSE)</f>
        <v>Platinum</v>
      </c>
      <c r="R319" s="4" t="str">
        <f>VLOOKUP(D319,'Cleaned Product Dim'!$A$2:$C$101,3,FALSE)</f>
        <v>Sports</v>
      </c>
      <c r="S319" s="6">
        <f>VLOOKUP(D319,'Cleaned Product Dim'!$A$2:$G$101,7,FALSE)</f>
        <v>167.12</v>
      </c>
      <c r="T319" s="6">
        <f>VLOOKUP(D319,'Cleaned Product Dim'!$A$2:$H$101,8,FALSE)</f>
        <v>316</v>
      </c>
      <c r="U319" s="6" t="str">
        <f>VLOOKUP(E319,'Cleaned Store Dim'!$A$2:$C$21,3,FALSE)</f>
        <v>East</v>
      </c>
      <c r="V319" s="6" t="str">
        <f>VLOOKUP(E319,'Cleaned Store Dim'!$A$2:$E$21,5,FALSE)</f>
        <v>Flagship</v>
      </c>
      <c r="W319" s="6" t="str">
        <f>VLOOKUP(E319,'Cleaned Store Dim'!$A$2:$F$21,6,FALSE)</f>
        <v>East Stevechester</v>
      </c>
    </row>
    <row r="320" spans="1:23" ht="15.75" x14ac:dyDescent="0.25">
      <c r="A320" s="4" t="s">
        <v>2283</v>
      </c>
      <c r="B320" s="20">
        <v>45809</v>
      </c>
      <c r="C320" s="4" t="s">
        <v>322</v>
      </c>
      <c r="D320" s="4" t="s">
        <v>1565</v>
      </c>
      <c r="E320" s="4" t="s">
        <v>1904</v>
      </c>
      <c r="F320" s="4">
        <v>2</v>
      </c>
      <c r="G320" s="4">
        <v>123.19</v>
      </c>
      <c r="H320" s="4">
        <v>0.19</v>
      </c>
      <c r="I320" s="4" t="s">
        <v>1959</v>
      </c>
      <c r="J320" s="4">
        <v>199.56780000000001</v>
      </c>
      <c r="K320" s="4">
        <f t="shared" si="16"/>
        <v>2</v>
      </c>
      <c r="L320" s="4">
        <f t="shared" si="17"/>
        <v>123.19</v>
      </c>
      <c r="M320" s="4">
        <f t="shared" si="18"/>
        <v>0.19</v>
      </c>
      <c r="N320" s="4">
        <f t="shared" si="19"/>
        <v>199.56780000000001</v>
      </c>
      <c r="O320" s="6">
        <f>VLOOKUP(C320,'Cleaned Customer Dim'!$A$2:$D$501,4,FALSE)</f>
        <v>58</v>
      </c>
      <c r="P320" s="6" t="str">
        <f>VLOOKUP(C320,'Cleaned Customer Dim'!$A$2:$E$501,5,FALSE)</f>
        <v>Male</v>
      </c>
      <c r="Q320" s="6" t="str">
        <f>VLOOKUP(C320,'Cleaned Customer Dim'!$A$2:$J$501,10,FALSE)</f>
        <v>Silver</v>
      </c>
      <c r="R320" s="4" t="str">
        <f>VLOOKUP(D320,'Cleaned Product Dim'!$A$2:$C$101,3,FALSE)</f>
        <v>Clothing</v>
      </c>
      <c r="S320" s="6">
        <f>VLOOKUP(D320,'Cleaned Product Dim'!$A$2:$G$101,7,FALSE)</f>
        <v>265.73266666666666</v>
      </c>
      <c r="T320" s="6">
        <f>VLOOKUP(D320,'Cleaned Product Dim'!$A$2:$H$101,8,FALSE)</f>
        <v>352</v>
      </c>
      <c r="U320" s="6" t="str">
        <f>VLOOKUP(E320,'Cleaned Store Dim'!$A$2:$C$21,3,FALSE)</f>
        <v>South</v>
      </c>
      <c r="V320" s="6" t="str">
        <f>VLOOKUP(E320,'Cleaned Store Dim'!$A$2:$E$21,5,FALSE)</f>
        <v>Online</v>
      </c>
      <c r="W320" s="6" t="str">
        <f>VLOOKUP(E320,'Cleaned Store Dim'!$A$2:$F$21,6,FALSE)</f>
        <v>Sharon</v>
      </c>
    </row>
    <row r="321" spans="1:23" ht="15.75" x14ac:dyDescent="0.25">
      <c r="A321" s="4" t="s">
        <v>2284</v>
      </c>
      <c r="B321" s="20">
        <v>45938</v>
      </c>
      <c r="C321" s="4" t="s">
        <v>1133</v>
      </c>
      <c r="D321" s="4" t="s">
        <v>1747</v>
      </c>
      <c r="E321" s="4" t="s">
        <v>1948</v>
      </c>
      <c r="F321" s="4">
        <v>1</v>
      </c>
      <c r="G321" s="4">
        <v>222.95</v>
      </c>
      <c r="H321" s="4">
        <v>0.02</v>
      </c>
      <c r="I321" s="4" t="s">
        <v>1961</v>
      </c>
      <c r="J321" s="4">
        <v>218.49100000000001</v>
      </c>
      <c r="K321" s="4">
        <f t="shared" si="16"/>
        <v>1</v>
      </c>
      <c r="L321" s="4">
        <f t="shared" si="17"/>
        <v>222.95</v>
      </c>
      <c r="M321" s="4">
        <f t="shared" si="18"/>
        <v>0.02</v>
      </c>
      <c r="N321" s="4">
        <f t="shared" si="19"/>
        <v>218.49100000000001</v>
      </c>
      <c r="O321" s="6">
        <f>VLOOKUP(C321,'Cleaned Customer Dim'!$A$2:$D$501,4,FALSE)</f>
        <v>60</v>
      </c>
      <c r="P321" s="6" t="str">
        <f>VLOOKUP(C321,'Cleaned Customer Dim'!$A$2:$E$501,5,FALSE)</f>
        <v>Female</v>
      </c>
      <c r="Q321" s="6" t="str">
        <f>VLOOKUP(C321,'Cleaned Customer Dim'!$A$2:$J$501,10,FALSE)</f>
        <v>Gold</v>
      </c>
      <c r="R321" s="4" t="str">
        <f>VLOOKUP(D321,'Cleaned Product Dim'!$A$2:$C$101,3,FALSE)</f>
        <v>Home</v>
      </c>
      <c r="S321" s="6">
        <f>VLOOKUP(D321,'Cleaned Product Dim'!$A$2:$G$101,7,FALSE)</f>
        <v>81.75</v>
      </c>
      <c r="T321" s="6">
        <f>VLOOKUP(D321,'Cleaned Product Dim'!$A$2:$H$101,8,FALSE)</f>
        <v>226.05</v>
      </c>
      <c r="U321" s="6" t="str">
        <f>VLOOKUP(E321,'Cleaned Store Dim'!$A$2:$C$21,3,FALSE)</f>
        <v>East</v>
      </c>
      <c r="V321" s="6" t="str">
        <f>VLOOKUP(E321,'Cleaned Store Dim'!$A$2:$E$21,5,FALSE)</f>
        <v>Online</v>
      </c>
      <c r="W321" s="6" t="str">
        <f>VLOOKUP(E321,'Cleaned Store Dim'!$A$2:$F$21,6,FALSE)</f>
        <v>Vasquez</v>
      </c>
    </row>
    <row r="322" spans="1:23" ht="15.75" x14ac:dyDescent="0.25">
      <c r="A322" s="4" t="s">
        <v>2285</v>
      </c>
      <c r="B322" s="20">
        <v>45695</v>
      </c>
      <c r="C322" s="4" t="s">
        <v>1055</v>
      </c>
      <c r="D322" s="4" t="s">
        <v>1674</v>
      </c>
      <c r="E322" s="4" t="s">
        <v>1904</v>
      </c>
      <c r="F322" s="4">
        <v>3</v>
      </c>
      <c r="G322" s="4">
        <v>601.92999999999995</v>
      </c>
      <c r="H322" s="4">
        <v>0.14000000000000001</v>
      </c>
      <c r="I322" s="4" t="s">
        <v>1959</v>
      </c>
      <c r="J322" s="4">
        <v>1552.9793999999999</v>
      </c>
      <c r="K322" s="4">
        <f t="shared" ref="K322:K385" si="20">IF(F322="",J322/(G322*(1-H322)),F322)</f>
        <v>3</v>
      </c>
      <c r="L322" s="4">
        <f t="shared" ref="L322:L385" si="21">IF(G322="",J322/(K322*(1-H322)),G322)</f>
        <v>601.92999999999995</v>
      </c>
      <c r="M322" s="4">
        <f t="shared" ref="M322:M385" si="22">IF(H322="",1-(J322/(K322*L322)),H322)</f>
        <v>0.14000000000000001</v>
      </c>
      <c r="N322" s="4">
        <f t="shared" ref="N322:N385" si="23">IF(J322="",F322*G322*(1-H322),J322)</f>
        <v>1552.9793999999999</v>
      </c>
      <c r="O322" s="6">
        <f>VLOOKUP(C322,'Cleaned Customer Dim'!$A$2:$D$501,4,FALSE)</f>
        <v>34</v>
      </c>
      <c r="P322" s="6" t="str">
        <f>VLOOKUP(C322,'Cleaned Customer Dim'!$A$2:$E$501,5,FALSE)</f>
        <v>Female</v>
      </c>
      <c r="Q322" s="6" t="str">
        <f>VLOOKUP(C322,'Cleaned Customer Dim'!$A$2:$J$501,10,FALSE)</f>
        <v>Bronze</v>
      </c>
      <c r="R322" s="4" t="str">
        <f>VLOOKUP(D322,'Cleaned Product Dim'!$A$2:$C$101,3,FALSE)</f>
        <v>Beauty</v>
      </c>
      <c r="S322" s="6">
        <f>VLOOKUP(D322,'Cleaned Product Dim'!$A$2:$G$101,7,FALSE)</f>
        <v>283.83</v>
      </c>
      <c r="T322" s="6">
        <f>VLOOKUP(D322,'Cleaned Product Dim'!$A$2:$H$101,8,FALSE)</f>
        <v>244</v>
      </c>
      <c r="U322" s="6" t="str">
        <f>VLOOKUP(E322,'Cleaned Store Dim'!$A$2:$C$21,3,FALSE)</f>
        <v>South</v>
      </c>
      <c r="V322" s="6" t="str">
        <f>VLOOKUP(E322,'Cleaned Store Dim'!$A$2:$E$21,5,FALSE)</f>
        <v>Online</v>
      </c>
      <c r="W322" s="6" t="str">
        <f>VLOOKUP(E322,'Cleaned Store Dim'!$A$2:$F$21,6,FALSE)</f>
        <v>Sharon</v>
      </c>
    </row>
    <row r="323" spans="1:23" ht="15.75" x14ac:dyDescent="0.25">
      <c r="A323" s="4" t="s">
        <v>2286</v>
      </c>
      <c r="B323" s="20">
        <v>45380</v>
      </c>
      <c r="C323" s="4" t="s">
        <v>950</v>
      </c>
      <c r="D323" s="4" t="s">
        <v>1790</v>
      </c>
      <c r="E323" s="4" t="s">
        <v>1896</v>
      </c>
      <c r="F323" s="4">
        <v>1</v>
      </c>
      <c r="G323" s="4">
        <v>564.1</v>
      </c>
      <c r="H323" s="4">
        <v>0.03</v>
      </c>
      <c r="I323" s="4" t="s">
        <v>1959</v>
      </c>
      <c r="J323" s="4">
        <v>547.17700000000002</v>
      </c>
      <c r="K323" s="4">
        <f t="shared" si="20"/>
        <v>1</v>
      </c>
      <c r="L323" s="4">
        <f t="shared" si="21"/>
        <v>564.1</v>
      </c>
      <c r="M323" s="4">
        <f t="shared" si="22"/>
        <v>0.03</v>
      </c>
      <c r="N323" s="4">
        <f t="shared" si="23"/>
        <v>547.17700000000002</v>
      </c>
      <c r="O323" s="6">
        <f>VLOOKUP(C323,'Cleaned Customer Dim'!$A$2:$D$501,4,FALSE)</f>
        <v>47</v>
      </c>
      <c r="P323" s="6" t="str">
        <f>VLOOKUP(C323,'Cleaned Customer Dim'!$A$2:$E$501,5,FALSE)</f>
        <v>Female</v>
      </c>
      <c r="Q323" s="6" t="str">
        <f>VLOOKUP(C323,'Cleaned Customer Dim'!$A$2:$J$501,10,FALSE)</f>
        <v>Silver</v>
      </c>
      <c r="R323" s="4" t="str">
        <f>VLOOKUP(D323,'Cleaned Product Dim'!$A$2:$C$101,3,FALSE)</f>
        <v>Clothing</v>
      </c>
      <c r="S323" s="6">
        <f>VLOOKUP(D323,'Cleaned Product Dim'!$A$2:$G$101,7,FALSE)</f>
        <v>218.22</v>
      </c>
      <c r="T323" s="6">
        <f>VLOOKUP(D323,'Cleaned Product Dim'!$A$2:$H$101,8,FALSE)</f>
        <v>224</v>
      </c>
      <c r="U323" s="6" t="str">
        <f>VLOOKUP(E323,'Cleaned Store Dim'!$A$2:$C$21,3,FALSE)</f>
        <v>South</v>
      </c>
      <c r="V323" s="6" t="str">
        <f>VLOOKUP(E323,'Cleaned Store Dim'!$A$2:$E$21,5,FALSE)</f>
        <v>Outlet</v>
      </c>
      <c r="W323" s="6" t="str">
        <f>VLOOKUP(E323,'Cleaned Store Dim'!$A$2:$F$21,6,FALSE)</f>
        <v>North Nancy</v>
      </c>
    </row>
    <row r="324" spans="1:23" ht="15.75" x14ac:dyDescent="0.25">
      <c r="A324" s="4" t="s">
        <v>2287</v>
      </c>
      <c r="B324" s="20">
        <v>45672</v>
      </c>
      <c r="C324" s="4" t="s">
        <v>345</v>
      </c>
      <c r="D324" s="4" t="s">
        <v>1823</v>
      </c>
      <c r="E324" s="4" t="s">
        <v>1908</v>
      </c>
      <c r="F324" s="4">
        <v>1</v>
      </c>
      <c r="G324" s="4">
        <v>516.62</v>
      </c>
      <c r="H324" s="4">
        <v>0.18</v>
      </c>
      <c r="I324" s="4" t="s">
        <v>1959</v>
      </c>
      <c r="J324" s="4">
        <v>423.62840000000011</v>
      </c>
      <c r="K324" s="4">
        <f t="shared" si="20"/>
        <v>1</v>
      </c>
      <c r="L324" s="4">
        <f t="shared" si="21"/>
        <v>516.62</v>
      </c>
      <c r="M324" s="4">
        <f t="shared" si="22"/>
        <v>0.18</v>
      </c>
      <c r="N324" s="4">
        <f t="shared" si="23"/>
        <v>423.62840000000011</v>
      </c>
      <c r="O324" s="6">
        <f>VLOOKUP(C324,'Cleaned Customer Dim'!$A$2:$D$501,4,FALSE)</f>
        <v>62</v>
      </c>
      <c r="P324" s="6" t="str">
        <f>VLOOKUP(C324,'Cleaned Customer Dim'!$A$2:$E$501,5,FALSE)</f>
        <v>Female</v>
      </c>
      <c r="Q324" s="6" t="str">
        <f>VLOOKUP(C324,'Cleaned Customer Dim'!$A$2:$J$501,10,FALSE)</f>
        <v>Platinum</v>
      </c>
      <c r="R324" s="4" t="str">
        <f>VLOOKUP(D324,'Cleaned Product Dim'!$A$2:$C$101,3,FALSE)</f>
        <v>Home</v>
      </c>
      <c r="S324" s="6">
        <f>VLOOKUP(D324,'Cleaned Product Dim'!$A$2:$G$101,7,FALSE)</f>
        <v>143.43</v>
      </c>
      <c r="T324" s="6">
        <f>VLOOKUP(D324,'Cleaned Product Dim'!$A$2:$H$101,8,FALSE)</f>
        <v>58</v>
      </c>
      <c r="U324" s="6" t="str">
        <f>VLOOKUP(E324,'Cleaned Store Dim'!$A$2:$C$21,3,FALSE)</f>
        <v>North</v>
      </c>
      <c r="V324" s="6" t="str">
        <f>VLOOKUP(E324,'Cleaned Store Dim'!$A$2:$E$21,5,FALSE)</f>
        <v>Outlet</v>
      </c>
      <c r="W324" s="6" t="str">
        <f>VLOOKUP(E324,'Cleaned Store Dim'!$A$2:$F$21,6,FALSE)</f>
        <v>Chester</v>
      </c>
    </row>
    <row r="325" spans="1:23" ht="15.75" x14ac:dyDescent="0.25">
      <c r="A325" s="4" t="s">
        <v>2288</v>
      </c>
      <c r="B325" s="20">
        <v>45497</v>
      </c>
      <c r="C325" s="4" t="s">
        <v>1369</v>
      </c>
      <c r="D325" s="4" t="s">
        <v>1771</v>
      </c>
      <c r="E325" s="4" t="s">
        <v>1929</v>
      </c>
      <c r="F325" s="4">
        <v>1</v>
      </c>
      <c r="G325" s="4">
        <v>934.75</v>
      </c>
      <c r="H325" s="4">
        <v>0.11</v>
      </c>
      <c r="I325" s="4" t="s">
        <v>1961</v>
      </c>
      <c r="J325" s="4">
        <v>831.92750000000001</v>
      </c>
      <c r="K325" s="4">
        <f t="shared" si="20"/>
        <v>1</v>
      </c>
      <c r="L325" s="4">
        <f t="shared" si="21"/>
        <v>934.75</v>
      </c>
      <c r="M325" s="4">
        <f t="shared" si="22"/>
        <v>0.11</v>
      </c>
      <c r="N325" s="4">
        <f t="shared" si="23"/>
        <v>831.92750000000001</v>
      </c>
      <c r="O325" s="6">
        <f>VLOOKUP(C325,'Cleaned Customer Dim'!$A$2:$D$501,4,FALSE)</f>
        <v>59</v>
      </c>
      <c r="P325" s="6" t="str">
        <f>VLOOKUP(C325,'Cleaned Customer Dim'!$A$2:$E$501,5,FALSE)</f>
        <v>Female</v>
      </c>
      <c r="Q325" s="6" t="str">
        <f>VLOOKUP(C325,'Cleaned Customer Dim'!$A$2:$J$501,10,FALSE)</f>
        <v>Platinum</v>
      </c>
      <c r="R325" s="4" t="str">
        <f>VLOOKUP(D325,'Cleaned Product Dim'!$A$2:$C$101,3,FALSE)</f>
        <v>Beauty</v>
      </c>
      <c r="S325" s="6">
        <f>VLOOKUP(D325,'Cleaned Product Dim'!$A$2:$G$101,7,FALSE)</f>
        <v>266.86</v>
      </c>
      <c r="T325" s="6">
        <f>VLOOKUP(D325,'Cleaned Product Dim'!$A$2:$H$101,8,FALSE)</f>
        <v>458</v>
      </c>
      <c r="U325" s="6" t="str">
        <f>VLOOKUP(E325,'Cleaned Store Dim'!$A$2:$C$21,3,FALSE)</f>
        <v>North</v>
      </c>
      <c r="V325" s="6" t="str">
        <f>VLOOKUP(E325,'Cleaned Store Dim'!$A$2:$E$21,5,FALSE)</f>
        <v>Online</v>
      </c>
      <c r="W325" s="6" t="str">
        <f>VLOOKUP(E325,'Cleaned Store Dim'!$A$2:$F$21,6,FALSE)</f>
        <v>Sabrina</v>
      </c>
    </row>
    <row r="326" spans="1:23" ht="15.75" x14ac:dyDescent="0.25">
      <c r="A326" s="4" t="s">
        <v>2289</v>
      </c>
      <c r="B326" s="20">
        <v>45407</v>
      </c>
      <c r="C326" s="4" t="s">
        <v>763</v>
      </c>
      <c r="D326" s="4" t="s">
        <v>1877</v>
      </c>
      <c r="E326" s="4" t="s">
        <v>1914</v>
      </c>
      <c r="F326" s="4">
        <v>4</v>
      </c>
      <c r="G326" s="4">
        <v>548.44000000000005</v>
      </c>
      <c r="H326" s="4">
        <v>0.05</v>
      </c>
      <c r="I326" s="4" t="s">
        <v>1961</v>
      </c>
      <c r="J326" s="4">
        <v>2084.0720000000001</v>
      </c>
      <c r="K326" s="4">
        <f t="shared" si="20"/>
        <v>4</v>
      </c>
      <c r="L326" s="4">
        <f t="shared" si="21"/>
        <v>548.44000000000005</v>
      </c>
      <c r="M326" s="4">
        <f t="shared" si="22"/>
        <v>0.05</v>
      </c>
      <c r="N326" s="4">
        <f t="shared" si="23"/>
        <v>2084.0720000000001</v>
      </c>
      <c r="O326" s="6">
        <f>VLOOKUP(C326,'Cleaned Customer Dim'!$A$2:$D$501,4,FALSE)</f>
        <v>43</v>
      </c>
      <c r="P326" s="6" t="str">
        <f>VLOOKUP(C326,'Cleaned Customer Dim'!$A$2:$E$501,5,FALSE)</f>
        <v>Female</v>
      </c>
      <c r="Q326" s="6" t="str">
        <f>VLOOKUP(C326,'Cleaned Customer Dim'!$A$2:$J$501,10,FALSE)</f>
        <v>Gold</v>
      </c>
      <c r="R326" s="4" t="str">
        <f>VLOOKUP(D326,'Cleaned Product Dim'!$A$2:$C$101,3,FALSE)</f>
        <v>Electronics</v>
      </c>
      <c r="S326" s="6">
        <f>VLOOKUP(D326,'Cleaned Product Dim'!$A$2:$G$101,7,FALSE)</f>
        <v>431.67</v>
      </c>
      <c r="T326" s="6">
        <f>VLOOKUP(D326,'Cleaned Product Dim'!$A$2:$H$101,8,FALSE)</f>
        <v>73</v>
      </c>
      <c r="U326" s="6" t="str">
        <f>VLOOKUP(E326,'Cleaned Store Dim'!$A$2:$C$21,3,FALSE)</f>
        <v>South</v>
      </c>
      <c r="V326" s="6" t="str">
        <f>VLOOKUP(E326,'Cleaned Store Dim'!$A$2:$E$21,5,FALSE)</f>
        <v>Online</v>
      </c>
      <c r="W326" s="6" t="str">
        <f>VLOOKUP(E326,'Cleaned Store Dim'!$A$2:$F$21,6,FALSE)</f>
        <v>Williamsport</v>
      </c>
    </row>
    <row r="327" spans="1:23" ht="15.75" x14ac:dyDescent="0.25">
      <c r="A327" s="4" t="s">
        <v>2290</v>
      </c>
      <c r="B327" s="20">
        <v>45764</v>
      </c>
      <c r="C327" s="4" t="s">
        <v>66</v>
      </c>
      <c r="D327" s="4" t="s">
        <v>1689</v>
      </c>
      <c r="E327" s="4" t="s">
        <v>1901</v>
      </c>
      <c r="F327" s="4">
        <v>3</v>
      </c>
      <c r="G327" s="4">
        <v>361.11</v>
      </c>
      <c r="H327" s="4">
        <v>0.06</v>
      </c>
      <c r="I327" s="4" t="s">
        <v>1959</v>
      </c>
      <c r="J327" s="4">
        <v>1018.3302</v>
      </c>
      <c r="K327" s="4">
        <f t="shared" si="20"/>
        <v>3</v>
      </c>
      <c r="L327" s="4">
        <f t="shared" si="21"/>
        <v>361.11</v>
      </c>
      <c r="M327" s="4">
        <f t="shared" si="22"/>
        <v>0.06</v>
      </c>
      <c r="N327" s="4">
        <f t="shared" si="23"/>
        <v>1018.3302</v>
      </c>
      <c r="O327" s="6">
        <f>VLOOKUP(C327,'Cleaned Customer Dim'!$A$2:$D$501,4,FALSE)</f>
        <v>32</v>
      </c>
      <c r="P327" s="6" t="str">
        <f>VLOOKUP(C327,'Cleaned Customer Dim'!$A$2:$E$501,5,FALSE)</f>
        <v>Female</v>
      </c>
      <c r="Q327" s="6" t="str">
        <f>VLOOKUP(C327,'Cleaned Customer Dim'!$A$2:$J$501,10,FALSE)</f>
        <v>Silver</v>
      </c>
      <c r="R327" s="4" t="str">
        <f>VLOOKUP(D327,'Cleaned Product Dim'!$A$2:$C$101,3,FALSE)</f>
        <v>Clothing</v>
      </c>
      <c r="S327" s="6">
        <f>VLOOKUP(D327,'Cleaned Product Dim'!$A$2:$G$101,7,FALSE)</f>
        <v>353.47</v>
      </c>
      <c r="T327" s="6">
        <f>VLOOKUP(D327,'Cleaned Product Dim'!$A$2:$H$101,8,FALSE)</f>
        <v>214</v>
      </c>
      <c r="U327" s="6" t="str">
        <f>VLOOKUP(E327,'Cleaned Store Dim'!$A$2:$C$21,3,FALSE)</f>
        <v>North</v>
      </c>
      <c r="V327" s="6" t="str">
        <f>VLOOKUP(E327,'Cleaned Store Dim'!$A$2:$E$21,5,FALSE)</f>
        <v>Outlet</v>
      </c>
      <c r="W327" s="6" t="str">
        <f>VLOOKUP(E327,'Cleaned Store Dim'!$A$2:$F$21,6,FALSE)</f>
        <v>Goldberg</v>
      </c>
    </row>
    <row r="328" spans="1:23" ht="15.75" x14ac:dyDescent="0.25">
      <c r="A328" s="4" t="s">
        <v>2291</v>
      </c>
      <c r="B328" s="20">
        <v>45924</v>
      </c>
      <c r="C328" s="4" t="s">
        <v>624</v>
      </c>
      <c r="D328" s="4" t="s">
        <v>1610</v>
      </c>
      <c r="E328" s="4" t="s">
        <v>1892</v>
      </c>
      <c r="F328" s="4">
        <v>2</v>
      </c>
      <c r="G328" s="4">
        <v>610.37</v>
      </c>
      <c r="H328" s="4">
        <v>0.1</v>
      </c>
      <c r="I328" s="4" t="s">
        <v>1961</v>
      </c>
      <c r="J328" s="4">
        <v>1098.6659999999999</v>
      </c>
      <c r="K328" s="4">
        <f t="shared" si="20"/>
        <v>2</v>
      </c>
      <c r="L328" s="4">
        <f t="shared" si="21"/>
        <v>610.37</v>
      </c>
      <c r="M328" s="4">
        <f t="shared" si="22"/>
        <v>0.1</v>
      </c>
      <c r="N328" s="4">
        <f t="shared" si="23"/>
        <v>1098.6659999999999</v>
      </c>
      <c r="O328" s="6">
        <f>VLOOKUP(C328,'Cleaned Customer Dim'!$A$2:$D$501,4,FALSE)</f>
        <v>60</v>
      </c>
      <c r="P328" s="6" t="str">
        <f>VLOOKUP(C328,'Cleaned Customer Dim'!$A$2:$E$501,5,FALSE)</f>
        <v>Female</v>
      </c>
      <c r="Q328" s="6" t="str">
        <f>VLOOKUP(C328,'Cleaned Customer Dim'!$A$2:$J$501,10,FALSE)</f>
        <v>Platinum</v>
      </c>
      <c r="R328" s="4" t="str">
        <f>VLOOKUP(D328,'Cleaned Product Dim'!$A$2:$C$101,3,FALSE)</f>
        <v>Electronics</v>
      </c>
      <c r="S328" s="6">
        <f>VLOOKUP(D328,'Cleaned Product Dim'!$A$2:$G$101,7,FALSE)</f>
        <v>242.23</v>
      </c>
      <c r="T328" s="6">
        <f>VLOOKUP(D328,'Cleaned Product Dim'!$A$2:$H$101,8,FALSE)</f>
        <v>453</v>
      </c>
      <c r="U328" s="6" t="str">
        <f>VLOOKUP(E328,'Cleaned Store Dim'!$A$2:$C$21,3,FALSE)</f>
        <v>North</v>
      </c>
      <c r="V328" s="6" t="str">
        <f>VLOOKUP(E328,'Cleaned Store Dim'!$A$2:$E$21,5,FALSE)</f>
        <v>Flagship</v>
      </c>
      <c r="W328" s="6" t="str">
        <f>VLOOKUP(E328,'Cleaned Store Dim'!$A$2:$F$21,6,FALSE)</f>
        <v>Daniel</v>
      </c>
    </row>
    <row r="329" spans="1:23" ht="15.75" x14ac:dyDescent="0.25">
      <c r="A329" s="4" t="s">
        <v>2292</v>
      </c>
      <c r="B329" s="20">
        <v>45210</v>
      </c>
      <c r="C329" s="4" t="s">
        <v>1061</v>
      </c>
      <c r="D329" s="4" t="s">
        <v>1735</v>
      </c>
      <c r="E329" s="4" t="s">
        <v>1939</v>
      </c>
      <c r="F329" s="4">
        <v>1</v>
      </c>
      <c r="G329" s="4">
        <v>272.2</v>
      </c>
      <c r="H329" s="4">
        <v>0.3</v>
      </c>
      <c r="I329" s="4" t="s">
        <v>1959</v>
      </c>
      <c r="J329" s="4">
        <v>190.54</v>
      </c>
      <c r="K329" s="4">
        <f t="shared" si="20"/>
        <v>1</v>
      </c>
      <c r="L329" s="4">
        <f t="shared" si="21"/>
        <v>272.2</v>
      </c>
      <c r="M329" s="4">
        <f t="shared" si="22"/>
        <v>0.3</v>
      </c>
      <c r="N329" s="4">
        <f t="shared" si="23"/>
        <v>190.54</v>
      </c>
      <c r="O329" s="6">
        <f>VLOOKUP(C329,'Cleaned Customer Dim'!$A$2:$D$501,4,FALSE)</f>
        <v>50</v>
      </c>
      <c r="P329" s="6" t="str">
        <f>VLOOKUP(C329,'Cleaned Customer Dim'!$A$2:$E$501,5,FALSE)</f>
        <v>Female</v>
      </c>
      <c r="Q329" s="6" t="str">
        <f>VLOOKUP(C329,'Cleaned Customer Dim'!$A$2:$J$501,10,FALSE)</f>
        <v>Silver</v>
      </c>
      <c r="R329" s="4" t="str">
        <f>VLOOKUP(D329,'Cleaned Product Dim'!$A$2:$C$101,3,FALSE)</f>
        <v>Electronics</v>
      </c>
      <c r="S329" s="6">
        <f>VLOOKUP(D329,'Cleaned Product Dim'!$A$2:$G$101,7,FALSE)</f>
        <v>88.49</v>
      </c>
      <c r="T329" s="6">
        <f>VLOOKUP(D329,'Cleaned Product Dim'!$A$2:$H$101,8,FALSE)</f>
        <v>246</v>
      </c>
      <c r="U329" s="6" t="str">
        <f>VLOOKUP(E329,'Cleaned Store Dim'!$A$2:$C$21,3,FALSE)</f>
        <v>West</v>
      </c>
      <c r="V329" s="6" t="str">
        <f>VLOOKUP(E329,'Cleaned Store Dim'!$A$2:$E$21,5,FALSE)</f>
        <v>Flagship</v>
      </c>
      <c r="W329" s="6" t="str">
        <f>VLOOKUP(E329,'Cleaned Store Dim'!$A$2:$F$21,6,FALSE)</f>
        <v>New Jimmy</v>
      </c>
    </row>
    <row r="330" spans="1:23" ht="15.75" x14ac:dyDescent="0.25">
      <c r="A330" s="4" t="s">
        <v>2293</v>
      </c>
      <c r="B330" s="20">
        <v>45349</v>
      </c>
      <c r="C330" s="4" t="s">
        <v>1369</v>
      </c>
      <c r="D330" s="4" t="s">
        <v>1814</v>
      </c>
      <c r="E330" s="4" t="s">
        <v>1911</v>
      </c>
      <c r="F330" s="4">
        <v>3</v>
      </c>
      <c r="G330" s="4">
        <v>573.1</v>
      </c>
      <c r="H330" s="4">
        <v>0.16</v>
      </c>
      <c r="I330" s="4" t="s">
        <v>1964</v>
      </c>
      <c r="J330" s="4">
        <v>1444.212</v>
      </c>
      <c r="K330" s="4">
        <f t="shared" si="20"/>
        <v>3</v>
      </c>
      <c r="L330" s="4">
        <f t="shared" si="21"/>
        <v>573.1</v>
      </c>
      <c r="M330" s="4">
        <f t="shared" si="22"/>
        <v>0.16</v>
      </c>
      <c r="N330" s="4">
        <f t="shared" si="23"/>
        <v>1444.212</v>
      </c>
      <c r="O330" s="6">
        <f>VLOOKUP(C330,'Cleaned Customer Dim'!$A$2:$D$501,4,FALSE)</f>
        <v>59</v>
      </c>
      <c r="P330" s="6" t="str">
        <f>VLOOKUP(C330,'Cleaned Customer Dim'!$A$2:$E$501,5,FALSE)</f>
        <v>Female</v>
      </c>
      <c r="Q330" s="6" t="str">
        <f>VLOOKUP(C330,'Cleaned Customer Dim'!$A$2:$J$501,10,FALSE)</f>
        <v>Platinum</v>
      </c>
      <c r="R330" s="4" t="str">
        <f>VLOOKUP(D330,'Cleaned Product Dim'!$A$2:$C$101,3,FALSE)</f>
        <v>Electronics</v>
      </c>
      <c r="S330" s="6">
        <f>VLOOKUP(D330,'Cleaned Product Dim'!$A$2:$G$101,7,FALSE)</f>
        <v>480.9</v>
      </c>
      <c r="T330" s="6">
        <f>VLOOKUP(D330,'Cleaned Product Dim'!$A$2:$H$101,8,FALSE)</f>
        <v>104</v>
      </c>
      <c r="U330" s="6" t="str">
        <f>VLOOKUP(E330,'Cleaned Store Dim'!$A$2:$C$21,3,FALSE)</f>
        <v>East</v>
      </c>
      <c r="V330" s="6" t="str">
        <f>VLOOKUP(E330,'Cleaned Store Dim'!$A$2:$E$21,5,FALSE)</f>
        <v>Online</v>
      </c>
      <c r="W330" s="6" t="str">
        <f>VLOOKUP(E330,'Cleaned Store Dim'!$A$2:$F$21,6,FALSE)</f>
        <v>Joseph</v>
      </c>
    </row>
    <row r="331" spans="1:23" ht="15.75" x14ac:dyDescent="0.25">
      <c r="A331" s="4" t="s">
        <v>2294</v>
      </c>
      <c r="B331" s="20">
        <v>45904</v>
      </c>
      <c r="C331" s="4" t="s">
        <v>1025</v>
      </c>
      <c r="D331" s="4" t="s">
        <v>1580</v>
      </c>
      <c r="E331" s="4" t="s">
        <v>1887</v>
      </c>
      <c r="F331" s="4">
        <v>4</v>
      </c>
      <c r="G331" s="4">
        <v>24.72</v>
      </c>
      <c r="H331" s="4">
        <v>0.28000000000000003</v>
      </c>
      <c r="I331" s="4" t="s">
        <v>1959</v>
      </c>
      <c r="J331" s="4">
        <v>71.193599999999989</v>
      </c>
      <c r="K331" s="4">
        <f t="shared" si="20"/>
        <v>4</v>
      </c>
      <c r="L331" s="4">
        <f t="shared" si="21"/>
        <v>24.72</v>
      </c>
      <c r="M331" s="4">
        <f t="shared" si="22"/>
        <v>0.28000000000000003</v>
      </c>
      <c r="N331" s="4">
        <f t="shared" si="23"/>
        <v>71.193599999999989</v>
      </c>
      <c r="O331" s="6">
        <f>VLOOKUP(C331,'Cleaned Customer Dim'!$A$2:$D$501,4,FALSE)</f>
        <v>54</v>
      </c>
      <c r="P331" s="6" t="str">
        <f>VLOOKUP(C331,'Cleaned Customer Dim'!$A$2:$E$501,5,FALSE)</f>
        <v>Male</v>
      </c>
      <c r="Q331" s="6" t="str">
        <f>VLOOKUP(C331,'Cleaned Customer Dim'!$A$2:$J$501,10,FALSE)</f>
        <v>Bronze</v>
      </c>
      <c r="R331" s="4" t="str">
        <f>VLOOKUP(D331,'Cleaned Product Dim'!$A$2:$C$101,3,FALSE)</f>
        <v>Beauty</v>
      </c>
      <c r="S331" s="6">
        <f>VLOOKUP(D331,'Cleaned Product Dim'!$A$2:$G$101,7,FALSE)</f>
        <v>312.8</v>
      </c>
      <c r="T331" s="6">
        <f>VLOOKUP(D331,'Cleaned Product Dim'!$A$2:$H$101,8,FALSE)</f>
        <v>350</v>
      </c>
      <c r="U331" s="6" t="str">
        <f>VLOOKUP(E331,'Cleaned Store Dim'!$A$2:$C$21,3,FALSE)</f>
        <v>East</v>
      </c>
      <c r="V331" s="6" t="str">
        <f>VLOOKUP(E331,'Cleaned Store Dim'!$A$2:$E$21,5,FALSE)</f>
        <v>Flagship</v>
      </c>
      <c r="W331" s="6" t="str">
        <f>VLOOKUP(E331,'Cleaned Store Dim'!$A$2:$F$21,6,FALSE)</f>
        <v>Washington</v>
      </c>
    </row>
    <row r="332" spans="1:23" ht="15.75" x14ac:dyDescent="0.25">
      <c r="A332" s="4" t="s">
        <v>2295</v>
      </c>
      <c r="B332" s="20">
        <v>45419</v>
      </c>
      <c r="C332" s="4" t="s">
        <v>814</v>
      </c>
      <c r="D332" s="4" t="s">
        <v>1594</v>
      </c>
      <c r="E332" s="4" t="s">
        <v>1921</v>
      </c>
      <c r="F332" s="4">
        <v>3</v>
      </c>
      <c r="G332" s="4">
        <v>268.89</v>
      </c>
      <c r="H332" s="4">
        <v>7.0000000000000007E-2</v>
      </c>
      <c r="I332" s="4" t="s">
        <v>1964</v>
      </c>
      <c r="J332" s="4">
        <v>750.20309999999995</v>
      </c>
      <c r="K332" s="4">
        <f t="shared" si="20"/>
        <v>3</v>
      </c>
      <c r="L332" s="4">
        <f t="shared" si="21"/>
        <v>268.89</v>
      </c>
      <c r="M332" s="4">
        <f t="shared" si="22"/>
        <v>7.0000000000000007E-2</v>
      </c>
      <c r="N332" s="4">
        <f t="shared" si="23"/>
        <v>750.20309999999995</v>
      </c>
      <c r="O332" s="6">
        <f>VLOOKUP(C332,'Cleaned Customer Dim'!$A$2:$D$501,4,FALSE)</f>
        <v>64</v>
      </c>
      <c r="P332" s="6" t="str">
        <f>VLOOKUP(C332,'Cleaned Customer Dim'!$A$2:$E$501,5,FALSE)</f>
        <v>Male</v>
      </c>
      <c r="Q332" s="6" t="str">
        <f>VLOOKUP(C332,'Cleaned Customer Dim'!$A$2:$J$501,10,FALSE)</f>
        <v>Silver</v>
      </c>
      <c r="R332" s="4" t="str">
        <f>VLOOKUP(D332,'Cleaned Product Dim'!$A$2:$C$101,3,FALSE)</f>
        <v>Sports</v>
      </c>
      <c r="S332" s="6">
        <f>VLOOKUP(D332,'Cleaned Product Dim'!$A$2:$G$101,7,FALSE)</f>
        <v>495.72</v>
      </c>
      <c r="T332" s="6">
        <f>VLOOKUP(D332,'Cleaned Product Dim'!$A$2:$H$101,8,FALSE)</f>
        <v>323</v>
      </c>
      <c r="U332" s="6" t="str">
        <f>VLOOKUP(E332,'Cleaned Store Dim'!$A$2:$C$21,3,FALSE)</f>
        <v>South</v>
      </c>
      <c r="V332" s="6" t="str">
        <f>VLOOKUP(E332,'Cleaned Store Dim'!$A$2:$E$21,5,FALSE)</f>
        <v>Flagship</v>
      </c>
      <c r="W332" s="6" t="str">
        <f>VLOOKUP(E332,'Cleaned Store Dim'!$A$2:$F$21,6,FALSE)</f>
        <v>Johnstad</v>
      </c>
    </row>
    <row r="333" spans="1:23" ht="15.75" x14ac:dyDescent="0.25">
      <c r="A333" s="4" t="s">
        <v>2296</v>
      </c>
      <c r="B333" s="20">
        <v>45890</v>
      </c>
      <c r="C333" s="4" t="s">
        <v>832</v>
      </c>
      <c r="D333" s="4" t="s">
        <v>1786</v>
      </c>
      <c r="E333" s="4" t="s">
        <v>1921</v>
      </c>
      <c r="F333" s="4">
        <v>1</v>
      </c>
      <c r="G333" s="4">
        <v>78.5</v>
      </c>
      <c r="H333" s="4">
        <v>0.17</v>
      </c>
      <c r="I333" s="4" t="s">
        <v>1964</v>
      </c>
      <c r="J333" s="4">
        <v>65.155000000000001</v>
      </c>
      <c r="K333" s="4">
        <f t="shared" si="20"/>
        <v>1</v>
      </c>
      <c r="L333" s="4">
        <f t="shared" si="21"/>
        <v>78.5</v>
      </c>
      <c r="M333" s="4">
        <f t="shared" si="22"/>
        <v>0.17</v>
      </c>
      <c r="N333" s="4">
        <f t="shared" si="23"/>
        <v>65.155000000000001</v>
      </c>
      <c r="O333" s="6">
        <f>VLOOKUP(C333,'Cleaned Customer Dim'!$A$2:$D$501,4,FALSE)</f>
        <v>42</v>
      </c>
      <c r="P333" s="6" t="str">
        <f>VLOOKUP(C333,'Cleaned Customer Dim'!$A$2:$E$501,5,FALSE)</f>
        <v>Male</v>
      </c>
      <c r="Q333" s="6" t="str">
        <f>VLOOKUP(C333,'Cleaned Customer Dim'!$A$2:$J$501,10,FALSE)</f>
        <v>Silver</v>
      </c>
      <c r="R333" s="4" t="str">
        <f>VLOOKUP(D333,'Cleaned Product Dim'!$A$2:$C$101,3,FALSE)</f>
        <v>Home</v>
      </c>
      <c r="S333" s="6">
        <f>VLOOKUP(D333,'Cleaned Product Dim'!$A$2:$G$101,7,FALSE)</f>
        <v>243.7</v>
      </c>
      <c r="T333" s="6">
        <f>VLOOKUP(D333,'Cleaned Product Dim'!$A$2:$H$101,8,FALSE)</f>
        <v>130</v>
      </c>
      <c r="U333" s="6" t="str">
        <f>VLOOKUP(E333,'Cleaned Store Dim'!$A$2:$C$21,3,FALSE)</f>
        <v>South</v>
      </c>
      <c r="V333" s="6" t="str">
        <f>VLOOKUP(E333,'Cleaned Store Dim'!$A$2:$E$21,5,FALSE)</f>
        <v>Flagship</v>
      </c>
      <c r="W333" s="6" t="str">
        <f>VLOOKUP(E333,'Cleaned Store Dim'!$A$2:$F$21,6,FALSE)</f>
        <v>Johnstad</v>
      </c>
    </row>
    <row r="334" spans="1:23" ht="15.75" x14ac:dyDescent="0.25">
      <c r="A334" s="4" t="s">
        <v>2297</v>
      </c>
      <c r="B334" s="20">
        <v>45844</v>
      </c>
      <c r="C334" s="4" t="s">
        <v>462</v>
      </c>
      <c r="D334" s="4" t="s">
        <v>1686</v>
      </c>
      <c r="E334" s="4" t="s">
        <v>1904</v>
      </c>
      <c r="F334" s="4">
        <v>3</v>
      </c>
      <c r="G334" s="4">
        <v>399.42</v>
      </c>
      <c r="H334" s="4">
        <v>0.02</v>
      </c>
      <c r="I334" s="4" t="s">
        <v>1959</v>
      </c>
      <c r="J334" s="4">
        <v>1174.2947999999999</v>
      </c>
      <c r="K334" s="4">
        <f t="shared" si="20"/>
        <v>3</v>
      </c>
      <c r="L334" s="4">
        <f t="shared" si="21"/>
        <v>399.42</v>
      </c>
      <c r="M334" s="4">
        <f t="shared" si="22"/>
        <v>0.02</v>
      </c>
      <c r="N334" s="4">
        <f t="shared" si="23"/>
        <v>1174.2947999999999</v>
      </c>
      <c r="O334" s="6">
        <f>VLOOKUP(C334,'Cleaned Customer Dim'!$A$2:$D$501,4,FALSE)</f>
        <v>62</v>
      </c>
      <c r="P334" s="6" t="str">
        <f>VLOOKUP(C334,'Cleaned Customer Dim'!$A$2:$E$501,5,FALSE)</f>
        <v>Female</v>
      </c>
      <c r="Q334" s="6" t="str">
        <f>VLOOKUP(C334,'Cleaned Customer Dim'!$A$2:$J$501,10,FALSE)</f>
        <v>Bronze</v>
      </c>
      <c r="R334" s="4" t="str">
        <f>VLOOKUP(D334,'Cleaned Product Dim'!$A$2:$C$101,3,FALSE)</f>
        <v>Clothing</v>
      </c>
      <c r="S334" s="6">
        <f>VLOOKUP(D334,'Cleaned Product Dim'!$A$2:$G$101,7,FALSE)</f>
        <v>223.43</v>
      </c>
      <c r="T334" s="6">
        <f>VLOOKUP(D334,'Cleaned Product Dim'!$A$2:$H$101,8,FALSE)</f>
        <v>154</v>
      </c>
      <c r="U334" s="6" t="str">
        <f>VLOOKUP(E334,'Cleaned Store Dim'!$A$2:$C$21,3,FALSE)</f>
        <v>South</v>
      </c>
      <c r="V334" s="6" t="str">
        <f>VLOOKUP(E334,'Cleaned Store Dim'!$A$2:$E$21,5,FALSE)</f>
        <v>Online</v>
      </c>
      <c r="W334" s="6" t="str">
        <f>VLOOKUP(E334,'Cleaned Store Dim'!$A$2:$F$21,6,FALSE)</f>
        <v>Sharon</v>
      </c>
    </row>
    <row r="335" spans="1:23" ht="15.75" x14ac:dyDescent="0.25">
      <c r="A335" s="4" t="s">
        <v>2298</v>
      </c>
      <c r="B335" s="20">
        <v>45891</v>
      </c>
      <c r="C335" s="4" t="s">
        <v>311</v>
      </c>
      <c r="D335" s="4" t="s">
        <v>1670</v>
      </c>
      <c r="E335" s="4" t="s">
        <v>1948</v>
      </c>
      <c r="F335" s="4">
        <v>3</v>
      </c>
      <c r="G335" s="4">
        <v>455.82</v>
      </c>
      <c r="H335" s="4">
        <v>0.01</v>
      </c>
      <c r="I335" s="4" t="s">
        <v>1961</v>
      </c>
      <c r="J335" s="4">
        <v>1353.7854</v>
      </c>
      <c r="K335" s="4">
        <f t="shared" si="20"/>
        <v>3</v>
      </c>
      <c r="L335" s="4">
        <f t="shared" si="21"/>
        <v>455.82</v>
      </c>
      <c r="M335" s="4">
        <f t="shared" si="22"/>
        <v>0.01</v>
      </c>
      <c r="N335" s="4">
        <f t="shared" si="23"/>
        <v>1353.7854</v>
      </c>
      <c r="O335" s="6">
        <f>VLOOKUP(C335,'Cleaned Customer Dim'!$A$2:$D$501,4,FALSE)</f>
        <v>36</v>
      </c>
      <c r="P335" s="6" t="str">
        <f>VLOOKUP(C335,'Cleaned Customer Dim'!$A$2:$E$501,5,FALSE)</f>
        <v>Male</v>
      </c>
      <c r="Q335" s="6" t="str">
        <f>VLOOKUP(C335,'Cleaned Customer Dim'!$A$2:$J$501,10,FALSE)</f>
        <v>Silver</v>
      </c>
      <c r="R335" s="4" t="str">
        <f>VLOOKUP(D335,'Cleaned Product Dim'!$A$2:$C$101,3,FALSE)</f>
        <v>Sports</v>
      </c>
      <c r="S335" s="6">
        <f>VLOOKUP(D335,'Cleaned Product Dim'!$A$2:$G$101,7,FALSE)</f>
        <v>204.39</v>
      </c>
      <c r="T335" s="6">
        <f>VLOOKUP(D335,'Cleaned Product Dim'!$A$2:$H$101,8,FALSE)</f>
        <v>281</v>
      </c>
      <c r="U335" s="6" t="str">
        <f>VLOOKUP(E335,'Cleaned Store Dim'!$A$2:$C$21,3,FALSE)</f>
        <v>East</v>
      </c>
      <c r="V335" s="6" t="str">
        <f>VLOOKUP(E335,'Cleaned Store Dim'!$A$2:$E$21,5,FALSE)</f>
        <v>Online</v>
      </c>
      <c r="W335" s="6" t="str">
        <f>VLOOKUP(E335,'Cleaned Store Dim'!$A$2:$F$21,6,FALSE)</f>
        <v>Vasquez</v>
      </c>
    </row>
    <row r="336" spans="1:23" ht="15.75" x14ac:dyDescent="0.25">
      <c r="A336" s="4" t="s">
        <v>2299</v>
      </c>
      <c r="B336" s="20">
        <v>45609</v>
      </c>
      <c r="C336" s="4" t="s">
        <v>1106</v>
      </c>
      <c r="D336" s="4" t="s">
        <v>1732</v>
      </c>
      <c r="E336" s="4" t="s">
        <v>1908</v>
      </c>
      <c r="F336" s="4">
        <v>2</v>
      </c>
      <c r="G336" s="4">
        <v>613.23</v>
      </c>
      <c r="H336" s="4">
        <v>0.15</v>
      </c>
      <c r="I336" s="4" t="s">
        <v>1961</v>
      </c>
      <c r="J336" s="4">
        <v>1042.491</v>
      </c>
      <c r="K336" s="4">
        <f t="shared" si="20"/>
        <v>2</v>
      </c>
      <c r="L336" s="4">
        <f t="shared" si="21"/>
        <v>613.23</v>
      </c>
      <c r="M336" s="4">
        <f t="shared" si="22"/>
        <v>0.15</v>
      </c>
      <c r="N336" s="4">
        <f t="shared" si="23"/>
        <v>1042.491</v>
      </c>
      <c r="O336" s="6">
        <f>VLOOKUP(C336,'Cleaned Customer Dim'!$A$2:$D$501,4,FALSE)</f>
        <v>31</v>
      </c>
      <c r="P336" s="6" t="str">
        <f>VLOOKUP(C336,'Cleaned Customer Dim'!$A$2:$E$501,5,FALSE)</f>
        <v>Male</v>
      </c>
      <c r="Q336" s="6" t="str">
        <f>VLOOKUP(C336,'Cleaned Customer Dim'!$A$2:$J$501,10,FALSE)</f>
        <v>Bronze</v>
      </c>
      <c r="R336" s="4" t="str">
        <f>VLOOKUP(D336,'Cleaned Product Dim'!$A$2:$C$101,3,FALSE)</f>
        <v>Sports</v>
      </c>
      <c r="S336" s="6">
        <f>VLOOKUP(D336,'Cleaned Product Dim'!$A$2:$G$101,7,FALSE)</f>
        <v>190.29</v>
      </c>
      <c r="T336" s="6">
        <f>VLOOKUP(D336,'Cleaned Product Dim'!$A$2:$H$101,8,FALSE)</f>
        <v>260</v>
      </c>
      <c r="U336" s="6" t="str">
        <f>VLOOKUP(E336,'Cleaned Store Dim'!$A$2:$C$21,3,FALSE)</f>
        <v>North</v>
      </c>
      <c r="V336" s="6" t="str">
        <f>VLOOKUP(E336,'Cleaned Store Dim'!$A$2:$E$21,5,FALSE)</f>
        <v>Outlet</v>
      </c>
      <c r="W336" s="6" t="str">
        <f>VLOOKUP(E336,'Cleaned Store Dim'!$A$2:$F$21,6,FALSE)</f>
        <v>Chester</v>
      </c>
    </row>
    <row r="337" spans="1:23" ht="15.75" x14ac:dyDescent="0.25">
      <c r="A337" s="4" t="s">
        <v>2300</v>
      </c>
      <c r="B337" s="20">
        <v>45309</v>
      </c>
      <c r="C337" s="4" t="s">
        <v>1426</v>
      </c>
      <c r="D337" s="4" t="s">
        <v>1565</v>
      </c>
      <c r="E337" s="4" t="s">
        <v>1934</v>
      </c>
      <c r="F337" s="4">
        <v>4</v>
      </c>
      <c r="G337" s="4">
        <v>971.9</v>
      </c>
      <c r="H337" s="4">
        <v>0.28000000000000003</v>
      </c>
      <c r="I337" s="4" t="s">
        <v>1961</v>
      </c>
      <c r="J337" s="4">
        <v>2799.0720000000001</v>
      </c>
      <c r="K337" s="4">
        <f t="shared" si="20"/>
        <v>4</v>
      </c>
      <c r="L337" s="4">
        <f t="shared" si="21"/>
        <v>971.9</v>
      </c>
      <c r="M337" s="4">
        <f t="shared" si="22"/>
        <v>0.28000000000000003</v>
      </c>
      <c r="N337" s="4">
        <f t="shared" si="23"/>
        <v>2799.0720000000001</v>
      </c>
      <c r="O337" s="6">
        <f>VLOOKUP(C337,'Cleaned Customer Dim'!$A$2:$D$501,4,FALSE)</f>
        <v>62</v>
      </c>
      <c r="P337" s="6" t="str">
        <f>VLOOKUP(C337,'Cleaned Customer Dim'!$A$2:$E$501,5,FALSE)</f>
        <v>Female</v>
      </c>
      <c r="Q337" s="6" t="str">
        <f>VLOOKUP(C337,'Cleaned Customer Dim'!$A$2:$J$501,10,FALSE)</f>
        <v>Silver</v>
      </c>
      <c r="R337" s="4" t="str">
        <f>VLOOKUP(D337,'Cleaned Product Dim'!$A$2:$C$101,3,FALSE)</f>
        <v>Clothing</v>
      </c>
      <c r="S337" s="6">
        <f>VLOOKUP(D337,'Cleaned Product Dim'!$A$2:$G$101,7,FALSE)</f>
        <v>265.73266666666666</v>
      </c>
      <c r="T337" s="6">
        <f>VLOOKUP(D337,'Cleaned Product Dim'!$A$2:$H$101,8,FALSE)</f>
        <v>352</v>
      </c>
      <c r="U337" s="6" t="str">
        <f>VLOOKUP(E337,'Cleaned Store Dim'!$A$2:$C$21,3,FALSE)</f>
        <v>South</v>
      </c>
      <c r="V337" s="6" t="str">
        <f>VLOOKUP(E337,'Cleaned Store Dim'!$A$2:$E$21,5,FALSE)</f>
        <v>Outlet</v>
      </c>
      <c r="W337" s="6" t="str">
        <f>VLOOKUP(E337,'Cleaned Store Dim'!$A$2:$F$21,6,FALSE)</f>
        <v>Christopher</v>
      </c>
    </row>
    <row r="338" spans="1:23" ht="15.75" x14ac:dyDescent="0.25">
      <c r="A338" s="4" t="s">
        <v>2301</v>
      </c>
      <c r="B338" s="20">
        <v>45519</v>
      </c>
      <c r="C338" s="4" t="s">
        <v>141</v>
      </c>
      <c r="D338" s="4" t="s">
        <v>1661</v>
      </c>
      <c r="E338" s="4" t="s">
        <v>1914</v>
      </c>
      <c r="F338" s="4">
        <v>3</v>
      </c>
      <c r="G338" s="4">
        <v>884.92</v>
      </c>
      <c r="H338" s="4">
        <v>0.06</v>
      </c>
      <c r="I338" s="4" t="s">
        <v>1961</v>
      </c>
      <c r="J338" s="4">
        <v>2495.4744000000001</v>
      </c>
      <c r="K338" s="4">
        <f t="shared" si="20"/>
        <v>3</v>
      </c>
      <c r="L338" s="4">
        <f t="shared" si="21"/>
        <v>884.92</v>
      </c>
      <c r="M338" s="4">
        <f t="shared" si="22"/>
        <v>0.06</v>
      </c>
      <c r="N338" s="4">
        <f t="shared" si="23"/>
        <v>2495.4744000000001</v>
      </c>
      <c r="O338" s="6">
        <f>VLOOKUP(C338,'Cleaned Customer Dim'!$A$2:$D$501,4,FALSE)</f>
        <v>27</v>
      </c>
      <c r="P338" s="6" t="str">
        <f>VLOOKUP(C338,'Cleaned Customer Dim'!$A$2:$E$501,5,FALSE)</f>
        <v>Female</v>
      </c>
      <c r="Q338" s="6" t="str">
        <f>VLOOKUP(C338,'Cleaned Customer Dim'!$A$2:$J$501,10,FALSE)</f>
        <v>Platinum</v>
      </c>
      <c r="R338" s="4" t="str">
        <f>VLOOKUP(D338,'Cleaned Product Dim'!$A$2:$C$101,3,FALSE)</f>
        <v>Sports</v>
      </c>
      <c r="S338" s="6">
        <f>VLOOKUP(D338,'Cleaned Product Dim'!$A$2:$G$101,7,FALSE)</f>
        <v>38.76</v>
      </c>
      <c r="T338" s="6">
        <f>VLOOKUP(D338,'Cleaned Product Dim'!$A$2:$H$101,8,FALSE)</f>
        <v>137</v>
      </c>
      <c r="U338" s="6" t="str">
        <f>VLOOKUP(E338,'Cleaned Store Dim'!$A$2:$C$21,3,FALSE)</f>
        <v>South</v>
      </c>
      <c r="V338" s="6" t="str">
        <f>VLOOKUP(E338,'Cleaned Store Dim'!$A$2:$E$21,5,FALSE)</f>
        <v>Online</v>
      </c>
      <c r="W338" s="6" t="str">
        <f>VLOOKUP(E338,'Cleaned Store Dim'!$A$2:$F$21,6,FALSE)</f>
        <v>Williamsport</v>
      </c>
    </row>
    <row r="339" spans="1:23" ht="15.75" x14ac:dyDescent="0.25">
      <c r="A339" s="4" t="s">
        <v>2302</v>
      </c>
      <c r="B339" s="20">
        <v>45921</v>
      </c>
      <c r="C339" s="4" t="s">
        <v>318</v>
      </c>
      <c r="D339" s="4" t="s">
        <v>1590</v>
      </c>
      <c r="E339" s="4" t="s">
        <v>1921</v>
      </c>
      <c r="F339" s="4">
        <v>1</v>
      </c>
      <c r="G339" s="4">
        <v>125</v>
      </c>
      <c r="H339" s="4">
        <v>0.23</v>
      </c>
      <c r="I339" s="4" t="s">
        <v>1959</v>
      </c>
      <c r="J339" s="4">
        <v>96.25</v>
      </c>
      <c r="K339" s="4">
        <f t="shared" si="20"/>
        <v>1</v>
      </c>
      <c r="L339" s="4">
        <f t="shared" si="21"/>
        <v>125</v>
      </c>
      <c r="M339" s="4">
        <f t="shared" si="22"/>
        <v>0.23</v>
      </c>
      <c r="N339" s="4">
        <f t="shared" si="23"/>
        <v>96.25</v>
      </c>
      <c r="O339" s="6">
        <f>VLOOKUP(C339,'Cleaned Customer Dim'!$A$2:$D$501,4,FALSE)</f>
        <v>58</v>
      </c>
      <c r="P339" s="6" t="str">
        <f>VLOOKUP(C339,'Cleaned Customer Dim'!$A$2:$E$501,5,FALSE)</f>
        <v>Female</v>
      </c>
      <c r="Q339" s="6" t="str">
        <f>VLOOKUP(C339,'Cleaned Customer Dim'!$A$2:$J$501,10,FALSE)</f>
        <v>Bronze</v>
      </c>
      <c r="R339" s="4" t="str">
        <f>VLOOKUP(D339,'Cleaned Product Dim'!$A$2:$C$101,3,FALSE)</f>
        <v>Electronics</v>
      </c>
      <c r="S339" s="6">
        <f>VLOOKUP(D339,'Cleaned Product Dim'!$A$2:$G$101,7,FALSE)</f>
        <v>439.07</v>
      </c>
      <c r="T339" s="6">
        <f>VLOOKUP(D339,'Cleaned Product Dim'!$A$2:$H$101,8,FALSE)</f>
        <v>142</v>
      </c>
      <c r="U339" s="6" t="str">
        <f>VLOOKUP(E339,'Cleaned Store Dim'!$A$2:$C$21,3,FALSE)</f>
        <v>South</v>
      </c>
      <c r="V339" s="6" t="str">
        <f>VLOOKUP(E339,'Cleaned Store Dim'!$A$2:$E$21,5,FALSE)</f>
        <v>Flagship</v>
      </c>
      <c r="W339" s="6" t="str">
        <f>VLOOKUP(E339,'Cleaned Store Dim'!$A$2:$F$21,6,FALSE)</f>
        <v>Johnstad</v>
      </c>
    </row>
    <row r="340" spans="1:23" ht="15.75" x14ac:dyDescent="0.25">
      <c r="A340" s="4" t="s">
        <v>2303</v>
      </c>
      <c r="B340" s="20">
        <v>45465</v>
      </c>
      <c r="C340" s="4" t="s">
        <v>446</v>
      </c>
      <c r="D340" s="4" t="s">
        <v>1599</v>
      </c>
      <c r="E340" s="4" t="s">
        <v>1936</v>
      </c>
      <c r="F340" s="4">
        <v>2</v>
      </c>
      <c r="G340" s="4">
        <v>188.25</v>
      </c>
      <c r="H340" s="4">
        <v>0.08</v>
      </c>
      <c r="I340" s="4" t="s">
        <v>1961</v>
      </c>
      <c r="J340" s="4">
        <v>346.38</v>
      </c>
      <c r="K340" s="4">
        <f t="shared" si="20"/>
        <v>2</v>
      </c>
      <c r="L340" s="4">
        <f t="shared" si="21"/>
        <v>188.25</v>
      </c>
      <c r="M340" s="4">
        <f t="shared" si="22"/>
        <v>0.08</v>
      </c>
      <c r="N340" s="4">
        <f t="shared" si="23"/>
        <v>346.38</v>
      </c>
      <c r="O340" s="6">
        <f>VLOOKUP(C340,'Cleaned Customer Dim'!$A$2:$D$501,4,FALSE)</f>
        <v>45</v>
      </c>
      <c r="P340" s="6" t="str">
        <f>VLOOKUP(C340,'Cleaned Customer Dim'!$A$2:$E$501,5,FALSE)</f>
        <v>Male</v>
      </c>
      <c r="Q340" s="6" t="str">
        <f>VLOOKUP(C340,'Cleaned Customer Dim'!$A$2:$J$501,10,FALSE)</f>
        <v>Silver</v>
      </c>
      <c r="R340" s="4" t="str">
        <f>VLOOKUP(D340,'Cleaned Product Dim'!$A$2:$C$101,3,FALSE)</f>
        <v>Home</v>
      </c>
      <c r="S340" s="6">
        <f>VLOOKUP(D340,'Cleaned Product Dim'!$A$2:$G$101,7,FALSE)</f>
        <v>298.86</v>
      </c>
      <c r="T340" s="6">
        <f>VLOOKUP(D340,'Cleaned Product Dim'!$A$2:$H$101,8,FALSE)</f>
        <v>308</v>
      </c>
      <c r="U340" s="6" t="str">
        <f>VLOOKUP(E340,'Cleaned Store Dim'!$A$2:$C$21,3,FALSE)</f>
        <v>North</v>
      </c>
      <c r="V340" s="6" t="str">
        <f>VLOOKUP(E340,'Cleaned Store Dim'!$A$2:$E$21,5,FALSE)</f>
        <v>Flagship</v>
      </c>
      <c r="W340" s="6" t="str">
        <f>VLOOKUP(E340,'Cleaned Store Dim'!$A$2:$F$21,6,FALSE)</f>
        <v>Jenniferstad</v>
      </c>
    </row>
    <row r="341" spans="1:23" ht="15.75" x14ac:dyDescent="0.25">
      <c r="A341" s="4" t="s">
        <v>2304</v>
      </c>
      <c r="B341" s="20">
        <v>45627</v>
      </c>
      <c r="C341" s="4" t="s">
        <v>729</v>
      </c>
      <c r="D341" s="4" t="s">
        <v>1718</v>
      </c>
      <c r="E341" s="4" t="s">
        <v>1911</v>
      </c>
      <c r="F341" s="4">
        <v>4</v>
      </c>
      <c r="G341" s="4">
        <v>344.12</v>
      </c>
      <c r="H341" s="4">
        <v>0.25</v>
      </c>
      <c r="I341" s="4" t="s">
        <v>1961</v>
      </c>
      <c r="J341" s="4">
        <v>1032.3599999999999</v>
      </c>
      <c r="K341" s="4">
        <f t="shared" si="20"/>
        <v>4</v>
      </c>
      <c r="L341" s="4">
        <f t="shared" si="21"/>
        <v>344.12</v>
      </c>
      <c r="M341" s="4">
        <f t="shared" si="22"/>
        <v>0.25</v>
      </c>
      <c r="N341" s="4">
        <f t="shared" si="23"/>
        <v>1032.3599999999999</v>
      </c>
      <c r="O341" s="6">
        <f>VLOOKUP(C341,'Cleaned Customer Dim'!$A$2:$D$501,4,FALSE)</f>
        <v>35</v>
      </c>
      <c r="P341" s="6" t="str">
        <f>VLOOKUP(C341,'Cleaned Customer Dim'!$A$2:$E$501,5,FALSE)</f>
        <v>Male</v>
      </c>
      <c r="Q341" s="6" t="str">
        <f>VLOOKUP(C341,'Cleaned Customer Dim'!$A$2:$J$501,10,FALSE)</f>
        <v>Platinum</v>
      </c>
      <c r="R341" s="4" t="str">
        <f>VLOOKUP(D341,'Cleaned Product Dim'!$A$2:$C$101,3,FALSE)</f>
        <v>Clothing</v>
      </c>
      <c r="S341" s="6">
        <f>VLOOKUP(D341,'Cleaned Product Dim'!$A$2:$G$101,7,FALSE)</f>
        <v>167.34</v>
      </c>
      <c r="T341" s="6">
        <f>VLOOKUP(D341,'Cleaned Product Dim'!$A$2:$H$101,8,FALSE)</f>
        <v>296</v>
      </c>
      <c r="U341" s="6" t="str">
        <f>VLOOKUP(E341,'Cleaned Store Dim'!$A$2:$C$21,3,FALSE)</f>
        <v>East</v>
      </c>
      <c r="V341" s="6" t="str">
        <f>VLOOKUP(E341,'Cleaned Store Dim'!$A$2:$E$21,5,FALSE)</f>
        <v>Online</v>
      </c>
      <c r="W341" s="6" t="str">
        <f>VLOOKUP(E341,'Cleaned Store Dim'!$A$2:$F$21,6,FALSE)</f>
        <v>Joseph</v>
      </c>
    </row>
    <row r="342" spans="1:23" ht="15.75" x14ac:dyDescent="0.25">
      <c r="A342" s="4" t="s">
        <v>2305</v>
      </c>
      <c r="B342" s="20">
        <v>45218</v>
      </c>
      <c r="C342" s="4" t="s">
        <v>185</v>
      </c>
      <c r="D342" s="4" t="s">
        <v>1625</v>
      </c>
      <c r="E342" s="4" t="s">
        <v>1948</v>
      </c>
      <c r="F342" s="4">
        <v>3</v>
      </c>
      <c r="G342" s="4">
        <v>997.95</v>
      </c>
      <c r="H342" s="4">
        <v>0.09</v>
      </c>
      <c r="I342" s="4" t="s">
        <v>1964</v>
      </c>
      <c r="J342" s="4">
        <v>2724.4034999999999</v>
      </c>
      <c r="K342" s="4">
        <f t="shared" si="20"/>
        <v>3</v>
      </c>
      <c r="L342" s="4">
        <f t="shared" si="21"/>
        <v>997.95</v>
      </c>
      <c r="M342" s="4">
        <f t="shared" si="22"/>
        <v>0.09</v>
      </c>
      <c r="N342" s="4">
        <f t="shared" si="23"/>
        <v>2724.4034999999999</v>
      </c>
      <c r="O342" s="6">
        <f>VLOOKUP(C342,'Cleaned Customer Dim'!$A$2:$D$501,4,FALSE)</f>
        <v>54</v>
      </c>
      <c r="P342" s="6" t="str">
        <f>VLOOKUP(C342,'Cleaned Customer Dim'!$A$2:$E$501,5,FALSE)</f>
        <v>Female</v>
      </c>
      <c r="Q342" s="6" t="str">
        <f>VLOOKUP(C342,'Cleaned Customer Dim'!$A$2:$J$501,10,FALSE)</f>
        <v>Silver</v>
      </c>
      <c r="R342" s="4" t="str">
        <f>VLOOKUP(D342,'Cleaned Product Dim'!$A$2:$C$101,3,FALSE)</f>
        <v>Sports</v>
      </c>
      <c r="S342" s="6">
        <f>VLOOKUP(D342,'Cleaned Product Dim'!$A$2:$G$101,7,FALSE)</f>
        <v>144.53</v>
      </c>
      <c r="T342" s="6">
        <f>VLOOKUP(D342,'Cleaned Product Dim'!$A$2:$H$101,8,FALSE)</f>
        <v>367</v>
      </c>
      <c r="U342" s="6" t="str">
        <f>VLOOKUP(E342,'Cleaned Store Dim'!$A$2:$C$21,3,FALSE)</f>
        <v>East</v>
      </c>
      <c r="V342" s="6" t="str">
        <f>VLOOKUP(E342,'Cleaned Store Dim'!$A$2:$E$21,5,FALSE)</f>
        <v>Online</v>
      </c>
      <c r="W342" s="6" t="str">
        <f>VLOOKUP(E342,'Cleaned Store Dim'!$A$2:$F$21,6,FALSE)</f>
        <v>Vasquez</v>
      </c>
    </row>
    <row r="343" spans="1:23" ht="15.75" x14ac:dyDescent="0.25">
      <c r="A343" s="4" t="s">
        <v>2306</v>
      </c>
      <c r="B343" s="20">
        <v>45964</v>
      </c>
      <c r="C343" s="4" t="s">
        <v>512</v>
      </c>
      <c r="D343" s="4" t="s">
        <v>1603</v>
      </c>
      <c r="E343" s="4" t="s">
        <v>1936</v>
      </c>
      <c r="F343" s="4">
        <v>3</v>
      </c>
      <c r="G343" s="4">
        <v>121.64</v>
      </c>
      <c r="H343" s="4">
        <v>7.0000000000000007E-2</v>
      </c>
      <c r="I343" s="4" t="s">
        <v>1961</v>
      </c>
      <c r="J343" s="4">
        <v>339.37560000000002</v>
      </c>
      <c r="K343" s="4">
        <f t="shared" si="20"/>
        <v>3</v>
      </c>
      <c r="L343" s="4">
        <f t="shared" si="21"/>
        <v>121.64</v>
      </c>
      <c r="M343" s="4">
        <f t="shared" si="22"/>
        <v>7.0000000000000007E-2</v>
      </c>
      <c r="N343" s="4">
        <f t="shared" si="23"/>
        <v>339.37560000000002</v>
      </c>
      <c r="O343" s="6">
        <f>VLOOKUP(C343,'Cleaned Customer Dim'!$A$2:$D$501,4,FALSE)</f>
        <v>24</v>
      </c>
      <c r="P343" s="6" t="str">
        <f>VLOOKUP(C343,'Cleaned Customer Dim'!$A$2:$E$501,5,FALSE)</f>
        <v>Male</v>
      </c>
      <c r="Q343" s="6" t="str">
        <f>VLOOKUP(C343,'Cleaned Customer Dim'!$A$2:$J$501,10,FALSE)</f>
        <v>Gold</v>
      </c>
      <c r="R343" s="4" t="str">
        <f>VLOOKUP(D343,'Cleaned Product Dim'!$A$2:$C$101,3,FALSE)</f>
        <v>Electronics</v>
      </c>
      <c r="S343" s="6">
        <f>VLOOKUP(D343,'Cleaned Product Dim'!$A$2:$G$101,7,FALSE)</f>
        <v>449.4</v>
      </c>
      <c r="T343" s="6">
        <f>VLOOKUP(D343,'Cleaned Product Dim'!$A$2:$H$101,8,FALSE)</f>
        <v>274.7</v>
      </c>
      <c r="U343" s="6" t="str">
        <f>VLOOKUP(E343,'Cleaned Store Dim'!$A$2:$C$21,3,FALSE)</f>
        <v>North</v>
      </c>
      <c r="V343" s="6" t="str">
        <f>VLOOKUP(E343,'Cleaned Store Dim'!$A$2:$E$21,5,FALSE)</f>
        <v>Flagship</v>
      </c>
      <c r="W343" s="6" t="str">
        <f>VLOOKUP(E343,'Cleaned Store Dim'!$A$2:$F$21,6,FALSE)</f>
        <v>Jenniferstad</v>
      </c>
    </row>
    <row r="344" spans="1:23" ht="15.75" x14ac:dyDescent="0.25">
      <c r="A344" s="4" t="s">
        <v>2307</v>
      </c>
      <c r="B344" s="20">
        <v>45557</v>
      </c>
      <c r="C344" s="4" t="s">
        <v>726</v>
      </c>
      <c r="D344" s="4" t="s">
        <v>1786</v>
      </c>
      <c r="E344" s="4" t="s">
        <v>1924</v>
      </c>
      <c r="F344" s="4">
        <v>2</v>
      </c>
      <c r="G344" s="4">
        <v>692.72</v>
      </c>
      <c r="H344" s="4">
        <v>0.13</v>
      </c>
      <c r="I344" s="4" t="s">
        <v>1961</v>
      </c>
      <c r="J344" s="4">
        <v>1205.3327999999999</v>
      </c>
      <c r="K344" s="4">
        <f t="shared" si="20"/>
        <v>2</v>
      </c>
      <c r="L344" s="4">
        <f t="shared" si="21"/>
        <v>692.72</v>
      </c>
      <c r="M344" s="4">
        <f t="shared" si="22"/>
        <v>0.13</v>
      </c>
      <c r="N344" s="4">
        <f t="shared" si="23"/>
        <v>1205.3327999999999</v>
      </c>
      <c r="O344" s="6">
        <f>VLOOKUP(C344,'Cleaned Customer Dim'!$A$2:$D$501,4,FALSE)</f>
        <v>38</v>
      </c>
      <c r="P344" s="6" t="str">
        <f>VLOOKUP(C344,'Cleaned Customer Dim'!$A$2:$E$501,5,FALSE)</f>
        <v>Male</v>
      </c>
      <c r="Q344" s="6" t="str">
        <f>VLOOKUP(C344,'Cleaned Customer Dim'!$A$2:$J$501,10,FALSE)</f>
        <v>Platinum</v>
      </c>
      <c r="R344" s="4" t="str">
        <f>VLOOKUP(D344,'Cleaned Product Dim'!$A$2:$C$101,3,FALSE)</f>
        <v>Home</v>
      </c>
      <c r="S344" s="6">
        <f>VLOOKUP(D344,'Cleaned Product Dim'!$A$2:$G$101,7,FALSE)</f>
        <v>243.7</v>
      </c>
      <c r="T344" s="6">
        <f>VLOOKUP(D344,'Cleaned Product Dim'!$A$2:$H$101,8,FALSE)</f>
        <v>130</v>
      </c>
      <c r="U344" s="6" t="str">
        <f>VLOOKUP(E344,'Cleaned Store Dim'!$A$2:$C$21,3,FALSE)</f>
        <v>East</v>
      </c>
      <c r="V344" s="6" t="str">
        <f>VLOOKUP(E344,'Cleaned Store Dim'!$A$2:$E$21,5,FALSE)</f>
        <v>Online</v>
      </c>
      <c r="W344" s="6" t="str">
        <f>VLOOKUP(E344,'Cleaned Store Dim'!$A$2:$F$21,6,FALSE)</f>
        <v>David</v>
      </c>
    </row>
    <row r="345" spans="1:23" ht="15.75" x14ac:dyDescent="0.25">
      <c r="A345" s="4" t="s">
        <v>2308</v>
      </c>
      <c r="B345" s="20">
        <v>45623</v>
      </c>
      <c r="C345" s="4" t="s">
        <v>118</v>
      </c>
      <c r="D345" s="4" t="s">
        <v>1648</v>
      </c>
      <c r="E345" s="4" t="s">
        <v>1948</v>
      </c>
      <c r="F345" s="4">
        <v>3</v>
      </c>
      <c r="G345" s="4">
        <v>794.59</v>
      </c>
      <c r="H345" s="4">
        <v>0.03</v>
      </c>
      <c r="I345" s="4" t="s">
        <v>1961</v>
      </c>
      <c r="J345" s="4">
        <v>2312.2568999999999</v>
      </c>
      <c r="K345" s="4">
        <f t="shared" si="20"/>
        <v>3</v>
      </c>
      <c r="L345" s="4">
        <f t="shared" si="21"/>
        <v>794.59</v>
      </c>
      <c r="M345" s="4">
        <f t="shared" si="22"/>
        <v>0.03</v>
      </c>
      <c r="N345" s="4">
        <f t="shared" si="23"/>
        <v>2312.2568999999999</v>
      </c>
      <c r="O345" s="6">
        <f>VLOOKUP(C345,'Cleaned Customer Dim'!$A$2:$D$501,4,FALSE)</f>
        <v>31</v>
      </c>
      <c r="P345" s="6" t="str">
        <f>VLOOKUP(C345,'Cleaned Customer Dim'!$A$2:$E$501,5,FALSE)</f>
        <v>Male</v>
      </c>
      <c r="Q345" s="6" t="str">
        <f>VLOOKUP(C345,'Cleaned Customer Dim'!$A$2:$J$501,10,FALSE)</f>
        <v>Platinum</v>
      </c>
      <c r="R345" s="4" t="str">
        <f>VLOOKUP(D345,'Cleaned Product Dim'!$A$2:$C$101,3,FALSE)</f>
        <v>Sports</v>
      </c>
      <c r="S345" s="6">
        <f>VLOOKUP(D345,'Cleaned Product Dim'!$A$2:$G$101,7,FALSE)</f>
        <v>166.06</v>
      </c>
      <c r="T345" s="6">
        <f>VLOOKUP(D345,'Cleaned Product Dim'!$A$2:$H$101,8,FALSE)</f>
        <v>340</v>
      </c>
      <c r="U345" s="6" t="str">
        <f>VLOOKUP(E345,'Cleaned Store Dim'!$A$2:$C$21,3,FALSE)</f>
        <v>East</v>
      </c>
      <c r="V345" s="6" t="str">
        <f>VLOOKUP(E345,'Cleaned Store Dim'!$A$2:$E$21,5,FALSE)</f>
        <v>Online</v>
      </c>
      <c r="W345" s="6" t="str">
        <f>VLOOKUP(E345,'Cleaned Store Dim'!$A$2:$F$21,6,FALSE)</f>
        <v>Vasquez</v>
      </c>
    </row>
    <row r="346" spans="1:23" ht="15.75" x14ac:dyDescent="0.25">
      <c r="A346" s="4" t="s">
        <v>2309</v>
      </c>
      <c r="B346" s="20">
        <v>45224</v>
      </c>
      <c r="C346" s="4" t="s">
        <v>70</v>
      </c>
      <c r="D346" s="4" t="s">
        <v>1655</v>
      </c>
      <c r="E346" s="4" t="s">
        <v>1921</v>
      </c>
      <c r="F346" s="4">
        <v>1</v>
      </c>
      <c r="G346" s="4">
        <v>907.95</v>
      </c>
      <c r="H346" s="4">
        <v>0.1</v>
      </c>
      <c r="I346" s="4" t="s">
        <v>1961</v>
      </c>
      <c r="J346" s="4">
        <v>817.15500000000009</v>
      </c>
      <c r="K346" s="4">
        <f t="shared" si="20"/>
        <v>1</v>
      </c>
      <c r="L346" s="4">
        <f t="shared" si="21"/>
        <v>907.95</v>
      </c>
      <c r="M346" s="4">
        <f t="shared" si="22"/>
        <v>0.1</v>
      </c>
      <c r="N346" s="4">
        <f t="shared" si="23"/>
        <v>817.15500000000009</v>
      </c>
      <c r="O346" s="6">
        <f>VLOOKUP(C346,'Cleaned Customer Dim'!$A$2:$D$501,4,FALSE)</f>
        <v>53</v>
      </c>
      <c r="P346" s="6" t="str">
        <f>VLOOKUP(C346,'Cleaned Customer Dim'!$A$2:$E$501,5,FALSE)</f>
        <v>Female</v>
      </c>
      <c r="Q346" s="6" t="str">
        <f>VLOOKUP(C346,'Cleaned Customer Dim'!$A$2:$J$501,10,FALSE)</f>
        <v>Silver</v>
      </c>
      <c r="R346" s="4" t="str">
        <f>VLOOKUP(D346,'Cleaned Product Dim'!$A$2:$C$101,3,FALSE)</f>
        <v>Electronics</v>
      </c>
      <c r="S346" s="6">
        <f>VLOOKUP(D346,'Cleaned Product Dim'!$A$2:$G$101,7,FALSE)</f>
        <v>322.41000000000003</v>
      </c>
      <c r="T346" s="6">
        <f>VLOOKUP(D346,'Cleaned Product Dim'!$A$2:$H$101,8,FALSE)</f>
        <v>213</v>
      </c>
      <c r="U346" s="6" t="str">
        <f>VLOOKUP(E346,'Cleaned Store Dim'!$A$2:$C$21,3,FALSE)</f>
        <v>South</v>
      </c>
      <c r="V346" s="6" t="str">
        <f>VLOOKUP(E346,'Cleaned Store Dim'!$A$2:$E$21,5,FALSE)</f>
        <v>Flagship</v>
      </c>
      <c r="W346" s="6" t="str">
        <f>VLOOKUP(E346,'Cleaned Store Dim'!$A$2:$F$21,6,FALSE)</f>
        <v>Johnstad</v>
      </c>
    </row>
    <row r="347" spans="1:23" ht="15.75" x14ac:dyDescent="0.25">
      <c r="A347" s="4" t="s">
        <v>2310</v>
      </c>
      <c r="B347" s="20">
        <v>45940</v>
      </c>
      <c r="C347" s="4" t="s">
        <v>922</v>
      </c>
      <c r="D347" s="4" t="s">
        <v>1732</v>
      </c>
      <c r="E347" s="4" t="s">
        <v>1887</v>
      </c>
      <c r="F347" s="4">
        <v>2</v>
      </c>
      <c r="G347" s="4">
        <v>660.81</v>
      </c>
      <c r="H347" s="4">
        <v>0.18</v>
      </c>
      <c r="I347" s="4" t="s">
        <v>1959</v>
      </c>
      <c r="J347" s="4">
        <v>1083.7284</v>
      </c>
      <c r="K347" s="4">
        <f t="shared" si="20"/>
        <v>2</v>
      </c>
      <c r="L347" s="4">
        <f t="shared" si="21"/>
        <v>660.81</v>
      </c>
      <c r="M347" s="4">
        <f t="shared" si="22"/>
        <v>0.18</v>
      </c>
      <c r="N347" s="4">
        <f t="shared" si="23"/>
        <v>1083.7284</v>
      </c>
      <c r="O347" s="6">
        <f>VLOOKUP(C347,'Cleaned Customer Dim'!$A$2:$D$501,4,FALSE)</f>
        <v>22</v>
      </c>
      <c r="P347" s="6" t="str">
        <f>VLOOKUP(C347,'Cleaned Customer Dim'!$A$2:$E$501,5,FALSE)</f>
        <v>Female</v>
      </c>
      <c r="Q347" s="6" t="str">
        <f>VLOOKUP(C347,'Cleaned Customer Dim'!$A$2:$J$501,10,FALSE)</f>
        <v>Gold</v>
      </c>
      <c r="R347" s="4" t="str">
        <f>VLOOKUP(D347,'Cleaned Product Dim'!$A$2:$C$101,3,FALSE)</f>
        <v>Sports</v>
      </c>
      <c r="S347" s="6">
        <f>VLOOKUP(D347,'Cleaned Product Dim'!$A$2:$G$101,7,FALSE)</f>
        <v>190.29</v>
      </c>
      <c r="T347" s="6">
        <f>VLOOKUP(D347,'Cleaned Product Dim'!$A$2:$H$101,8,FALSE)</f>
        <v>260</v>
      </c>
      <c r="U347" s="6" t="str">
        <f>VLOOKUP(E347,'Cleaned Store Dim'!$A$2:$C$21,3,FALSE)</f>
        <v>East</v>
      </c>
      <c r="V347" s="6" t="str">
        <f>VLOOKUP(E347,'Cleaned Store Dim'!$A$2:$E$21,5,FALSE)</f>
        <v>Flagship</v>
      </c>
      <c r="W347" s="6" t="str">
        <f>VLOOKUP(E347,'Cleaned Store Dim'!$A$2:$F$21,6,FALSE)</f>
        <v>Washington</v>
      </c>
    </row>
    <row r="348" spans="1:23" ht="15.75" x14ac:dyDescent="0.25">
      <c r="A348" s="4" t="s">
        <v>2311</v>
      </c>
      <c r="B348" s="20">
        <v>45915</v>
      </c>
      <c r="C348" s="4" t="s">
        <v>231</v>
      </c>
      <c r="D348" s="4" t="s">
        <v>1735</v>
      </c>
      <c r="E348" s="4" t="s">
        <v>1917</v>
      </c>
      <c r="F348" s="4">
        <v>3</v>
      </c>
      <c r="G348" s="4">
        <v>564.94000000000005</v>
      </c>
      <c r="H348" s="4">
        <v>0.22</v>
      </c>
      <c r="I348" s="4" t="s">
        <v>1964</v>
      </c>
      <c r="J348" s="4">
        <v>1321.9595999999999</v>
      </c>
      <c r="K348" s="4">
        <f t="shared" si="20"/>
        <v>3</v>
      </c>
      <c r="L348" s="4">
        <f t="shared" si="21"/>
        <v>564.94000000000005</v>
      </c>
      <c r="M348" s="4">
        <f t="shared" si="22"/>
        <v>0.22</v>
      </c>
      <c r="N348" s="4">
        <f t="shared" si="23"/>
        <v>1321.9595999999999</v>
      </c>
      <c r="O348" s="6">
        <f>VLOOKUP(C348,'Cleaned Customer Dim'!$A$2:$D$501,4,FALSE)</f>
        <v>23</v>
      </c>
      <c r="P348" s="6" t="str">
        <f>VLOOKUP(C348,'Cleaned Customer Dim'!$A$2:$E$501,5,FALSE)</f>
        <v>Male</v>
      </c>
      <c r="Q348" s="6" t="str">
        <f>VLOOKUP(C348,'Cleaned Customer Dim'!$A$2:$J$501,10,FALSE)</f>
        <v>Silver</v>
      </c>
      <c r="R348" s="4" t="str">
        <f>VLOOKUP(D348,'Cleaned Product Dim'!$A$2:$C$101,3,FALSE)</f>
        <v>Electronics</v>
      </c>
      <c r="S348" s="6">
        <f>VLOOKUP(D348,'Cleaned Product Dim'!$A$2:$G$101,7,FALSE)</f>
        <v>88.49</v>
      </c>
      <c r="T348" s="6">
        <f>VLOOKUP(D348,'Cleaned Product Dim'!$A$2:$H$101,8,FALSE)</f>
        <v>246</v>
      </c>
      <c r="U348" s="6" t="str">
        <f>VLOOKUP(E348,'Cleaned Store Dim'!$A$2:$C$21,3,FALSE)</f>
        <v>West</v>
      </c>
      <c r="V348" s="6" t="str">
        <f>VLOOKUP(E348,'Cleaned Store Dim'!$A$2:$E$21,5,FALSE)</f>
        <v>Online</v>
      </c>
      <c r="W348" s="6" t="str">
        <f>VLOOKUP(E348,'Cleaned Store Dim'!$A$2:$F$21,6,FALSE)</f>
        <v>Thompson</v>
      </c>
    </row>
    <row r="349" spans="1:23" ht="15.75" x14ac:dyDescent="0.25">
      <c r="A349" s="4" t="s">
        <v>2312</v>
      </c>
      <c r="B349" s="20">
        <v>45452</v>
      </c>
      <c r="C349" s="4" t="s">
        <v>209</v>
      </c>
      <c r="D349" s="4" t="s">
        <v>1617</v>
      </c>
      <c r="E349" s="4" t="s">
        <v>1936</v>
      </c>
      <c r="F349" s="4">
        <v>2</v>
      </c>
      <c r="G349" s="4">
        <v>280.37</v>
      </c>
      <c r="H349" s="4">
        <v>0.22</v>
      </c>
      <c r="I349" s="4" t="s">
        <v>1964</v>
      </c>
      <c r="J349" s="4">
        <v>437.37720000000002</v>
      </c>
      <c r="K349" s="4">
        <f t="shared" si="20"/>
        <v>2</v>
      </c>
      <c r="L349" s="4">
        <f t="shared" si="21"/>
        <v>280.37</v>
      </c>
      <c r="M349" s="4">
        <f t="shared" si="22"/>
        <v>0.22</v>
      </c>
      <c r="N349" s="4">
        <f t="shared" si="23"/>
        <v>437.37720000000002</v>
      </c>
      <c r="O349" s="6">
        <f>VLOOKUP(C349,'Cleaned Customer Dim'!$A$2:$D$501,4,FALSE)</f>
        <v>24</v>
      </c>
      <c r="P349" s="6" t="str">
        <f>VLOOKUP(C349,'Cleaned Customer Dim'!$A$2:$E$501,5,FALSE)</f>
        <v>Male</v>
      </c>
      <c r="Q349" s="6" t="str">
        <f>VLOOKUP(C349,'Cleaned Customer Dim'!$A$2:$J$501,10,FALSE)</f>
        <v>Platinum</v>
      </c>
      <c r="R349" s="4" t="str">
        <f>VLOOKUP(D349,'Cleaned Product Dim'!$A$2:$C$101,3,FALSE)</f>
        <v>Electronics</v>
      </c>
      <c r="S349" s="6">
        <f>VLOOKUP(D349,'Cleaned Product Dim'!$A$2:$G$101,7,FALSE)</f>
        <v>465.34</v>
      </c>
      <c r="T349" s="6">
        <f>VLOOKUP(D349,'Cleaned Product Dim'!$A$2:$H$101,8,FALSE)</f>
        <v>301</v>
      </c>
      <c r="U349" s="6" t="str">
        <f>VLOOKUP(E349,'Cleaned Store Dim'!$A$2:$C$21,3,FALSE)</f>
        <v>North</v>
      </c>
      <c r="V349" s="6" t="str">
        <f>VLOOKUP(E349,'Cleaned Store Dim'!$A$2:$E$21,5,FALSE)</f>
        <v>Flagship</v>
      </c>
      <c r="W349" s="6" t="str">
        <f>VLOOKUP(E349,'Cleaned Store Dim'!$A$2:$F$21,6,FALSE)</f>
        <v>Jenniferstad</v>
      </c>
    </row>
    <row r="350" spans="1:23" ht="15.75" x14ac:dyDescent="0.25">
      <c r="A350" s="4" t="s">
        <v>2313</v>
      </c>
      <c r="B350" s="20">
        <v>45489</v>
      </c>
      <c r="C350" s="4" t="s">
        <v>1175</v>
      </c>
      <c r="D350" s="4" t="s">
        <v>1732</v>
      </c>
      <c r="E350" s="4" t="s">
        <v>1901</v>
      </c>
      <c r="F350" s="4">
        <v>2</v>
      </c>
      <c r="G350" s="4">
        <v>85.23</v>
      </c>
      <c r="H350" s="4">
        <v>0.13</v>
      </c>
      <c r="I350" s="4" t="s">
        <v>1959</v>
      </c>
      <c r="J350" s="4">
        <v>148.30019999999999</v>
      </c>
      <c r="K350" s="4">
        <f t="shared" si="20"/>
        <v>2</v>
      </c>
      <c r="L350" s="4">
        <f t="shared" si="21"/>
        <v>85.23</v>
      </c>
      <c r="M350" s="4">
        <f t="shared" si="22"/>
        <v>0.13</v>
      </c>
      <c r="N350" s="4">
        <f t="shared" si="23"/>
        <v>148.30019999999999</v>
      </c>
      <c r="O350" s="6">
        <f>VLOOKUP(C350,'Cleaned Customer Dim'!$A$2:$D$501,4,FALSE)</f>
        <v>28</v>
      </c>
      <c r="P350" s="6" t="str">
        <f>VLOOKUP(C350,'Cleaned Customer Dim'!$A$2:$E$501,5,FALSE)</f>
        <v>Male</v>
      </c>
      <c r="Q350" s="6" t="str">
        <f>VLOOKUP(C350,'Cleaned Customer Dim'!$A$2:$J$501,10,FALSE)</f>
        <v>Bronze</v>
      </c>
      <c r="R350" s="4" t="str">
        <f>VLOOKUP(D350,'Cleaned Product Dim'!$A$2:$C$101,3,FALSE)</f>
        <v>Sports</v>
      </c>
      <c r="S350" s="6">
        <f>VLOOKUP(D350,'Cleaned Product Dim'!$A$2:$G$101,7,FALSE)</f>
        <v>190.29</v>
      </c>
      <c r="T350" s="6">
        <f>VLOOKUP(D350,'Cleaned Product Dim'!$A$2:$H$101,8,FALSE)</f>
        <v>260</v>
      </c>
      <c r="U350" s="6" t="str">
        <f>VLOOKUP(E350,'Cleaned Store Dim'!$A$2:$C$21,3,FALSE)</f>
        <v>North</v>
      </c>
      <c r="V350" s="6" t="str">
        <f>VLOOKUP(E350,'Cleaned Store Dim'!$A$2:$E$21,5,FALSE)</f>
        <v>Outlet</v>
      </c>
      <c r="W350" s="6" t="str">
        <f>VLOOKUP(E350,'Cleaned Store Dim'!$A$2:$F$21,6,FALSE)</f>
        <v>Goldberg</v>
      </c>
    </row>
    <row r="351" spans="1:23" ht="15.75" x14ac:dyDescent="0.25">
      <c r="A351" s="4" t="s">
        <v>2314</v>
      </c>
      <c r="B351" s="20">
        <v>45661</v>
      </c>
      <c r="C351" s="4" t="s">
        <v>995</v>
      </c>
      <c r="D351" s="4" t="s">
        <v>1658</v>
      </c>
      <c r="E351" s="4" t="s">
        <v>1932</v>
      </c>
      <c r="F351" s="4">
        <v>2</v>
      </c>
      <c r="G351" s="4">
        <v>563.29999999999995</v>
      </c>
      <c r="H351" s="4">
        <v>0.26</v>
      </c>
      <c r="I351" s="4" t="s">
        <v>1959</v>
      </c>
      <c r="J351" s="4">
        <v>833.68399999999997</v>
      </c>
      <c r="K351" s="4">
        <f t="shared" si="20"/>
        <v>2</v>
      </c>
      <c r="L351" s="4">
        <f t="shared" si="21"/>
        <v>563.29999999999995</v>
      </c>
      <c r="M351" s="4">
        <f t="shared" si="22"/>
        <v>0.26</v>
      </c>
      <c r="N351" s="4">
        <f t="shared" si="23"/>
        <v>833.68399999999997</v>
      </c>
      <c r="O351" s="6">
        <f>VLOOKUP(C351,'Cleaned Customer Dim'!$A$2:$D$501,4,FALSE)</f>
        <v>47</v>
      </c>
      <c r="P351" s="6" t="str">
        <f>VLOOKUP(C351,'Cleaned Customer Dim'!$A$2:$E$501,5,FALSE)</f>
        <v>Female</v>
      </c>
      <c r="Q351" s="6" t="str">
        <f>VLOOKUP(C351,'Cleaned Customer Dim'!$A$2:$J$501,10,FALSE)</f>
        <v>Silver</v>
      </c>
      <c r="R351" s="4" t="str">
        <f>VLOOKUP(D351,'Cleaned Product Dim'!$A$2:$C$101,3,FALSE)</f>
        <v>Home</v>
      </c>
      <c r="S351" s="6">
        <f>VLOOKUP(D351,'Cleaned Product Dim'!$A$2:$G$101,7,FALSE)</f>
        <v>234.80599999999998</v>
      </c>
      <c r="T351" s="6">
        <f>VLOOKUP(D351,'Cleaned Product Dim'!$A$2:$H$101,8,FALSE)</f>
        <v>378</v>
      </c>
      <c r="U351" s="6" t="str">
        <f>VLOOKUP(E351,'Cleaned Store Dim'!$A$2:$C$21,3,FALSE)</f>
        <v>East</v>
      </c>
      <c r="V351" s="6" t="str">
        <f>VLOOKUP(E351,'Cleaned Store Dim'!$A$2:$E$21,5,FALSE)</f>
        <v>Flagship</v>
      </c>
      <c r="W351" s="6" t="str">
        <f>VLOOKUP(E351,'Cleaned Store Dim'!$A$2:$F$21,6,FALSE)</f>
        <v>Johnsonville</v>
      </c>
    </row>
    <row r="352" spans="1:23" ht="15.75" x14ac:dyDescent="0.25">
      <c r="A352" s="4" t="s">
        <v>2315</v>
      </c>
      <c r="B352" s="20">
        <v>45309</v>
      </c>
      <c r="C352" s="4" t="s">
        <v>138</v>
      </c>
      <c r="D352" s="4" t="s">
        <v>1823</v>
      </c>
      <c r="E352" s="4" t="s">
        <v>1945</v>
      </c>
      <c r="F352" s="4">
        <v>2</v>
      </c>
      <c r="G352" s="4">
        <v>827.81</v>
      </c>
      <c r="H352" s="4">
        <v>0.04</v>
      </c>
      <c r="I352" s="4" t="s">
        <v>1961</v>
      </c>
      <c r="J352" s="4">
        <v>1589.3951999999999</v>
      </c>
      <c r="K352" s="4">
        <f t="shared" si="20"/>
        <v>2</v>
      </c>
      <c r="L352" s="4">
        <f t="shared" si="21"/>
        <v>827.81</v>
      </c>
      <c r="M352" s="4">
        <f t="shared" si="22"/>
        <v>0.04</v>
      </c>
      <c r="N352" s="4">
        <f t="shared" si="23"/>
        <v>1589.3951999999999</v>
      </c>
      <c r="O352" s="6">
        <f>VLOOKUP(C352,'Cleaned Customer Dim'!$A$2:$D$501,4,FALSE)</f>
        <v>25</v>
      </c>
      <c r="P352" s="6" t="str">
        <f>VLOOKUP(C352,'Cleaned Customer Dim'!$A$2:$E$501,5,FALSE)</f>
        <v>Male</v>
      </c>
      <c r="Q352" s="6" t="str">
        <f>VLOOKUP(C352,'Cleaned Customer Dim'!$A$2:$J$501,10,FALSE)</f>
        <v>Platinum</v>
      </c>
      <c r="R352" s="4" t="str">
        <f>VLOOKUP(D352,'Cleaned Product Dim'!$A$2:$C$101,3,FALSE)</f>
        <v>Home</v>
      </c>
      <c r="S352" s="6">
        <f>VLOOKUP(D352,'Cleaned Product Dim'!$A$2:$G$101,7,FALSE)</f>
        <v>143.43</v>
      </c>
      <c r="T352" s="6">
        <f>VLOOKUP(D352,'Cleaned Product Dim'!$A$2:$H$101,8,FALSE)</f>
        <v>58</v>
      </c>
      <c r="U352" s="6" t="str">
        <f>VLOOKUP(E352,'Cleaned Store Dim'!$A$2:$C$21,3,FALSE)</f>
        <v>East</v>
      </c>
      <c r="V352" s="6" t="str">
        <f>VLOOKUP(E352,'Cleaned Store Dim'!$A$2:$E$21,5,FALSE)</f>
        <v>Flagship</v>
      </c>
      <c r="W352" s="6" t="str">
        <f>VLOOKUP(E352,'Cleaned Store Dim'!$A$2:$F$21,6,FALSE)</f>
        <v>East Stevechester</v>
      </c>
    </row>
    <row r="353" spans="1:23" ht="15.75" x14ac:dyDescent="0.25">
      <c r="A353" s="4" t="s">
        <v>2316</v>
      </c>
      <c r="B353" s="20">
        <v>45621</v>
      </c>
      <c r="C353" s="4" t="s">
        <v>704</v>
      </c>
      <c r="D353" s="4" t="s">
        <v>1606</v>
      </c>
      <c r="E353" s="4" t="s">
        <v>1945</v>
      </c>
      <c r="F353" s="4">
        <v>3</v>
      </c>
      <c r="G353" s="4">
        <v>877.71</v>
      </c>
      <c r="H353" s="4">
        <v>0.12</v>
      </c>
      <c r="I353" s="4" t="s">
        <v>1961</v>
      </c>
      <c r="J353" s="4">
        <v>2317.1543999999999</v>
      </c>
      <c r="K353" s="4">
        <f t="shared" si="20"/>
        <v>3</v>
      </c>
      <c r="L353" s="4">
        <f t="shared" si="21"/>
        <v>877.71</v>
      </c>
      <c r="M353" s="4">
        <f t="shared" si="22"/>
        <v>0.12</v>
      </c>
      <c r="N353" s="4">
        <f t="shared" si="23"/>
        <v>2317.1543999999999</v>
      </c>
      <c r="O353" s="6">
        <f>VLOOKUP(C353,'Cleaned Customer Dim'!$A$2:$D$501,4,FALSE)</f>
        <v>61</v>
      </c>
      <c r="P353" s="6" t="str">
        <f>VLOOKUP(C353,'Cleaned Customer Dim'!$A$2:$E$501,5,FALSE)</f>
        <v>Male</v>
      </c>
      <c r="Q353" s="6" t="str">
        <f>VLOOKUP(C353,'Cleaned Customer Dim'!$A$2:$J$501,10,FALSE)</f>
        <v>Gold</v>
      </c>
      <c r="R353" s="4" t="str">
        <f>VLOOKUP(D353,'Cleaned Product Dim'!$A$2:$C$101,3,FALSE)</f>
        <v>Beauty</v>
      </c>
      <c r="S353" s="6">
        <f>VLOOKUP(D353,'Cleaned Product Dim'!$A$2:$G$101,7,FALSE)</f>
        <v>115.82</v>
      </c>
      <c r="T353" s="6">
        <f>VLOOKUP(D353,'Cleaned Product Dim'!$A$2:$H$101,8,FALSE)</f>
        <v>460</v>
      </c>
      <c r="U353" s="6" t="str">
        <f>VLOOKUP(E353,'Cleaned Store Dim'!$A$2:$C$21,3,FALSE)</f>
        <v>East</v>
      </c>
      <c r="V353" s="6" t="str">
        <f>VLOOKUP(E353,'Cleaned Store Dim'!$A$2:$E$21,5,FALSE)</f>
        <v>Flagship</v>
      </c>
      <c r="W353" s="6" t="str">
        <f>VLOOKUP(E353,'Cleaned Store Dim'!$A$2:$F$21,6,FALSE)</f>
        <v>East Stevechester</v>
      </c>
    </row>
    <row r="354" spans="1:23" ht="15.75" x14ac:dyDescent="0.25">
      <c r="A354" s="4" t="s">
        <v>2317</v>
      </c>
      <c r="B354" s="20">
        <v>45484</v>
      </c>
      <c r="C354" s="4" t="s">
        <v>832</v>
      </c>
      <c r="D354" s="4" t="s">
        <v>1753</v>
      </c>
      <c r="E354" s="4" t="s">
        <v>1921</v>
      </c>
      <c r="F354" s="4">
        <v>4</v>
      </c>
      <c r="G354" s="4">
        <v>488.56</v>
      </c>
      <c r="H354" s="4">
        <v>0.26</v>
      </c>
      <c r="I354" s="4" t="s">
        <v>1964</v>
      </c>
      <c r="J354" s="4">
        <v>1446.1376</v>
      </c>
      <c r="K354" s="4">
        <f t="shared" si="20"/>
        <v>4</v>
      </c>
      <c r="L354" s="4">
        <f t="shared" si="21"/>
        <v>488.56</v>
      </c>
      <c r="M354" s="4">
        <f t="shared" si="22"/>
        <v>0.26</v>
      </c>
      <c r="N354" s="4">
        <f t="shared" si="23"/>
        <v>1446.1376</v>
      </c>
      <c r="O354" s="6">
        <f>VLOOKUP(C354,'Cleaned Customer Dim'!$A$2:$D$501,4,FALSE)</f>
        <v>42</v>
      </c>
      <c r="P354" s="6" t="str">
        <f>VLOOKUP(C354,'Cleaned Customer Dim'!$A$2:$E$501,5,FALSE)</f>
        <v>Male</v>
      </c>
      <c r="Q354" s="6" t="str">
        <f>VLOOKUP(C354,'Cleaned Customer Dim'!$A$2:$J$501,10,FALSE)</f>
        <v>Silver</v>
      </c>
      <c r="R354" s="4" t="str">
        <f>VLOOKUP(D354,'Cleaned Product Dim'!$A$2:$C$101,3,FALSE)</f>
        <v>Sports</v>
      </c>
      <c r="S354" s="6">
        <f>VLOOKUP(D354,'Cleaned Product Dim'!$A$2:$G$101,7,FALSE)</f>
        <v>30.62</v>
      </c>
      <c r="T354" s="6">
        <f>VLOOKUP(D354,'Cleaned Product Dim'!$A$2:$H$101,8,FALSE)</f>
        <v>138</v>
      </c>
      <c r="U354" s="6" t="str">
        <f>VLOOKUP(E354,'Cleaned Store Dim'!$A$2:$C$21,3,FALSE)</f>
        <v>South</v>
      </c>
      <c r="V354" s="6" t="str">
        <f>VLOOKUP(E354,'Cleaned Store Dim'!$A$2:$E$21,5,FALSE)</f>
        <v>Flagship</v>
      </c>
      <c r="W354" s="6" t="str">
        <f>VLOOKUP(E354,'Cleaned Store Dim'!$A$2:$F$21,6,FALSE)</f>
        <v>Johnstad</v>
      </c>
    </row>
    <row r="355" spans="1:23" ht="15.75" x14ac:dyDescent="0.25">
      <c r="A355" s="4" t="s">
        <v>2318</v>
      </c>
      <c r="B355" s="20">
        <v>45501</v>
      </c>
      <c r="C355" s="4" t="s">
        <v>373</v>
      </c>
      <c r="D355" s="4" t="s">
        <v>1652</v>
      </c>
      <c r="E355" s="4" t="s">
        <v>1929</v>
      </c>
      <c r="F355" s="4">
        <v>4</v>
      </c>
      <c r="G355" s="4">
        <v>175.91</v>
      </c>
      <c r="H355" s="4">
        <v>0.13</v>
      </c>
      <c r="I355" s="4" t="s">
        <v>1961</v>
      </c>
      <c r="J355" s="4">
        <v>612.16679999999997</v>
      </c>
      <c r="K355" s="4">
        <f t="shared" si="20"/>
        <v>4</v>
      </c>
      <c r="L355" s="4">
        <f t="shared" si="21"/>
        <v>175.91</v>
      </c>
      <c r="M355" s="4">
        <f t="shared" si="22"/>
        <v>0.13</v>
      </c>
      <c r="N355" s="4">
        <f t="shared" si="23"/>
        <v>612.16679999999997</v>
      </c>
      <c r="O355" s="6">
        <f>VLOOKUP(C355,'Cleaned Customer Dim'!$A$2:$D$501,4,FALSE)</f>
        <v>64</v>
      </c>
      <c r="P355" s="6" t="str">
        <f>VLOOKUP(C355,'Cleaned Customer Dim'!$A$2:$E$501,5,FALSE)</f>
        <v>Male</v>
      </c>
      <c r="Q355" s="6" t="str">
        <f>VLOOKUP(C355,'Cleaned Customer Dim'!$A$2:$J$501,10,FALSE)</f>
        <v>Silver</v>
      </c>
      <c r="R355" s="4" t="str">
        <f>VLOOKUP(D355,'Cleaned Product Dim'!$A$2:$C$101,3,FALSE)</f>
        <v>Clothing</v>
      </c>
      <c r="S355" s="6">
        <f>VLOOKUP(D355,'Cleaned Product Dim'!$A$2:$G$101,7,FALSE)</f>
        <v>174.02</v>
      </c>
      <c r="T355" s="6">
        <f>VLOOKUP(D355,'Cleaned Product Dim'!$A$2:$H$101,8,FALSE)</f>
        <v>268</v>
      </c>
      <c r="U355" s="6" t="str">
        <f>VLOOKUP(E355,'Cleaned Store Dim'!$A$2:$C$21,3,FALSE)</f>
        <v>North</v>
      </c>
      <c r="V355" s="6" t="str">
        <f>VLOOKUP(E355,'Cleaned Store Dim'!$A$2:$E$21,5,FALSE)</f>
        <v>Online</v>
      </c>
      <c r="W355" s="6" t="str">
        <f>VLOOKUP(E355,'Cleaned Store Dim'!$A$2:$F$21,6,FALSE)</f>
        <v>Sabrina</v>
      </c>
    </row>
    <row r="356" spans="1:23" ht="15.75" x14ac:dyDescent="0.25">
      <c r="A356" s="4" t="s">
        <v>2319</v>
      </c>
      <c r="B356" s="20">
        <v>45398</v>
      </c>
      <c r="C356" s="4" t="s">
        <v>805</v>
      </c>
      <c r="D356" s="4" t="s">
        <v>1844</v>
      </c>
      <c r="E356" s="4" t="s">
        <v>1917</v>
      </c>
      <c r="F356" s="4">
        <v>4</v>
      </c>
      <c r="G356" s="4">
        <v>289.66000000000003</v>
      </c>
      <c r="H356" s="4">
        <v>0.25</v>
      </c>
      <c r="I356" s="4" t="s">
        <v>1964</v>
      </c>
      <c r="J356" s="4">
        <v>868.98</v>
      </c>
      <c r="K356" s="4">
        <f t="shared" si="20"/>
        <v>4</v>
      </c>
      <c r="L356" s="4">
        <f t="shared" si="21"/>
        <v>289.66000000000003</v>
      </c>
      <c r="M356" s="4">
        <f t="shared" si="22"/>
        <v>0.25</v>
      </c>
      <c r="N356" s="4">
        <f t="shared" si="23"/>
        <v>868.98</v>
      </c>
      <c r="O356" s="6">
        <f>VLOOKUP(C356,'Cleaned Customer Dim'!$A$2:$D$501,4,FALSE)</f>
        <v>19</v>
      </c>
      <c r="P356" s="6" t="str">
        <f>VLOOKUP(C356,'Cleaned Customer Dim'!$A$2:$E$501,5,FALSE)</f>
        <v>Male</v>
      </c>
      <c r="Q356" s="6" t="str">
        <f>VLOOKUP(C356,'Cleaned Customer Dim'!$A$2:$J$501,10,FALSE)</f>
        <v>Gold</v>
      </c>
      <c r="R356" s="4" t="str">
        <f>VLOOKUP(D356,'Cleaned Product Dim'!$A$2:$C$101,3,FALSE)</f>
        <v>Home</v>
      </c>
      <c r="S356" s="6">
        <f>VLOOKUP(D356,'Cleaned Product Dim'!$A$2:$G$101,7,FALSE)</f>
        <v>371.38</v>
      </c>
      <c r="T356" s="6">
        <f>VLOOKUP(D356,'Cleaned Product Dim'!$A$2:$H$101,8,FALSE)</f>
        <v>220</v>
      </c>
      <c r="U356" s="6" t="str">
        <f>VLOOKUP(E356,'Cleaned Store Dim'!$A$2:$C$21,3,FALSE)</f>
        <v>West</v>
      </c>
      <c r="V356" s="6" t="str">
        <f>VLOOKUP(E356,'Cleaned Store Dim'!$A$2:$E$21,5,FALSE)</f>
        <v>Online</v>
      </c>
      <c r="W356" s="6" t="str">
        <f>VLOOKUP(E356,'Cleaned Store Dim'!$A$2:$F$21,6,FALSE)</f>
        <v>Thompson</v>
      </c>
    </row>
    <row r="357" spans="1:23" ht="15.75" x14ac:dyDescent="0.25">
      <c r="A357" s="4" t="s">
        <v>2320</v>
      </c>
      <c r="B357" s="20">
        <v>45304</v>
      </c>
      <c r="C357" s="4" t="s">
        <v>784</v>
      </c>
      <c r="D357" s="4" t="s">
        <v>1617</v>
      </c>
      <c r="E357" s="4" t="s">
        <v>1936</v>
      </c>
      <c r="F357" s="4">
        <v>2</v>
      </c>
      <c r="G357" s="4">
        <v>899.27</v>
      </c>
      <c r="H357" s="4">
        <v>0.17</v>
      </c>
      <c r="I357" s="4" t="s">
        <v>1959</v>
      </c>
      <c r="J357" s="4">
        <v>1492.7882</v>
      </c>
      <c r="K357" s="4">
        <f t="shared" si="20"/>
        <v>2</v>
      </c>
      <c r="L357" s="4">
        <f t="shared" si="21"/>
        <v>899.27</v>
      </c>
      <c r="M357" s="4">
        <f t="shared" si="22"/>
        <v>0.17</v>
      </c>
      <c r="N357" s="4">
        <f t="shared" si="23"/>
        <v>1492.7882</v>
      </c>
      <c r="O357" s="6">
        <f>VLOOKUP(C357,'Cleaned Customer Dim'!$A$2:$D$501,4,FALSE)</f>
        <v>31</v>
      </c>
      <c r="P357" s="6" t="str">
        <f>VLOOKUP(C357,'Cleaned Customer Dim'!$A$2:$E$501,5,FALSE)</f>
        <v>Male</v>
      </c>
      <c r="Q357" s="6" t="str">
        <f>VLOOKUP(C357,'Cleaned Customer Dim'!$A$2:$J$501,10,FALSE)</f>
        <v>Platinum</v>
      </c>
      <c r="R357" s="4" t="str">
        <f>VLOOKUP(D357,'Cleaned Product Dim'!$A$2:$C$101,3,FALSE)</f>
        <v>Electronics</v>
      </c>
      <c r="S357" s="6">
        <f>VLOOKUP(D357,'Cleaned Product Dim'!$A$2:$G$101,7,FALSE)</f>
        <v>465.34</v>
      </c>
      <c r="T357" s="6">
        <f>VLOOKUP(D357,'Cleaned Product Dim'!$A$2:$H$101,8,FALSE)</f>
        <v>301</v>
      </c>
      <c r="U357" s="6" t="str">
        <f>VLOOKUP(E357,'Cleaned Store Dim'!$A$2:$C$21,3,FALSE)</f>
        <v>North</v>
      </c>
      <c r="V357" s="6" t="str">
        <f>VLOOKUP(E357,'Cleaned Store Dim'!$A$2:$E$21,5,FALSE)</f>
        <v>Flagship</v>
      </c>
      <c r="W357" s="6" t="str">
        <f>VLOOKUP(E357,'Cleaned Store Dim'!$A$2:$F$21,6,FALSE)</f>
        <v>Jenniferstad</v>
      </c>
    </row>
    <row r="358" spans="1:23" ht="15.75" x14ac:dyDescent="0.25">
      <c r="A358" s="4" t="s">
        <v>2321</v>
      </c>
      <c r="B358" s="20">
        <v>45505</v>
      </c>
      <c r="C358" s="4" t="s">
        <v>245</v>
      </c>
      <c r="D358" s="4" t="s">
        <v>1628</v>
      </c>
      <c r="E358" s="4" t="s">
        <v>1892</v>
      </c>
      <c r="F358" s="4">
        <v>1</v>
      </c>
      <c r="G358" s="4">
        <v>691.38</v>
      </c>
      <c r="H358" s="4">
        <v>0.11</v>
      </c>
      <c r="I358" s="4" t="s">
        <v>1964</v>
      </c>
      <c r="J358" s="4">
        <v>615.32820000000004</v>
      </c>
      <c r="K358" s="4">
        <f t="shared" si="20"/>
        <v>1</v>
      </c>
      <c r="L358" s="4">
        <f t="shared" si="21"/>
        <v>691.38</v>
      </c>
      <c r="M358" s="4">
        <f t="shared" si="22"/>
        <v>0.11</v>
      </c>
      <c r="N358" s="4">
        <f t="shared" si="23"/>
        <v>615.32820000000004</v>
      </c>
      <c r="O358" s="6">
        <f>VLOOKUP(C358,'Cleaned Customer Dim'!$A$2:$D$501,4,FALSE)</f>
        <v>21</v>
      </c>
      <c r="P358" s="6" t="str">
        <f>VLOOKUP(C358,'Cleaned Customer Dim'!$A$2:$E$501,5,FALSE)</f>
        <v>Female</v>
      </c>
      <c r="Q358" s="6" t="str">
        <f>VLOOKUP(C358,'Cleaned Customer Dim'!$A$2:$J$501,10,FALSE)</f>
        <v>Silver</v>
      </c>
      <c r="R358" s="4" t="str">
        <f>VLOOKUP(D358,'Cleaned Product Dim'!$A$2:$C$101,3,FALSE)</f>
        <v>Clothing</v>
      </c>
      <c r="S358" s="6">
        <f>VLOOKUP(D358,'Cleaned Product Dim'!$A$2:$G$101,7,FALSE)</f>
        <v>265.73266666666666</v>
      </c>
      <c r="T358" s="6">
        <f>VLOOKUP(D358,'Cleaned Product Dim'!$A$2:$H$101,8,FALSE)</f>
        <v>343</v>
      </c>
      <c r="U358" s="6" t="str">
        <f>VLOOKUP(E358,'Cleaned Store Dim'!$A$2:$C$21,3,FALSE)</f>
        <v>North</v>
      </c>
      <c r="V358" s="6" t="str">
        <f>VLOOKUP(E358,'Cleaned Store Dim'!$A$2:$E$21,5,FALSE)</f>
        <v>Flagship</v>
      </c>
      <c r="W358" s="6" t="str">
        <f>VLOOKUP(E358,'Cleaned Store Dim'!$A$2:$F$21,6,FALSE)</f>
        <v>Daniel</v>
      </c>
    </row>
    <row r="359" spans="1:23" ht="15.75" x14ac:dyDescent="0.25">
      <c r="A359" s="4" t="s">
        <v>2322</v>
      </c>
      <c r="B359" s="20">
        <v>45564</v>
      </c>
      <c r="C359" s="4" t="s">
        <v>557</v>
      </c>
      <c r="D359" s="4" t="s">
        <v>1658</v>
      </c>
      <c r="E359" s="4" t="s">
        <v>1887</v>
      </c>
      <c r="F359" s="4">
        <v>3</v>
      </c>
      <c r="G359" s="4">
        <v>158.72</v>
      </c>
      <c r="H359" s="4">
        <v>0.13</v>
      </c>
      <c r="I359" s="4" t="s">
        <v>1959</v>
      </c>
      <c r="J359" s="4">
        <v>414.25920000000002</v>
      </c>
      <c r="K359" s="4">
        <f t="shared" si="20"/>
        <v>3</v>
      </c>
      <c r="L359" s="4">
        <f t="shared" si="21"/>
        <v>158.72</v>
      </c>
      <c r="M359" s="4">
        <f t="shared" si="22"/>
        <v>0.13</v>
      </c>
      <c r="N359" s="4">
        <f t="shared" si="23"/>
        <v>414.25920000000002</v>
      </c>
      <c r="O359" s="6">
        <f>VLOOKUP(C359,'Cleaned Customer Dim'!$A$2:$D$501,4,FALSE)</f>
        <v>47</v>
      </c>
      <c r="P359" s="6" t="str">
        <f>VLOOKUP(C359,'Cleaned Customer Dim'!$A$2:$E$501,5,FALSE)</f>
        <v>Female</v>
      </c>
      <c r="Q359" s="6" t="str">
        <f>VLOOKUP(C359,'Cleaned Customer Dim'!$A$2:$J$501,10,FALSE)</f>
        <v>Platinum</v>
      </c>
      <c r="R359" s="4" t="str">
        <f>VLOOKUP(D359,'Cleaned Product Dim'!$A$2:$C$101,3,FALSE)</f>
        <v>Home</v>
      </c>
      <c r="S359" s="6">
        <f>VLOOKUP(D359,'Cleaned Product Dim'!$A$2:$G$101,7,FALSE)</f>
        <v>234.80599999999998</v>
      </c>
      <c r="T359" s="6">
        <f>VLOOKUP(D359,'Cleaned Product Dim'!$A$2:$H$101,8,FALSE)</f>
        <v>378</v>
      </c>
      <c r="U359" s="6" t="str">
        <f>VLOOKUP(E359,'Cleaned Store Dim'!$A$2:$C$21,3,FALSE)</f>
        <v>East</v>
      </c>
      <c r="V359" s="6" t="str">
        <f>VLOOKUP(E359,'Cleaned Store Dim'!$A$2:$E$21,5,FALSE)</f>
        <v>Flagship</v>
      </c>
      <c r="W359" s="6" t="str">
        <f>VLOOKUP(E359,'Cleaned Store Dim'!$A$2:$F$21,6,FALSE)</f>
        <v>Washington</v>
      </c>
    </row>
    <row r="360" spans="1:23" ht="15.75" x14ac:dyDescent="0.25">
      <c r="A360" s="4" t="s">
        <v>2323</v>
      </c>
      <c r="B360" s="20">
        <v>45296</v>
      </c>
      <c r="C360" s="4" t="s">
        <v>692</v>
      </c>
      <c r="D360" s="4" t="s">
        <v>1762</v>
      </c>
      <c r="E360" s="4" t="s">
        <v>1939</v>
      </c>
      <c r="F360" s="4">
        <v>4</v>
      </c>
      <c r="G360" s="4">
        <v>537.15</v>
      </c>
      <c r="H360" s="4">
        <v>0.06</v>
      </c>
      <c r="I360" s="4" t="s">
        <v>1964</v>
      </c>
      <c r="J360" s="4">
        <v>2019.684</v>
      </c>
      <c r="K360" s="4">
        <f t="shared" si="20"/>
        <v>4</v>
      </c>
      <c r="L360" s="4">
        <f t="shared" si="21"/>
        <v>537.15</v>
      </c>
      <c r="M360" s="4">
        <f t="shared" si="22"/>
        <v>0.06</v>
      </c>
      <c r="N360" s="4">
        <f t="shared" si="23"/>
        <v>2019.684</v>
      </c>
      <c r="O360" s="6">
        <f>VLOOKUP(C360,'Cleaned Customer Dim'!$A$2:$D$501,4,FALSE)</f>
        <v>48</v>
      </c>
      <c r="P360" s="6" t="str">
        <f>VLOOKUP(C360,'Cleaned Customer Dim'!$A$2:$E$501,5,FALSE)</f>
        <v>Male</v>
      </c>
      <c r="Q360" s="6" t="str">
        <f>VLOOKUP(C360,'Cleaned Customer Dim'!$A$2:$J$501,10,FALSE)</f>
        <v>Silver</v>
      </c>
      <c r="R360" s="4" t="str">
        <f>VLOOKUP(D360,'Cleaned Product Dim'!$A$2:$C$101,3,FALSE)</f>
        <v>Beauty</v>
      </c>
      <c r="S360" s="6">
        <f>VLOOKUP(D360,'Cleaned Product Dim'!$A$2:$G$101,7,FALSE)</f>
        <v>482.75</v>
      </c>
      <c r="T360" s="6">
        <f>VLOOKUP(D360,'Cleaned Product Dim'!$A$2:$H$101,8,FALSE)</f>
        <v>444</v>
      </c>
      <c r="U360" s="6" t="str">
        <f>VLOOKUP(E360,'Cleaned Store Dim'!$A$2:$C$21,3,FALSE)</f>
        <v>West</v>
      </c>
      <c r="V360" s="6" t="str">
        <f>VLOOKUP(E360,'Cleaned Store Dim'!$A$2:$E$21,5,FALSE)</f>
        <v>Flagship</v>
      </c>
      <c r="W360" s="6" t="str">
        <f>VLOOKUP(E360,'Cleaned Store Dim'!$A$2:$F$21,6,FALSE)</f>
        <v>New Jimmy</v>
      </c>
    </row>
    <row r="361" spans="1:23" ht="15.75" x14ac:dyDescent="0.25">
      <c r="A361" s="4" t="s">
        <v>2324</v>
      </c>
      <c r="B361" s="20">
        <v>45480</v>
      </c>
      <c r="C361" s="4" t="s">
        <v>1307</v>
      </c>
      <c r="D361" s="4" t="s">
        <v>1703</v>
      </c>
      <c r="E361" s="4" t="s">
        <v>1921</v>
      </c>
      <c r="F361" s="4">
        <v>3</v>
      </c>
      <c r="G361" s="4">
        <v>771.7</v>
      </c>
      <c r="H361" s="4">
        <v>0.05</v>
      </c>
      <c r="I361" s="4" t="s">
        <v>1964</v>
      </c>
      <c r="J361" s="4">
        <v>2199.3449999999998</v>
      </c>
      <c r="K361" s="4">
        <f t="shared" si="20"/>
        <v>3</v>
      </c>
      <c r="L361" s="4">
        <f t="shared" si="21"/>
        <v>771.7</v>
      </c>
      <c r="M361" s="4">
        <f t="shared" si="22"/>
        <v>0.05</v>
      </c>
      <c r="N361" s="4">
        <f t="shared" si="23"/>
        <v>2199.3449999999998</v>
      </c>
      <c r="O361" s="6">
        <f>VLOOKUP(C361,'Cleaned Customer Dim'!$A$2:$D$501,4,FALSE)</f>
        <v>64</v>
      </c>
      <c r="P361" s="6" t="str">
        <f>VLOOKUP(C361,'Cleaned Customer Dim'!$A$2:$E$501,5,FALSE)</f>
        <v>Female</v>
      </c>
      <c r="Q361" s="6" t="str">
        <f>VLOOKUP(C361,'Cleaned Customer Dim'!$A$2:$J$501,10,FALSE)</f>
        <v>Bronze</v>
      </c>
      <c r="R361" s="4" t="str">
        <f>VLOOKUP(D361,'Cleaned Product Dim'!$A$2:$C$101,3,FALSE)</f>
        <v>Sports</v>
      </c>
      <c r="S361" s="6">
        <f>VLOOKUP(D361,'Cleaned Product Dim'!$A$2:$G$101,7,FALSE)</f>
        <v>313.26</v>
      </c>
      <c r="T361" s="6">
        <f>VLOOKUP(D361,'Cleaned Product Dim'!$A$2:$H$101,8,FALSE)</f>
        <v>369</v>
      </c>
      <c r="U361" s="6" t="str">
        <f>VLOOKUP(E361,'Cleaned Store Dim'!$A$2:$C$21,3,FALSE)</f>
        <v>South</v>
      </c>
      <c r="V361" s="6" t="str">
        <f>VLOOKUP(E361,'Cleaned Store Dim'!$A$2:$E$21,5,FALSE)</f>
        <v>Flagship</v>
      </c>
      <c r="W361" s="6" t="str">
        <f>VLOOKUP(E361,'Cleaned Store Dim'!$A$2:$F$21,6,FALSE)</f>
        <v>Johnstad</v>
      </c>
    </row>
    <row r="362" spans="1:23" ht="15.75" x14ac:dyDescent="0.25">
      <c r="A362" s="4" t="s">
        <v>2325</v>
      </c>
      <c r="B362" s="20">
        <v>45610</v>
      </c>
      <c r="C362" s="4" t="s">
        <v>385</v>
      </c>
      <c r="D362" s="4" t="s">
        <v>1847</v>
      </c>
      <c r="E362" s="4" t="s">
        <v>1892</v>
      </c>
      <c r="F362" s="4">
        <v>4</v>
      </c>
      <c r="G362" s="4">
        <v>677.25</v>
      </c>
      <c r="H362" s="4">
        <v>0.14000000000000001</v>
      </c>
      <c r="I362" s="4" t="s">
        <v>1961</v>
      </c>
      <c r="J362" s="4">
        <v>2329.7399999999998</v>
      </c>
      <c r="K362" s="4">
        <f t="shared" si="20"/>
        <v>4</v>
      </c>
      <c r="L362" s="4">
        <f t="shared" si="21"/>
        <v>677.25</v>
      </c>
      <c r="M362" s="4">
        <f t="shared" si="22"/>
        <v>0.14000000000000001</v>
      </c>
      <c r="N362" s="4">
        <f t="shared" si="23"/>
        <v>2329.7399999999998</v>
      </c>
      <c r="O362" s="6">
        <f>VLOOKUP(C362,'Cleaned Customer Dim'!$A$2:$D$501,4,FALSE)</f>
        <v>38</v>
      </c>
      <c r="P362" s="6" t="str">
        <f>VLOOKUP(C362,'Cleaned Customer Dim'!$A$2:$E$501,5,FALSE)</f>
        <v>Male</v>
      </c>
      <c r="Q362" s="6" t="str">
        <f>VLOOKUP(C362,'Cleaned Customer Dim'!$A$2:$J$501,10,FALSE)</f>
        <v>Bronze</v>
      </c>
      <c r="R362" s="4" t="str">
        <f>VLOOKUP(D362,'Cleaned Product Dim'!$A$2:$C$101,3,FALSE)</f>
        <v>Sports</v>
      </c>
      <c r="S362" s="6">
        <f>VLOOKUP(D362,'Cleaned Product Dim'!$A$2:$G$101,7,FALSE)</f>
        <v>131.24</v>
      </c>
      <c r="T362" s="6">
        <f>VLOOKUP(D362,'Cleaned Product Dim'!$A$2:$H$101,8,FALSE)</f>
        <v>232</v>
      </c>
      <c r="U362" s="6" t="str">
        <f>VLOOKUP(E362,'Cleaned Store Dim'!$A$2:$C$21,3,FALSE)</f>
        <v>North</v>
      </c>
      <c r="V362" s="6" t="str">
        <f>VLOOKUP(E362,'Cleaned Store Dim'!$A$2:$E$21,5,FALSE)</f>
        <v>Flagship</v>
      </c>
      <c r="W362" s="6" t="str">
        <f>VLOOKUP(E362,'Cleaned Store Dim'!$A$2:$F$21,6,FALSE)</f>
        <v>Daniel</v>
      </c>
    </row>
    <row r="363" spans="1:23" ht="15.75" x14ac:dyDescent="0.25">
      <c r="A363" s="4" t="s">
        <v>2326</v>
      </c>
      <c r="B363" s="20">
        <v>45763</v>
      </c>
      <c r="C363" s="4" t="s">
        <v>367</v>
      </c>
      <c r="D363" s="4" t="s">
        <v>1877</v>
      </c>
      <c r="E363" s="4" t="s">
        <v>1927</v>
      </c>
      <c r="F363" s="4">
        <v>1</v>
      </c>
      <c r="G363" s="4">
        <v>645.48</v>
      </c>
      <c r="H363" s="4">
        <v>0.26</v>
      </c>
      <c r="I363" s="4" t="s">
        <v>1964</v>
      </c>
      <c r="J363" s="4">
        <v>477.65519999999998</v>
      </c>
      <c r="K363" s="4">
        <f t="shared" si="20"/>
        <v>1</v>
      </c>
      <c r="L363" s="4">
        <f t="shared" si="21"/>
        <v>645.48</v>
      </c>
      <c r="M363" s="4">
        <f t="shared" si="22"/>
        <v>0.26</v>
      </c>
      <c r="N363" s="4">
        <f t="shared" si="23"/>
        <v>477.65519999999998</v>
      </c>
      <c r="O363" s="6">
        <f>VLOOKUP(C363,'Cleaned Customer Dim'!$A$2:$D$501,4,FALSE)</f>
        <v>34</v>
      </c>
      <c r="P363" s="6" t="str">
        <f>VLOOKUP(C363,'Cleaned Customer Dim'!$A$2:$E$501,5,FALSE)</f>
        <v>Female</v>
      </c>
      <c r="Q363" s="6" t="str">
        <f>VLOOKUP(C363,'Cleaned Customer Dim'!$A$2:$J$501,10,FALSE)</f>
        <v>Bronze</v>
      </c>
      <c r="R363" s="4" t="str">
        <f>VLOOKUP(D363,'Cleaned Product Dim'!$A$2:$C$101,3,FALSE)</f>
        <v>Electronics</v>
      </c>
      <c r="S363" s="6">
        <f>VLOOKUP(D363,'Cleaned Product Dim'!$A$2:$G$101,7,FALSE)</f>
        <v>431.67</v>
      </c>
      <c r="T363" s="6">
        <f>VLOOKUP(D363,'Cleaned Product Dim'!$A$2:$H$101,8,FALSE)</f>
        <v>73</v>
      </c>
      <c r="U363" s="6" t="str">
        <f>VLOOKUP(E363,'Cleaned Store Dim'!$A$2:$C$21,3,FALSE)</f>
        <v>South</v>
      </c>
      <c r="V363" s="6" t="str">
        <f>VLOOKUP(E363,'Cleaned Store Dim'!$A$2:$E$21,5,FALSE)</f>
        <v>Online</v>
      </c>
      <c r="W363" s="6" t="str">
        <f>VLOOKUP(E363,'Cleaned Store Dim'!$A$2:$F$21,6,FALSE)</f>
        <v>Lake</v>
      </c>
    </row>
    <row r="364" spans="1:23" ht="15.75" x14ac:dyDescent="0.25">
      <c r="A364" s="4" t="s">
        <v>2327</v>
      </c>
      <c r="B364" s="20">
        <v>45856</v>
      </c>
      <c r="C364" s="4" t="s">
        <v>1139</v>
      </c>
      <c r="D364" s="4" t="s">
        <v>1802</v>
      </c>
      <c r="E364" s="4" t="s">
        <v>1896</v>
      </c>
      <c r="F364" s="4">
        <v>2</v>
      </c>
      <c r="G364" s="4">
        <v>934</v>
      </c>
      <c r="H364" s="4">
        <v>0.3</v>
      </c>
      <c r="I364" s="4" t="s">
        <v>1964</v>
      </c>
      <c r="J364" s="4">
        <v>1307.5999999999999</v>
      </c>
      <c r="K364" s="4">
        <f t="shared" si="20"/>
        <v>2</v>
      </c>
      <c r="L364" s="4">
        <f t="shared" si="21"/>
        <v>934</v>
      </c>
      <c r="M364" s="4">
        <f t="shared" si="22"/>
        <v>0.3</v>
      </c>
      <c r="N364" s="4">
        <f t="shared" si="23"/>
        <v>1307.5999999999999</v>
      </c>
      <c r="O364" s="6">
        <f>VLOOKUP(C364,'Cleaned Customer Dim'!$A$2:$D$501,4,FALSE)</f>
        <v>34</v>
      </c>
      <c r="P364" s="6" t="str">
        <f>VLOOKUP(C364,'Cleaned Customer Dim'!$A$2:$E$501,5,FALSE)</f>
        <v>Male</v>
      </c>
      <c r="Q364" s="6" t="str">
        <f>VLOOKUP(C364,'Cleaned Customer Dim'!$A$2:$J$501,10,FALSE)</f>
        <v>Platinum</v>
      </c>
      <c r="R364" s="4" t="str">
        <f>VLOOKUP(D364,'Cleaned Product Dim'!$A$2:$C$101,3,FALSE)</f>
        <v>Sports</v>
      </c>
      <c r="S364" s="6">
        <f>VLOOKUP(D364,'Cleaned Product Dim'!$A$2:$G$101,7,FALSE)</f>
        <v>107.06</v>
      </c>
      <c r="T364" s="6">
        <f>VLOOKUP(D364,'Cleaned Product Dim'!$A$2:$H$101,8,FALSE)</f>
        <v>359</v>
      </c>
      <c r="U364" s="6" t="str">
        <f>VLOOKUP(E364,'Cleaned Store Dim'!$A$2:$C$21,3,FALSE)</f>
        <v>South</v>
      </c>
      <c r="V364" s="6" t="str">
        <f>VLOOKUP(E364,'Cleaned Store Dim'!$A$2:$E$21,5,FALSE)</f>
        <v>Outlet</v>
      </c>
      <c r="W364" s="6" t="str">
        <f>VLOOKUP(E364,'Cleaned Store Dim'!$A$2:$F$21,6,FALSE)</f>
        <v>North Nancy</v>
      </c>
    </row>
    <row r="365" spans="1:23" ht="15.75" x14ac:dyDescent="0.25">
      <c r="A365" s="4" t="s">
        <v>2328</v>
      </c>
      <c r="B365" s="20">
        <v>45712</v>
      </c>
      <c r="C365" s="4" t="s">
        <v>1061</v>
      </c>
      <c r="D365" s="4" t="s">
        <v>1718</v>
      </c>
      <c r="E365" s="4" t="s">
        <v>1896</v>
      </c>
      <c r="F365" s="4">
        <v>1</v>
      </c>
      <c r="G365" s="4">
        <v>669.53</v>
      </c>
      <c r="H365" s="4">
        <v>0.2</v>
      </c>
      <c r="I365" s="4" t="s">
        <v>1959</v>
      </c>
      <c r="J365" s="4">
        <v>535.62400000000002</v>
      </c>
      <c r="K365" s="4">
        <f t="shared" si="20"/>
        <v>1</v>
      </c>
      <c r="L365" s="4">
        <f t="shared" si="21"/>
        <v>669.53</v>
      </c>
      <c r="M365" s="4">
        <f t="shared" si="22"/>
        <v>0.2</v>
      </c>
      <c r="N365" s="4">
        <f t="shared" si="23"/>
        <v>535.62400000000002</v>
      </c>
      <c r="O365" s="6">
        <f>VLOOKUP(C365,'Cleaned Customer Dim'!$A$2:$D$501,4,FALSE)</f>
        <v>50</v>
      </c>
      <c r="P365" s="6" t="str">
        <f>VLOOKUP(C365,'Cleaned Customer Dim'!$A$2:$E$501,5,FALSE)</f>
        <v>Female</v>
      </c>
      <c r="Q365" s="6" t="str">
        <f>VLOOKUP(C365,'Cleaned Customer Dim'!$A$2:$J$501,10,FALSE)</f>
        <v>Silver</v>
      </c>
      <c r="R365" s="4" t="str">
        <f>VLOOKUP(D365,'Cleaned Product Dim'!$A$2:$C$101,3,FALSE)</f>
        <v>Clothing</v>
      </c>
      <c r="S365" s="6">
        <f>VLOOKUP(D365,'Cleaned Product Dim'!$A$2:$G$101,7,FALSE)</f>
        <v>167.34</v>
      </c>
      <c r="T365" s="6">
        <f>VLOOKUP(D365,'Cleaned Product Dim'!$A$2:$H$101,8,FALSE)</f>
        <v>296</v>
      </c>
      <c r="U365" s="6" t="str">
        <f>VLOOKUP(E365,'Cleaned Store Dim'!$A$2:$C$21,3,FALSE)</f>
        <v>South</v>
      </c>
      <c r="V365" s="6" t="str">
        <f>VLOOKUP(E365,'Cleaned Store Dim'!$A$2:$E$21,5,FALSE)</f>
        <v>Outlet</v>
      </c>
      <c r="W365" s="6" t="str">
        <f>VLOOKUP(E365,'Cleaned Store Dim'!$A$2:$F$21,6,FALSE)</f>
        <v>North Nancy</v>
      </c>
    </row>
    <row r="366" spans="1:23" ht="15.75" x14ac:dyDescent="0.25">
      <c r="A366" s="4" t="s">
        <v>2329</v>
      </c>
      <c r="B366" s="20">
        <v>45841</v>
      </c>
      <c r="C366" s="4" t="s">
        <v>710</v>
      </c>
      <c r="D366" s="4" t="s">
        <v>1683</v>
      </c>
      <c r="E366" s="4" t="s">
        <v>1945</v>
      </c>
      <c r="F366" s="4">
        <v>1</v>
      </c>
      <c r="G366" s="4">
        <v>213.69</v>
      </c>
      <c r="H366" s="4">
        <v>0.28000000000000003</v>
      </c>
      <c r="I366" s="4" t="s">
        <v>1964</v>
      </c>
      <c r="J366" s="4">
        <v>153.85679999999999</v>
      </c>
      <c r="K366" s="4">
        <f t="shared" si="20"/>
        <v>1</v>
      </c>
      <c r="L366" s="4">
        <f t="shared" si="21"/>
        <v>213.69</v>
      </c>
      <c r="M366" s="4">
        <f t="shared" si="22"/>
        <v>0.28000000000000003</v>
      </c>
      <c r="N366" s="4">
        <f t="shared" si="23"/>
        <v>153.85679999999999</v>
      </c>
      <c r="O366" s="6">
        <f>VLOOKUP(C366,'Cleaned Customer Dim'!$A$2:$D$501,4,FALSE)</f>
        <v>44</v>
      </c>
      <c r="P366" s="6" t="str">
        <f>VLOOKUP(C366,'Cleaned Customer Dim'!$A$2:$E$501,5,FALSE)</f>
        <v>Male</v>
      </c>
      <c r="Q366" s="6" t="str">
        <f>VLOOKUP(C366,'Cleaned Customer Dim'!$A$2:$J$501,10,FALSE)</f>
        <v>Platinum</v>
      </c>
      <c r="R366" s="4" t="str">
        <f>VLOOKUP(D366,'Cleaned Product Dim'!$A$2:$C$101,3,FALSE)</f>
        <v>Home</v>
      </c>
      <c r="S366" s="6">
        <f>VLOOKUP(D366,'Cleaned Product Dim'!$A$2:$G$101,7,FALSE)</f>
        <v>382.22</v>
      </c>
      <c r="T366" s="6">
        <f>VLOOKUP(D366,'Cleaned Product Dim'!$A$2:$H$101,8,FALSE)</f>
        <v>329</v>
      </c>
      <c r="U366" s="6" t="str">
        <f>VLOOKUP(E366,'Cleaned Store Dim'!$A$2:$C$21,3,FALSE)</f>
        <v>East</v>
      </c>
      <c r="V366" s="6" t="str">
        <f>VLOOKUP(E366,'Cleaned Store Dim'!$A$2:$E$21,5,FALSE)</f>
        <v>Flagship</v>
      </c>
      <c r="W366" s="6" t="str">
        <f>VLOOKUP(E366,'Cleaned Store Dim'!$A$2:$F$21,6,FALSE)</f>
        <v>East Stevechester</v>
      </c>
    </row>
    <row r="367" spans="1:23" ht="15.75" x14ac:dyDescent="0.25">
      <c r="A367" s="4" t="s">
        <v>2330</v>
      </c>
      <c r="B367" s="20">
        <v>45706</v>
      </c>
      <c r="C367" s="4" t="s">
        <v>285</v>
      </c>
      <c r="D367" s="4" t="s">
        <v>1638</v>
      </c>
      <c r="E367" s="4" t="s">
        <v>1948</v>
      </c>
      <c r="F367" s="4">
        <v>2</v>
      </c>
      <c r="G367" s="4">
        <v>99.1</v>
      </c>
      <c r="H367" s="4">
        <v>0.2</v>
      </c>
      <c r="I367" s="4" t="s">
        <v>1961</v>
      </c>
      <c r="J367" s="4">
        <v>158.56</v>
      </c>
      <c r="K367" s="4">
        <f t="shared" si="20"/>
        <v>2</v>
      </c>
      <c r="L367" s="4">
        <f t="shared" si="21"/>
        <v>99.1</v>
      </c>
      <c r="M367" s="4">
        <f t="shared" si="22"/>
        <v>0.2</v>
      </c>
      <c r="N367" s="4">
        <f t="shared" si="23"/>
        <v>158.56</v>
      </c>
      <c r="O367" s="6">
        <f>VLOOKUP(C367,'Cleaned Customer Dim'!$A$2:$D$501,4,FALSE)</f>
        <v>29</v>
      </c>
      <c r="P367" s="6" t="str">
        <f>VLOOKUP(C367,'Cleaned Customer Dim'!$A$2:$E$501,5,FALSE)</f>
        <v>Male</v>
      </c>
      <c r="Q367" s="6" t="str">
        <f>VLOOKUP(C367,'Cleaned Customer Dim'!$A$2:$J$501,10,FALSE)</f>
        <v>Gold</v>
      </c>
      <c r="R367" s="4" t="str">
        <f>VLOOKUP(D367,'Cleaned Product Dim'!$A$2:$C$101,3,FALSE)</f>
        <v>Home</v>
      </c>
      <c r="S367" s="6">
        <f>VLOOKUP(D367,'Cleaned Product Dim'!$A$2:$G$101,7,FALSE)</f>
        <v>123.46</v>
      </c>
      <c r="T367" s="6">
        <f>VLOOKUP(D367,'Cleaned Product Dim'!$A$2:$H$101,8,FALSE)</f>
        <v>76</v>
      </c>
      <c r="U367" s="6" t="str">
        <f>VLOOKUP(E367,'Cleaned Store Dim'!$A$2:$C$21,3,FALSE)</f>
        <v>East</v>
      </c>
      <c r="V367" s="6" t="str">
        <f>VLOOKUP(E367,'Cleaned Store Dim'!$A$2:$E$21,5,FALSE)</f>
        <v>Online</v>
      </c>
      <c r="W367" s="6" t="str">
        <f>VLOOKUP(E367,'Cleaned Store Dim'!$A$2:$F$21,6,FALSE)</f>
        <v>Vasquez</v>
      </c>
    </row>
    <row r="368" spans="1:23" ht="15.75" x14ac:dyDescent="0.25">
      <c r="A368" s="4" t="s">
        <v>2331</v>
      </c>
      <c r="B368" s="20">
        <v>45469</v>
      </c>
      <c r="C368" s="4" t="s">
        <v>1169</v>
      </c>
      <c r="D368" s="4" t="s">
        <v>1689</v>
      </c>
      <c r="E368" s="4" t="s">
        <v>1939</v>
      </c>
      <c r="F368" s="4">
        <v>1</v>
      </c>
      <c r="G368" s="4">
        <v>628.98</v>
      </c>
      <c r="H368" s="4">
        <v>0.03</v>
      </c>
      <c r="I368" s="4" t="s">
        <v>1964</v>
      </c>
      <c r="J368" s="4">
        <v>610.11059999999998</v>
      </c>
      <c r="K368" s="4">
        <f t="shared" si="20"/>
        <v>1</v>
      </c>
      <c r="L368" s="4">
        <f t="shared" si="21"/>
        <v>628.98</v>
      </c>
      <c r="M368" s="4">
        <f t="shared" si="22"/>
        <v>0.03</v>
      </c>
      <c r="N368" s="4">
        <f t="shared" si="23"/>
        <v>610.11059999999998</v>
      </c>
      <c r="O368" s="6">
        <f>VLOOKUP(C368,'Cleaned Customer Dim'!$A$2:$D$501,4,FALSE)</f>
        <v>45</v>
      </c>
      <c r="P368" s="6" t="str">
        <f>VLOOKUP(C368,'Cleaned Customer Dim'!$A$2:$E$501,5,FALSE)</f>
        <v>Male</v>
      </c>
      <c r="Q368" s="6" t="str">
        <f>VLOOKUP(C368,'Cleaned Customer Dim'!$A$2:$J$501,10,FALSE)</f>
        <v>Silver</v>
      </c>
      <c r="R368" s="4" t="str">
        <f>VLOOKUP(D368,'Cleaned Product Dim'!$A$2:$C$101,3,FALSE)</f>
        <v>Clothing</v>
      </c>
      <c r="S368" s="6">
        <f>VLOOKUP(D368,'Cleaned Product Dim'!$A$2:$G$101,7,FALSE)</f>
        <v>353.47</v>
      </c>
      <c r="T368" s="6">
        <f>VLOOKUP(D368,'Cleaned Product Dim'!$A$2:$H$101,8,FALSE)</f>
        <v>214</v>
      </c>
      <c r="U368" s="6" t="str">
        <f>VLOOKUP(E368,'Cleaned Store Dim'!$A$2:$C$21,3,FALSE)</f>
        <v>West</v>
      </c>
      <c r="V368" s="6" t="str">
        <f>VLOOKUP(E368,'Cleaned Store Dim'!$A$2:$E$21,5,FALSE)</f>
        <v>Flagship</v>
      </c>
      <c r="W368" s="6" t="str">
        <f>VLOOKUP(E368,'Cleaned Store Dim'!$A$2:$F$21,6,FALSE)</f>
        <v>New Jimmy</v>
      </c>
    </row>
    <row r="369" spans="1:23" ht="15.75" x14ac:dyDescent="0.25">
      <c r="A369" s="4" t="s">
        <v>2332</v>
      </c>
      <c r="B369" s="20">
        <v>45711</v>
      </c>
      <c r="C369" s="4" t="s">
        <v>311</v>
      </c>
      <c r="D369" s="4" t="s">
        <v>1835</v>
      </c>
      <c r="E369" s="4" t="s">
        <v>1904</v>
      </c>
      <c r="F369" s="4">
        <v>3</v>
      </c>
      <c r="G369" s="4">
        <v>944.64</v>
      </c>
      <c r="H369" s="4">
        <v>0.26</v>
      </c>
      <c r="I369" s="4" t="s">
        <v>1959</v>
      </c>
      <c r="J369" s="4">
        <v>2097.1008000000002</v>
      </c>
      <c r="K369" s="4">
        <f t="shared" si="20"/>
        <v>3</v>
      </c>
      <c r="L369" s="4">
        <f t="shared" si="21"/>
        <v>944.64</v>
      </c>
      <c r="M369" s="4">
        <f t="shared" si="22"/>
        <v>0.26</v>
      </c>
      <c r="N369" s="4">
        <f t="shared" si="23"/>
        <v>2097.1008000000002</v>
      </c>
      <c r="O369" s="6">
        <f>VLOOKUP(C369,'Cleaned Customer Dim'!$A$2:$D$501,4,FALSE)</f>
        <v>36</v>
      </c>
      <c r="P369" s="6" t="str">
        <f>VLOOKUP(C369,'Cleaned Customer Dim'!$A$2:$E$501,5,FALSE)</f>
        <v>Male</v>
      </c>
      <c r="Q369" s="6" t="str">
        <f>VLOOKUP(C369,'Cleaned Customer Dim'!$A$2:$J$501,10,FALSE)</f>
        <v>Silver</v>
      </c>
      <c r="R369" s="4" t="str">
        <f>VLOOKUP(D369,'Cleaned Product Dim'!$A$2:$C$101,3,FALSE)</f>
        <v>Home</v>
      </c>
      <c r="S369" s="6">
        <f>VLOOKUP(D369,'Cleaned Product Dim'!$A$2:$G$101,7,FALSE)</f>
        <v>388.46</v>
      </c>
      <c r="T369" s="6">
        <f>VLOOKUP(D369,'Cleaned Product Dim'!$A$2:$H$101,8,FALSE)</f>
        <v>208</v>
      </c>
      <c r="U369" s="6" t="str">
        <f>VLOOKUP(E369,'Cleaned Store Dim'!$A$2:$C$21,3,FALSE)</f>
        <v>South</v>
      </c>
      <c r="V369" s="6" t="str">
        <f>VLOOKUP(E369,'Cleaned Store Dim'!$A$2:$E$21,5,FALSE)</f>
        <v>Online</v>
      </c>
      <c r="W369" s="6" t="str">
        <f>VLOOKUP(E369,'Cleaned Store Dim'!$A$2:$F$21,6,FALSE)</f>
        <v>Sharon</v>
      </c>
    </row>
    <row r="370" spans="1:23" ht="15.75" x14ac:dyDescent="0.25">
      <c r="A370" s="4" t="s">
        <v>2333</v>
      </c>
      <c r="B370" s="20">
        <v>45823</v>
      </c>
      <c r="C370" s="4" t="s">
        <v>1464</v>
      </c>
      <c r="D370" s="4" t="s">
        <v>1862</v>
      </c>
      <c r="E370" s="4" t="s">
        <v>1929</v>
      </c>
      <c r="F370" s="4">
        <v>2</v>
      </c>
      <c r="G370" s="4">
        <v>121.7</v>
      </c>
      <c r="H370" s="4">
        <v>0.06</v>
      </c>
      <c r="I370" s="4" t="s">
        <v>1964</v>
      </c>
      <c r="J370" s="4">
        <v>228.79599999999999</v>
      </c>
      <c r="K370" s="4">
        <f t="shared" si="20"/>
        <v>2</v>
      </c>
      <c r="L370" s="4">
        <f t="shared" si="21"/>
        <v>121.7</v>
      </c>
      <c r="M370" s="4">
        <f t="shared" si="22"/>
        <v>0.06</v>
      </c>
      <c r="N370" s="4">
        <f t="shared" si="23"/>
        <v>228.79599999999999</v>
      </c>
      <c r="O370" s="6">
        <f>VLOOKUP(C370,'Cleaned Customer Dim'!$A$2:$D$501,4,FALSE)</f>
        <v>42</v>
      </c>
      <c r="P370" s="6" t="str">
        <f>VLOOKUP(C370,'Cleaned Customer Dim'!$A$2:$E$501,5,FALSE)</f>
        <v>Male</v>
      </c>
      <c r="Q370" s="6" t="str">
        <f>VLOOKUP(C370,'Cleaned Customer Dim'!$A$2:$J$501,10,FALSE)</f>
        <v>Platinum</v>
      </c>
      <c r="R370" s="4" t="str">
        <f>VLOOKUP(D370,'Cleaned Product Dim'!$A$2:$C$101,3,FALSE)</f>
        <v>Electronics</v>
      </c>
      <c r="S370" s="6">
        <f>VLOOKUP(D370,'Cleaned Product Dim'!$A$2:$G$101,7,FALSE)</f>
        <v>377.52</v>
      </c>
      <c r="T370" s="6">
        <f>VLOOKUP(D370,'Cleaned Product Dim'!$A$2:$H$101,8,FALSE)</f>
        <v>485</v>
      </c>
      <c r="U370" s="6" t="str">
        <f>VLOOKUP(E370,'Cleaned Store Dim'!$A$2:$C$21,3,FALSE)</f>
        <v>North</v>
      </c>
      <c r="V370" s="6" t="str">
        <f>VLOOKUP(E370,'Cleaned Store Dim'!$A$2:$E$21,5,FALSE)</f>
        <v>Online</v>
      </c>
      <c r="W370" s="6" t="str">
        <f>VLOOKUP(E370,'Cleaned Store Dim'!$A$2:$F$21,6,FALSE)</f>
        <v>Sabrina</v>
      </c>
    </row>
    <row r="371" spans="1:23" ht="15.75" x14ac:dyDescent="0.25">
      <c r="A371" s="4" t="s">
        <v>2334</v>
      </c>
      <c r="B371" s="20">
        <v>45217</v>
      </c>
      <c r="C371" s="4" t="s">
        <v>1398</v>
      </c>
      <c r="D371" s="4" t="s">
        <v>1777</v>
      </c>
      <c r="E371" s="4" t="s">
        <v>1901</v>
      </c>
      <c r="F371" s="4">
        <v>4</v>
      </c>
      <c r="G371" s="4">
        <v>269.49</v>
      </c>
      <c r="H371" s="4">
        <v>7.0000000000000007E-2</v>
      </c>
      <c r="I371" s="4" t="s">
        <v>1961</v>
      </c>
      <c r="J371" s="4">
        <v>1002.5028</v>
      </c>
      <c r="K371" s="4">
        <f t="shared" si="20"/>
        <v>4</v>
      </c>
      <c r="L371" s="4">
        <f t="shared" si="21"/>
        <v>269.49</v>
      </c>
      <c r="M371" s="4">
        <f t="shared" si="22"/>
        <v>7.0000000000000007E-2</v>
      </c>
      <c r="N371" s="4">
        <f t="shared" si="23"/>
        <v>1002.5028</v>
      </c>
      <c r="O371" s="6">
        <f>VLOOKUP(C371,'Cleaned Customer Dim'!$A$2:$D$501,4,FALSE)</f>
        <v>64</v>
      </c>
      <c r="P371" s="6" t="str">
        <f>VLOOKUP(C371,'Cleaned Customer Dim'!$A$2:$E$501,5,FALSE)</f>
        <v>Female</v>
      </c>
      <c r="Q371" s="6" t="str">
        <f>VLOOKUP(C371,'Cleaned Customer Dim'!$A$2:$J$501,10,FALSE)</f>
        <v>Bronze</v>
      </c>
      <c r="R371" s="4" t="str">
        <f>VLOOKUP(D371,'Cleaned Product Dim'!$A$2:$C$101,3,FALSE)</f>
        <v>Sports</v>
      </c>
      <c r="S371" s="6">
        <f>VLOOKUP(D371,'Cleaned Product Dim'!$A$2:$G$101,7,FALSE)</f>
        <v>240.63</v>
      </c>
      <c r="T371" s="6">
        <f>VLOOKUP(D371,'Cleaned Product Dim'!$A$2:$H$101,8,FALSE)</f>
        <v>423</v>
      </c>
      <c r="U371" s="6" t="str">
        <f>VLOOKUP(E371,'Cleaned Store Dim'!$A$2:$C$21,3,FALSE)</f>
        <v>North</v>
      </c>
      <c r="V371" s="6" t="str">
        <f>VLOOKUP(E371,'Cleaned Store Dim'!$A$2:$E$21,5,FALSE)</f>
        <v>Outlet</v>
      </c>
      <c r="W371" s="6" t="str">
        <f>VLOOKUP(E371,'Cleaned Store Dim'!$A$2:$F$21,6,FALSE)</f>
        <v>Goldberg</v>
      </c>
    </row>
    <row r="372" spans="1:23" ht="15.75" x14ac:dyDescent="0.25">
      <c r="A372" s="4" t="s">
        <v>2335</v>
      </c>
      <c r="B372" s="20">
        <v>45733</v>
      </c>
      <c r="C372" s="4" t="s">
        <v>357</v>
      </c>
      <c r="D372" s="4" t="s">
        <v>1642</v>
      </c>
      <c r="E372" s="4" t="s">
        <v>1945</v>
      </c>
      <c r="F372" s="4">
        <v>1</v>
      </c>
      <c r="G372" s="4">
        <v>678.2</v>
      </c>
      <c r="H372" s="4">
        <v>0.14000000000000001</v>
      </c>
      <c r="I372" s="4" t="s">
        <v>1959</v>
      </c>
      <c r="J372" s="4">
        <v>583.25200000000007</v>
      </c>
      <c r="K372" s="4">
        <f t="shared" si="20"/>
        <v>1</v>
      </c>
      <c r="L372" s="4">
        <f t="shared" si="21"/>
        <v>678.2</v>
      </c>
      <c r="M372" s="4">
        <f t="shared" si="22"/>
        <v>0.14000000000000001</v>
      </c>
      <c r="N372" s="4">
        <f t="shared" si="23"/>
        <v>583.25200000000007</v>
      </c>
      <c r="O372" s="6">
        <f>VLOOKUP(C372,'Cleaned Customer Dim'!$A$2:$D$501,4,FALSE)</f>
        <v>35</v>
      </c>
      <c r="P372" s="6" t="str">
        <f>VLOOKUP(C372,'Cleaned Customer Dim'!$A$2:$E$501,5,FALSE)</f>
        <v>Male</v>
      </c>
      <c r="Q372" s="6" t="str">
        <f>VLOOKUP(C372,'Cleaned Customer Dim'!$A$2:$J$501,10,FALSE)</f>
        <v>Silver</v>
      </c>
      <c r="R372" s="4" t="str">
        <f>VLOOKUP(D372,'Cleaned Product Dim'!$A$2:$C$101,3,FALSE)</f>
        <v>Sports</v>
      </c>
      <c r="S372" s="6">
        <f>VLOOKUP(D372,'Cleaned Product Dim'!$A$2:$G$101,7,FALSE)</f>
        <v>484.62</v>
      </c>
      <c r="T372" s="6">
        <f>VLOOKUP(D372,'Cleaned Product Dim'!$A$2:$H$101,8,FALSE)</f>
        <v>432</v>
      </c>
      <c r="U372" s="6" t="str">
        <f>VLOOKUP(E372,'Cleaned Store Dim'!$A$2:$C$21,3,FALSE)</f>
        <v>East</v>
      </c>
      <c r="V372" s="6" t="str">
        <f>VLOOKUP(E372,'Cleaned Store Dim'!$A$2:$E$21,5,FALSE)</f>
        <v>Flagship</v>
      </c>
      <c r="W372" s="6" t="str">
        <f>VLOOKUP(E372,'Cleaned Store Dim'!$A$2:$F$21,6,FALSE)</f>
        <v>East Stevechester</v>
      </c>
    </row>
    <row r="373" spans="1:23" ht="15.75" x14ac:dyDescent="0.25">
      <c r="A373" s="4" t="s">
        <v>2336</v>
      </c>
      <c r="B373" s="20">
        <v>45520</v>
      </c>
      <c r="C373" s="4" t="s">
        <v>754</v>
      </c>
      <c r="D373" s="4" t="s">
        <v>1853</v>
      </c>
      <c r="E373" s="4" t="s">
        <v>1932</v>
      </c>
      <c r="F373" s="4">
        <v>1</v>
      </c>
      <c r="G373" s="4">
        <v>752.45</v>
      </c>
      <c r="H373" s="4">
        <v>0.21</v>
      </c>
      <c r="I373" s="4" t="s">
        <v>1964</v>
      </c>
      <c r="J373" s="4">
        <v>594.43550000000005</v>
      </c>
      <c r="K373" s="4">
        <f t="shared" si="20"/>
        <v>1</v>
      </c>
      <c r="L373" s="4">
        <f t="shared" si="21"/>
        <v>752.45</v>
      </c>
      <c r="M373" s="4">
        <f t="shared" si="22"/>
        <v>0.21</v>
      </c>
      <c r="N373" s="4">
        <f t="shared" si="23"/>
        <v>594.43550000000005</v>
      </c>
      <c r="O373" s="6">
        <f>VLOOKUP(C373,'Cleaned Customer Dim'!$A$2:$D$501,4,FALSE)</f>
        <v>22</v>
      </c>
      <c r="P373" s="6" t="str">
        <f>VLOOKUP(C373,'Cleaned Customer Dim'!$A$2:$E$501,5,FALSE)</f>
        <v>Female</v>
      </c>
      <c r="Q373" s="6" t="str">
        <f>VLOOKUP(C373,'Cleaned Customer Dim'!$A$2:$J$501,10,FALSE)</f>
        <v>Bronze</v>
      </c>
      <c r="R373" s="4" t="str">
        <f>VLOOKUP(D373,'Cleaned Product Dim'!$A$2:$C$101,3,FALSE)</f>
        <v>Electronics</v>
      </c>
      <c r="S373" s="6">
        <f>VLOOKUP(D373,'Cleaned Product Dim'!$A$2:$G$101,7,FALSE)</f>
        <v>340.14</v>
      </c>
      <c r="T373" s="6">
        <f>VLOOKUP(D373,'Cleaned Product Dim'!$A$2:$H$101,8,FALSE)</f>
        <v>361</v>
      </c>
      <c r="U373" s="6" t="str">
        <f>VLOOKUP(E373,'Cleaned Store Dim'!$A$2:$C$21,3,FALSE)</f>
        <v>East</v>
      </c>
      <c r="V373" s="6" t="str">
        <f>VLOOKUP(E373,'Cleaned Store Dim'!$A$2:$E$21,5,FALSE)</f>
        <v>Flagship</v>
      </c>
      <c r="W373" s="6" t="str">
        <f>VLOOKUP(E373,'Cleaned Store Dim'!$A$2:$F$21,6,FALSE)</f>
        <v>Johnsonville</v>
      </c>
    </row>
    <row r="374" spans="1:23" ht="15.75" x14ac:dyDescent="0.25">
      <c r="A374" s="4" t="s">
        <v>2337</v>
      </c>
      <c r="B374" s="20">
        <v>45373</v>
      </c>
      <c r="C374" s="4" t="s">
        <v>151</v>
      </c>
      <c r="D374" s="4" t="s">
        <v>1865</v>
      </c>
      <c r="E374" s="4" t="s">
        <v>1932</v>
      </c>
      <c r="F374" s="4">
        <v>2</v>
      </c>
      <c r="G374" s="4">
        <v>209.66</v>
      </c>
      <c r="H374" s="4">
        <v>0.21</v>
      </c>
      <c r="I374" s="4" t="s">
        <v>1959</v>
      </c>
      <c r="J374" s="4">
        <v>331.26280000000003</v>
      </c>
      <c r="K374" s="4">
        <f t="shared" si="20"/>
        <v>2</v>
      </c>
      <c r="L374" s="4">
        <f t="shared" si="21"/>
        <v>209.66</v>
      </c>
      <c r="M374" s="4">
        <f t="shared" si="22"/>
        <v>0.21</v>
      </c>
      <c r="N374" s="4">
        <f t="shared" si="23"/>
        <v>331.26280000000003</v>
      </c>
      <c r="O374" s="6">
        <f>VLOOKUP(C374,'Cleaned Customer Dim'!$A$2:$D$501,4,FALSE)</f>
        <v>27</v>
      </c>
      <c r="P374" s="6" t="str">
        <f>VLOOKUP(C374,'Cleaned Customer Dim'!$A$2:$E$501,5,FALSE)</f>
        <v>Female</v>
      </c>
      <c r="Q374" s="6" t="str">
        <f>VLOOKUP(C374,'Cleaned Customer Dim'!$A$2:$J$501,10,FALSE)</f>
        <v>Platinum</v>
      </c>
      <c r="R374" s="4" t="str">
        <f>VLOOKUP(D374,'Cleaned Product Dim'!$A$2:$C$101,3,FALSE)</f>
        <v>Beauty</v>
      </c>
      <c r="S374" s="6">
        <f>VLOOKUP(D374,'Cleaned Product Dim'!$A$2:$G$101,7,FALSE)</f>
        <v>358.47</v>
      </c>
      <c r="T374" s="6">
        <f>VLOOKUP(D374,'Cleaned Product Dim'!$A$2:$H$101,8,FALSE)</f>
        <v>213</v>
      </c>
      <c r="U374" s="6" t="str">
        <f>VLOOKUP(E374,'Cleaned Store Dim'!$A$2:$C$21,3,FALSE)</f>
        <v>East</v>
      </c>
      <c r="V374" s="6" t="str">
        <f>VLOOKUP(E374,'Cleaned Store Dim'!$A$2:$E$21,5,FALSE)</f>
        <v>Flagship</v>
      </c>
      <c r="W374" s="6" t="str">
        <f>VLOOKUP(E374,'Cleaned Store Dim'!$A$2:$F$21,6,FALSE)</f>
        <v>Johnsonville</v>
      </c>
    </row>
    <row r="375" spans="1:23" ht="15.75" x14ac:dyDescent="0.25">
      <c r="A375" s="4" t="s">
        <v>2338</v>
      </c>
      <c r="B375" s="20">
        <v>45688</v>
      </c>
      <c r="C375" s="4" t="s">
        <v>545</v>
      </c>
      <c r="D375" s="4" t="s">
        <v>1874</v>
      </c>
      <c r="E375" s="4" t="s">
        <v>1948</v>
      </c>
      <c r="F375" s="4">
        <v>2</v>
      </c>
      <c r="G375" s="4">
        <v>739.95</v>
      </c>
      <c r="H375" s="4">
        <v>0.1</v>
      </c>
      <c r="I375" s="4" t="s">
        <v>1964</v>
      </c>
      <c r="J375" s="4">
        <v>1331.91</v>
      </c>
      <c r="K375" s="4">
        <f t="shared" si="20"/>
        <v>2</v>
      </c>
      <c r="L375" s="4">
        <f t="shared" si="21"/>
        <v>739.95</v>
      </c>
      <c r="M375" s="4">
        <f t="shared" si="22"/>
        <v>0.1</v>
      </c>
      <c r="N375" s="4">
        <f t="shared" si="23"/>
        <v>1331.91</v>
      </c>
      <c r="O375" s="6">
        <f>VLOOKUP(C375,'Cleaned Customer Dim'!$A$2:$D$501,4,FALSE)</f>
        <v>18</v>
      </c>
      <c r="P375" s="6" t="str">
        <f>VLOOKUP(C375,'Cleaned Customer Dim'!$A$2:$E$501,5,FALSE)</f>
        <v>Female</v>
      </c>
      <c r="Q375" s="6" t="str">
        <f>VLOOKUP(C375,'Cleaned Customer Dim'!$A$2:$J$501,10,FALSE)</f>
        <v>Silver</v>
      </c>
      <c r="R375" s="4" t="str">
        <f>VLOOKUP(D375,'Cleaned Product Dim'!$A$2:$C$101,3,FALSE)</f>
        <v>Sports</v>
      </c>
      <c r="S375" s="6">
        <f>VLOOKUP(D375,'Cleaned Product Dim'!$A$2:$G$101,7,FALSE)</f>
        <v>245.98</v>
      </c>
      <c r="T375" s="6">
        <f>VLOOKUP(D375,'Cleaned Product Dim'!$A$2:$H$101,8,FALSE)</f>
        <v>471</v>
      </c>
      <c r="U375" s="6" t="str">
        <f>VLOOKUP(E375,'Cleaned Store Dim'!$A$2:$C$21,3,FALSE)</f>
        <v>East</v>
      </c>
      <c r="V375" s="6" t="str">
        <f>VLOOKUP(E375,'Cleaned Store Dim'!$A$2:$E$21,5,FALSE)</f>
        <v>Online</v>
      </c>
      <c r="W375" s="6" t="str">
        <f>VLOOKUP(E375,'Cleaned Store Dim'!$A$2:$F$21,6,FALSE)</f>
        <v>Vasquez</v>
      </c>
    </row>
    <row r="376" spans="1:23" ht="15.75" x14ac:dyDescent="0.25">
      <c r="A376" s="4" t="s">
        <v>2339</v>
      </c>
      <c r="B376" s="20">
        <v>45276</v>
      </c>
      <c r="C376" s="4" t="s">
        <v>1458</v>
      </c>
      <c r="D376" s="4" t="s">
        <v>1715</v>
      </c>
      <c r="E376" s="4" t="s">
        <v>1936</v>
      </c>
      <c r="F376" s="4">
        <v>1</v>
      </c>
      <c r="G376" s="4">
        <v>496.19</v>
      </c>
      <c r="H376" s="4">
        <v>0.08</v>
      </c>
      <c r="I376" s="4" t="s">
        <v>1964</v>
      </c>
      <c r="J376" s="4">
        <v>456.4948</v>
      </c>
      <c r="K376" s="4">
        <f t="shared" si="20"/>
        <v>1</v>
      </c>
      <c r="L376" s="4">
        <f t="shared" si="21"/>
        <v>496.19</v>
      </c>
      <c r="M376" s="4">
        <f t="shared" si="22"/>
        <v>0.08</v>
      </c>
      <c r="N376" s="4">
        <f t="shared" si="23"/>
        <v>456.4948</v>
      </c>
      <c r="O376" s="6">
        <f>VLOOKUP(C376,'Cleaned Customer Dim'!$A$2:$D$501,4,FALSE)</f>
        <v>19</v>
      </c>
      <c r="P376" s="6" t="str">
        <f>VLOOKUP(C376,'Cleaned Customer Dim'!$A$2:$E$501,5,FALSE)</f>
        <v>Male</v>
      </c>
      <c r="Q376" s="6" t="str">
        <f>VLOOKUP(C376,'Cleaned Customer Dim'!$A$2:$J$501,10,FALSE)</f>
        <v>Gold</v>
      </c>
      <c r="R376" s="4" t="str">
        <f>VLOOKUP(D376,'Cleaned Product Dim'!$A$2:$C$101,3,FALSE)</f>
        <v>Sports</v>
      </c>
      <c r="S376" s="6">
        <f>VLOOKUP(D376,'Cleaned Product Dim'!$A$2:$G$101,7,FALSE)</f>
        <v>318.91000000000003</v>
      </c>
      <c r="T376" s="6">
        <f>VLOOKUP(D376,'Cleaned Product Dim'!$A$2:$H$101,8,FALSE)</f>
        <v>114</v>
      </c>
      <c r="U376" s="6" t="str">
        <f>VLOOKUP(E376,'Cleaned Store Dim'!$A$2:$C$21,3,FALSE)</f>
        <v>North</v>
      </c>
      <c r="V376" s="6" t="str">
        <f>VLOOKUP(E376,'Cleaned Store Dim'!$A$2:$E$21,5,FALSE)</f>
        <v>Flagship</v>
      </c>
      <c r="W376" s="6" t="str">
        <f>VLOOKUP(E376,'Cleaned Store Dim'!$A$2:$F$21,6,FALSE)</f>
        <v>Jenniferstad</v>
      </c>
    </row>
    <row r="377" spans="1:23" ht="15.75" x14ac:dyDescent="0.25">
      <c r="A377" s="4" t="s">
        <v>2340</v>
      </c>
      <c r="B377" s="20">
        <v>45904</v>
      </c>
      <c r="C377" s="4" t="s">
        <v>176</v>
      </c>
      <c r="D377" s="4" t="s">
        <v>1594</v>
      </c>
      <c r="E377" s="4" t="s">
        <v>1929</v>
      </c>
      <c r="F377" s="4">
        <v>1</v>
      </c>
      <c r="G377" s="4">
        <v>306.36</v>
      </c>
      <c r="H377" s="4">
        <v>0.01</v>
      </c>
      <c r="I377" s="4" t="s">
        <v>1961</v>
      </c>
      <c r="J377" s="4">
        <v>303.29640000000001</v>
      </c>
      <c r="K377" s="4">
        <f t="shared" si="20"/>
        <v>1</v>
      </c>
      <c r="L377" s="4">
        <f t="shared" si="21"/>
        <v>306.36</v>
      </c>
      <c r="M377" s="4">
        <f t="shared" si="22"/>
        <v>0.01</v>
      </c>
      <c r="N377" s="4">
        <f t="shared" si="23"/>
        <v>303.29640000000001</v>
      </c>
      <c r="O377" s="6">
        <f>VLOOKUP(C377,'Cleaned Customer Dim'!$A$2:$D$501,4,FALSE)</f>
        <v>34</v>
      </c>
      <c r="P377" s="6" t="str">
        <f>VLOOKUP(C377,'Cleaned Customer Dim'!$A$2:$E$501,5,FALSE)</f>
        <v>Male</v>
      </c>
      <c r="Q377" s="6" t="str">
        <f>VLOOKUP(C377,'Cleaned Customer Dim'!$A$2:$J$501,10,FALSE)</f>
        <v>Bronze</v>
      </c>
      <c r="R377" s="4" t="str">
        <f>VLOOKUP(D377,'Cleaned Product Dim'!$A$2:$C$101,3,FALSE)</f>
        <v>Sports</v>
      </c>
      <c r="S377" s="6">
        <f>VLOOKUP(D377,'Cleaned Product Dim'!$A$2:$G$101,7,FALSE)</f>
        <v>495.72</v>
      </c>
      <c r="T377" s="6">
        <f>VLOOKUP(D377,'Cleaned Product Dim'!$A$2:$H$101,8,FALSE)</f>
        <v>323</v>
      </c>
      <c r="U377" s="6" t="str">
        <f>VLOOKUP(E377,'Cleaned Store Dim'!$A$2:$C$21,3,FALSE)</f>
        <v>North</v>
      </c>
      <c r="V377" s="6" t="str">
        <f>VLOOKUP(E377,'Cleaned Store Dim'!$A$2:$E$21,5,FALSE)</f>
        <v>Online</v>
      </c>
      <c r="W377" s="6" t="str">
        <f>VLOOKUP(E377,'Cleaned Store Dim'!$A$2:$F$21,6,FALSE)</f>
        <v>Sabrina</v>
      </c>
    </row>
    <row r="378" spans="1:23" ht="15.75" x14ac:dyDescent="0.25">
      <c r="A378" s="4" t="s">
        <v>2341</v>
      </c>
      <c r="B378" s="20">
        <v>45309</v>
      </c>
      <c r="C378" s="4" t="s">
        <v>421</v>
      </c>
      <c r="D378" s="4" t="s">
        <v>1802</v>
      </c>
      <c r="E378" s="4" t="s">
        <v>1904</v>
      </c>
      <c r="F378" s="4">
        <v>4</v>
      </c>
      <c r="G378" s="4">
        <v>693.16</v>
      </c>
      <c r="H378" s="4">
        <v>0.05</v>
      </c>
      <c r="I378" s="4" t="s">
        <v>1961</v>
      </c>
      <c r="J378" s="4">
        <v>2634.0079999999998</v>
      </c>
      <c r="K378" s="4">
        <f t="shared" si="20"/>
        <v>4</v>
      </c>
      <c r="L378" s="4">
        <f t="shared" si="21"/>
        <v>693.16</v>
      </c>
      <c r="M378" s="4">
        <f t="shared" si="22"/>
        <v>0.05</v>
      </c>
      <c r="N378" s="4">
        <f t="shared" si="23"/>
        <v>2634.0079999999998</v>
      </c>
      <c r="O378" s="6">
        <f>VLOOKUP(C378,'Cleaned Customer Dim'!$A$2:$D$501,4,FALSE)</f>
        <v>44</v>
      </c>
      <c r="P378" s="6" t="str">
        <f>VLOOKUP(C378,'Cleaned Customer Dim'!$A$2:$E$501,5,FALSE)</f>
        <v>Female</v>
      </c>
      <c r="Q378" s="6" t="str">
        <f>VLOOKUP(C378,'Cleaned Customer Dim'!$A$2:$J$501,10,FALSE)</f>
        <v>Platinum</v>
      </c>
      <c r="R378" s="4" t="str">
        <f>VLOOKUP(D378,'Cleaned Product Dim'!$A$2:$C$101,3,FALSE)</f>
        <v>Sports</v>
      </c>
      <c r="S378" s="6">
        <f>VLOOKUP(D378,'Cleaned Product Dim'!$A$2:$G$101,7,FALSE)</f>
        <v>107.06</v>
      </c>
      <c r="T378" s="6">
        <f>VLOOKUP(D378,'Cleaned Product Dim'!$A$2:$H$101,8,FALSE)</f>
        <v>359</v>
      </c>
      <c r="U378" s="6" t="str">
        <f>VLOOKUP(E378,'Cleaned Store Dim'!$A$2:$C$21,3,FALSE)</f>
        <v>South</v>
      </c>
      <c r="V378" s="6" t="str">
        <f>VLOOKUP(E378,'Cleaned Store Dim'!$A$2:$E$21,5,FALSE)</f>
        <v>Online</v>
      </c>
      <c r="W378" s="6" t="str">
        <f>VLOOKUP(E378,'Cleaned Store Dim'!$A$2:$F$21,6,FALSE)</f>
        <v>Sharon</v>
      </c>
    </row>
    <row r="379" spans="1:23" ht="15.75" x14ac:dyDescent="0.25">
      <c r="A379" s="4" t="s">
        <v>2342</v>
      </c>
      <c r="B379" s="20">
        <v>45744</v>
      </c>
      <c r="C379" s="4" t="s">
        <v>1417</v>
      </c>
      <c r="D379" s="4" t="s">
        <v>1832</v>
      </c>
      <c r="E379" s="4" t="s">
        <v>1924</v>
      </c>
      <c r="F379" s="4">
        <v>1</v>
      </c>
      <c r="G379" s="4">
        <v>995.52</v>
      </c>
      <c r="H379" s="4">
        <v>0.22</v>
      </c>
      <c r="I379" s="4" t="s">
        <v>1961</v>
      </c>
      <c r="J379" s="4">
        <v>776.50559999999996</v>
      </c>
      <c r="K379" s="4">
        <f t="shared" si="20"/>
        <v>1</v>
      </c>
      <c r="L379" s="4">
        <f t="shared" si="21"/>
        <v>995.52</v>
      </c>
      <c r="M379" s="4">
        <f t="shared" si="22"/>
        <v>0.22</v>
      </c>
      <c r="N379" s="4">
        <f t="shared" si="23"/>
        <v>776.50559999999996</v>
      </c>
      <c r="O379" s="6">
        <f>VLOOKUP(C379,'Cleaned Customer Dim'!$A$2:$D$501,4,FALSE)</f>
        <v>54</v>
      </c>
      <c r="P379" s="6" t="str">
        <f>VLOOKUP(C379,'Cleaned Customer Dim'!$A$2:$E$501,5,FALSE)</f>
        <v>Male</v>
      </c>
      <c r="Q379" s="6" t="str">
        <f>VLOOKUP(C379,'Cleaned Customer Dim'!$A$2:$J$501,10,FALSE)</f>
        <v>Gold</v>
      </c>
      <c r="R379" s="4" t="str">
        <f>VLOOKUP(D379,'Cleaned Product Dim'!$A$2:$C$101,3,FALSE)</f>
        <v>Beauty</v>
      </c>
      <c r="S379" s="6">
        <f>VLOOKUP(D379,'Cleaned Product Dim'!$A$2:$G$101,7,FALSE)</f>
        <v>250.41615384615383</v>
      </c>
      <c r="T379" s="6">
        <f>VLOOKUP(D379,'Cleaned Product Dim'!$A$2:$H$101,8,FALSE)</f>
        <v>159</v>
      </c>
      <c r="U379" s="6" t="str">
        <f>VLOOKUP(E379,'Cleaned Store Dim'!$A$2:$C$21,3,FALSE)</f>
        <v>East</v>
      </c>
      <c r="V379" s="6" t="str">
        <f>VLOOKUP(E379,'Cleaned Store Dim'!$A$2:$E$21,5,FALSE)</f>
        <v>Online</v>
      </c>
      <c r="W379" s="6" t="str">
        <f>VLOOKUP(E379,'Cleaned Store Dim'!$A$2:$F$21,6,FALSE)</f>
        <v>David</v>
      </c>
    </row>
    <row r="380" spans="1:23" ht="15.75" x14ac:dyDescent="0.25">
      <c r="A380" s="4" t="s">
        <v>2343</v>
      </c>
      <c r="B380" s="20">
        <v>45535</v>
      </c>
      <c r="C380" s="4" t="s">
        <v>436</v>
      </c>
      <c r="D380" s="4" t="s">
        <v>1585</v>
      </c>
      <c r="E380" s="4" t="s">
        <v>1945</v>
      </c>
      <c r="F380" s="4">
        <v>4</v>
      </c>
      <c r="G380" s="4">
        <v>241.32</v>
      </c>
      <c r="H380" s="4">
        <v>0.28999999999999998</v>
      </c>
      <c r="I380" s="4" t="s">
        <v>1964</v>
      </c>
      <c r="J380" s="4">
        <v>685.34879999999998</v>
      </c>
      <c r="K380" s="4">
        <f t="shared" si="20"/>
        <v>4</v>
      </c>
      <c r="L380" s="4">
        <f t="shared" si="21"/>
        <v>241.32</v>
      </c>
      <c r="M380" s="4">
        <f t="shared" si="22"/>
        <v>0.28999999999999998</v>
      </c>
      <c r="N380" s="4">
        <f t="shared" si="23"/>
        <v>685.34879999999998</v>
      </c>
      <c r="O380" s="6">
        <f>VLOOKUP(C380,'Cleaned Customer Dim'!$A$2:$D$501,4,FALSE)</f>
        <v>64</v>
      </c>
      <c r="P380" s="6" t="str">
        <f>VLOOKUP(C380,'Cleaned Customer Dim'!$A$2:$E$501,5,FALSE)</f>
        <v>Female</v>
      </c>
      <c r="Q380" s="6" t="str">
        <f>VLOOKUP(C380,'Cleaned Customer Dim'!$A$2:$J$501,10,FALSE)</f>
        <v>Platinum</v>
      </c>
      <c r="R380" s="4" t="str">
        <f>VLOOKUP(D380,'Cleaned Product Dim'!$A$2:$C$101,3,FALSE)</f>
        <v>Home</v>
      </c>
      <c r="S380" s="6">
        <f>VLOOKUP(D380,'Cleaned Product Dim'!$A$2:$G$101,7,FALSE)</f>
        <v>218.86</v>
      </c>
      <c r="T380" s="6">
        <f>VLOOKUP(D380,'Cleaned Product Dim'!$A$2:$H$101,8,FALSE)</f>
        <v>170</v>
      </c>
      <c r="U380" s="6" t="str">
        <f>VLOOKUP(E380,'Cleaned Store Dim'!$A$2:$C$21,3,FALSE)</f>
        <v>East</v>
      </c>
      <c r="V380" s="6" t="str">
        <f>VLOOKUP(E380,'Cleaned Store Dim'!$A$2:$E$21,5,FALSE)</f>
        <v>Flagship</v>
      </c>
      <c r="W380" s="6" t="str">
        <f>VLOOKUP(E380,'Cleaned Store Dim'!$A$2:$F$21,6,FALSE)</f>
        <v>East Stevechester</v>
      </c>
    </row>
    <row r="381" spans="1:23" ht="15.75" x14ac:dyDescent="0.25">
      <c r="A381" s="4" t="s">
        <v>2344</v>
      </c>
      <c r="B381" s="20">
        <v>45210</v>
      </c>
      <c r="C381" s="4" t="s">
        <v>778</v>
      </c>
      <c r="D381" s="4" t="s">
        <v>1817</v>
      </c>
      <c r="E381" s="4" t="s">
        <v>1892</v>
      </c>
      <c r="F381" s="4">
        <v>3</v>
      </c>
      <c r="G381" s="4">
        <v>636.03</v>
      </c>
      <c r="H381" s="4">
        <v>0.06</v>
      </c>
      <c r="I381" s="4" t="s">
        <v>1964</v>
      </c>
      <c r="J381" s="4">
        <v>1793.6045999999999</v>
      </c>
      <c r="K381" s="4">
        <f t="shared" si="20"/>
        <v>3</v>
      </c>
      <c r="L381" s="4">
        <f t="shared" si="21"/>
        <v>636.03</v>
      </c>
      <c r="M381" s="4">
        <f t="shared" si="22"/>
        <v>0.06</v>
      </c>
      <c r="N381" s="4">
        <f t="shared" si="23"/>
        <v>1793.6045999999999</v>
      </c>
      <c r="O381" s="6">
        <f>VLOOKUP(C381,'Cleaned Customer Dim'!$A$2:$D$501,4,FALSE)</f>
        <v>58</v>
      </c>
      <c r="P381" s="6" t="str">
        <f>VLOOKUP(C381,'Cleaned Customer Dim'!$A$2:$E$501,5,FALSE)</f>
        <v>Female</v>
      </c>
      <c r="Q381" s="6" t="str">
        <f>VLOOKUP(C381,'Cleaned Customer Dim'!$A$2:$J$501,10,FALSE)</f>
        <v>Platinum</v>
      </c>
      <c r="R381" s="4" t="str">
        <f>VLOOKUP(D381,'Cleaned Product Dim'!$A$2:$C$101,3,FALSE)</f>
        <v>Home</v>
      </c>
      <c r="S381" s="6">
        <f>VLOOKUP(D381,'Cleaned Product Dim'!$A$2:$G$101,7,FALSE)</f>
        <v>325.26</v>
      </c>
      <c r="T381" s="6">
        <f>VLOOKUP(D381,'Cleaned Product Dim'!$A$2:$H$101,8,FALSE)</f>
        <v>400</v>
      </c>
      <c r="U381" s="6" t="str">
        <f>VLOOKUP(E381,'Cleaned Store Dim'!$A$2:$C$21,3,FALSE)</f>
        <v>North</v>
      </c>
      <c r="V381" s="6" t="str">
        <f>VLOOKUP(E381,'Cleaned Store Dim'!$A$2:$E$21,5,FALSE)</f>
        <v>Flagship</v>
      </c>
      <c r="W381" s="6" t="str">
        <f>VLOOKUP(E381,'Cleaned Store Dim'!$A$2:$F$21,6,FALSE)</f>
        <v>Daniel</v>
      </c>
    </row>
    <row r="382" spans="1:23" ht="15.75" x14ac:dyDescent="0.25">
      <c r="A382" s="4" t="s">
        <v>2345</v>
      </c>
      <c r="B382" s="20">
        <v>45275</v>
      </c>
      <c r="C382" s="4" t="s">
        <v>348</v>
      </c>
      <c r="D382" s="4" t="s">
        <v>1572</v>
      </c>
      <c r="E382" s="4" t="s">
        <v>1948</v>
      </c>
      <c r="F382" s="4">
        <v>4</v>
      </c>
      <c r="G382" s="4">
        <v>603.30999999999995</v>
      </c>
      <c r="H382" s="4">
        <v>0.15</v>
      </c>
      <c r="I382" s="4" t="s">
        <v>1959</v>
      </c>
      <c r="J382" s="4">
        <v>2051.2539999999999</v>
      </c>
      <c r="K382" s="4">
        <f t="shared" si="20"/>
        <v>4</v>
      </c>
      <c r="L382" s="4">
        <f t="shared" si="21"/>
        <v>603.30999999999995</v>
      </c>
      <c r="M382" s="4">
        <f t="shared" si="22"/>
        <v>0.15</v>
      </c>
      <c r="N382" s="4">
        <f t="shared" si="23"/>
        <v>2051.2539999999999</v>
      </c>
      <c r="O382" s="6">
        <f>VLOOKUP(C382,'Cleaned Customer Dim'!$A$2:$D$501,4,FALSE)</f>
        <v>30</v>
      </c>
      <c r="P382" s="6" t="str">
        <f>VLOOKUP(C382,'Cleaned Customer Dim'!$A$2:$E$501,5,FALSE)</f>
        <v>Female</v>
      </c>
      <c r="Q382" s="6" t="str">
        <f>VLOOKUP(C382,'Cleaned Customer Dim'!$A$2:$J$501,10,FALSE)</f>
        <v>Platinum</v>
      </c>
      <c r="R382" s="4" t="str">
        <f>VLOOKUP(D382,'Cleaned Product Dim'!$A$2:$C$101,3,FALSE)</f>
        <v>Clothing</v>
      </c>
      <c r="S382" s="6">
        <f>VLOOKUP(D382,'Cleaned Product Dim'!$A$2:$G$101,7,FALSE)</f>
        <v>306.45999999999998</v>
      </c>
      <c r="T382" s="6">
        <f>VLOOKUP(D382,'Cleaned Product Dim'!$A$2:$H$101,8,FALSE)</f>
        <v>487</v>
      </c>
      <c r="U382" s="6" t="str">
        <f>VLOOKUP(E382,'Cleaned Store Dim'!$A$2:$C$21,3,FALSE)</f>
        <v>East</v>
      </c>
      <c r="V382" s="6" t="str">
        <f>VLOOKUP(E382,'Cleaned Store Dim'!$A$2:$E$21,5,FALSE)</f>
        <v>Online</v>
      </c>
      <c r="W382" s="6" t="str">
        <f>VLOOKUP(E382,'Cleaned Store Dim'!$A$2:$F$21,6,FALSE)</f>
        <v>Vasquez</v>
      </c>
    </row>
    <row r="383" spans="1:23" ht="15.75" x14ac:dyDescent="0.25">
      <c r="A383" s="4" t="s">
        <v>2346</v>
      </c>
      <c r="B383" s="20">
        <v>45427</v>
      </c>
      <c r="C383" s="4" t="s">
        <v>279</v>
      </c>
      <c r="D383" s="4" t="s">
        <v>1850</v>
      </c>
      <c r="E383" s="4" t="s">
        <v>1924</v>
      </c>
      <c r="F383" s="4">
        <v>3</v>
      </c>
      <c r="G383" s="4">
        <v>437.96</v>
      </c>
      <c r="H383" s="4">
        <v>0.27</v>
      </c>
      <c r="I383" s="4" t="s">
        <v>1964</v>
      </c>
      <c r="J383" s="4">
        <v>959.13239999999985</v>
      </c>
      <c r="K383" s="4">
        <f t="shared" si="20"/>
        <v>3</v>
      </c>
      <c r="L383" s="4">
        <f t="shared" si="21"/>
        <v>437.96</v>
      </c>
      <c r="M383" s="4">
        <f t="shared" si="22"/>
        <v>0.27</v>
      </c>
      <c r="N383" s="4">
        <f t="shared" si="23"/>
        <v>959.13239999999985</v>
      </c>
      <c r="O383" s="6">
        <f>VLOOKUP(C383,'Cleaned Customer Dim'!$A$2:$D$501,4,FALSE)</f>
        <v>61</v>
      </c>
      <c r="P383" s="6" t="str">
        <f>VLOOKUP(C383,'Cleaned Customer Dim'!$A$2:$E$501,5,FALSE)</f>
        <v>Female</v>
      </c>
      <c r="Q383" s="6" t="str">
        <f>VLOOKUP(C383,'Cleaned Customer Dim'!$A$2:$J$501,10,FALSE)</f>
        <v>Gold</v>
      </c>
      <c r="R383" s="4" t="str">
        <f>VLOOKUP(D383,'Cleaned Product Dim'!$A$2:$C$101,3,FALSE)</f>
        <v>Beauty</v>
      </c>
      <c r="S383" s="6">
        <f>VLOOKUP(D383,'Cleaned Product Dim'!$A$2:$G$101,7,FALSE)</f>
        <v>183.04</v>
      </c>
      <c r="T383" s="6">
        <f>VLOOKUP(D383,'Cleaned Product Dim'!$A$2:$H$101,8,FALSE)</f>
        <v>457</v>
      </c>
      <c r="U383" s="6" t="str">
        <f>VLOOKUP(E383,'Cleaned Store Dim'!$A$2:$C$21,3,FALSE)</f>
        <v>East</v>
      </c>
      <c r="V383" s="6" t="str">
        <f>VLOOKUP(E383,'Cleaned Store Dim'!$A$2:$E$21,5,FALSE)</f>
        <v>Online</v>
      </c>
      <c r="W383" s="6" t="str">
        <f>VLOOKUP(E383,'Cleaned Store Dim'!$A$2:$F$21,6,FALSE)</f>
        <v>David</v>
      </c>
    </row>
    <row r="384" spans="1:23" ht="15.75" x14ac:dyDescent="0.25">
      <c r="A384" s="4" t="s">
        <v>2347</v>
      </c>
      <c r="B384" s="20">
        <v>45322</v>
      </c>
      <c r="C384" s="4" t="s">
        <v>686</v>
      </c>
      <c r="D384" s="4" t="s">
        <v>1680</v>
      </c>
      <c r="E384" s="4" t="s">
        <v>1904</v>
      </c>
      <c r="F384" s="4">
        <v>2</v>
      </c>
      <c r="G384" s="4">
        <v>56.91</v>
      </c>
      <c r="H384" s="4">
        <v>0.08</v>
      </c>
      <c r="I384" s="4" t="s">
        <v>1964</v>
      </c>
      <c r="J384" s="4">
        <v>104.7144</v>
      </c>
      <c r="K384" s="4">
        <f t="shared" si="20"/>
        <v>2</v>
      </c>
      <c r="L384" s="4">
        <f t="shared" si="21"/>
        <v>56.91</v>
      </c>
      <c r="M384" s="4">
        <f t="shared" si="22"/>
        <v>0.08</v>
      </c>
      <c r="N384" s="4">
        <f t="shared" si="23"/>
        <v>104.7144</v>
      </c>
      <c r="O384" s="6">
        <f>VLOOKUP(C384,'Cleaned Customer Dim'!$A$2:$D$501,4,FALSE)</f>
        <v>54</v>
      </c>
      <c r="P384" s="6" t="str">
        <f>VLOOKUP(C384,'Cleaned Customer Dim'!$A$2:$E$501,5,FALSE)</f>
        <v>Male</v>
      </c>
      <c r="Q384" s="6" t="str">
        <f>VLOOKUP(C384,'Cleaned Customer Dim'!$A$2:$J$501,10,FALSE)</f>
        <v>Platinum</v>
      </c>
      <c r="R384" s="4" t="str">
        <f>VLOOKUP(D384,'Cleaned Product Dim'!$A$2:$C$101,3,FALSE)</f>
        <v>Electronics</v>
      </c>
      <c r="S384" s="6">
        <f>VLOOKUP(D384,'Cleaned Product Dim'!$A$2:$G$101,7,FALSE)</f>
        <v>419.28</v>
      </c>
      <c r="T384" s="6">
        <f>VLOOKUP(D384,'Cleaned Product Dim'!$A$2:$H$101,8,FALSE)</f>
        <v>86</v>
      </c>
      <c r="U384" s="6" t="str">
        <f>VLOOKUP(E384,'Cleaned Store Dim'!$A$2:$C$21,3,FALSE)</f>
        <v>South</v>
      </c>
      <c r="V384" s="6" t="str">
        <f>VLOOKUP(E384,'Cleaned Store Dim'!$A$2:$E$21,5,FALSE)</f>
        <v>Online</v>
      </c>
      <c r="W384" s="6" t="str">
        <f>VLOOKUP(E384,'Cleaned Store Dim'!$A$2:$F$21,6,FALSE)</f>
        <v>Sharon</v>
      </c>
    </row>
    <row r="385" spans="1:23" ht="15.75" x14ac:dyDescent="0.25">
      <c r="A385" s="4" t="s">
        <v>2348</v>
      </c>
      <c r="B385" s="20">
        <v>45089</v>
      </c>
      <c r="C385" s="4" t="s">
        <v>1061</v>
      </c>
      <c r="D385" s="4" t="s">
        <v>1811</v>
      </c>
      <c r="E385" s="4" t="s">
        <v>1911</v>
      </c>
      <c r="F385" s="4">
        <v>1</v>
      </c>
      <c r="G385" s="4">
        <v>141.79</v>
      </c>
      <c r="H385" s="4">
        <v>0.1</v>
      </c>
      <c r="I385" s="4" t="s">
        <v>1959</v>
      </c>
      <c r="J385" s="4">
        <v>127.611</v>
      </c>
      <c r="K385" s="4">
        <f t="shared" si="20"/>
        <v>1</v>
      </c>
      <c r="L385" s="4">
        <f t="shared" si="21"/>
        <v>141.79</v>
      </c>
      <c r="M385" s="4">
        <f t="shared" si="22"/>
        <v>0.1</v>
      </c>
      <c r="N385" s="4">
        <f t="shared" si="23"/>
        <v>127.611</v>
      </c>
      <c r="O385" s="6">
        <f>VLOOKUP(C385,'Cleaned Customer Dim'!$A$2:$D$501,4,FALSE)</f>
        <v>50</v>
      </c>
      <c r="P385" s="6" t="str">
        <f>VLOOKUP(C385,'Cleaned Customer Dim'!$A$2:$E$501,5,FALSE)</f>
        <v>Female</v>
      </c>
      <c r="Q385" s="6" t="str">
        <f>VLOOKUP(C385,'Cleaned Customer Dim'!$A$2:$J$501,10,FALSE)</f>
        <v>Silver</v>
      </c>
      <c r="R385" s="4" t="str">
        <f>VLOOKUP(D385,'Cleaned Product Dim'!$A$2:$C$101,3,FALSE)</f>
        <v>Electronics</v>
      </c>
      <c r="S385" s="6">
        <f>VLOOKUP(D385,'Cleaned Product Dim'!$A$2:$G$101,7,FALSE)</f>
        <v>392.89</v>
      </c>
      <c r="T385" s="6">
        <f>VLOOKUP(D385,'Cleaned Product Dim'!$A$2:$H$101,8,FALSE)</f>
        <v>320</v>
      </c>
      <c r="U385" s="6" t="str">
        <f>VLOOKUP(E385,'Cleaned Store Dim'!$A$2:$C$21,3,FALSE)</f>
        <v>East</v>
      </c>
      <c r="V385" s="6" t="str">
        <f>VLOOKUP(E385,'Cleaned Store Dim'!$A$2:$E$21,5,FALSE)</f>
        <v>Online</v>
      </c>
      <c r="W385" s="6" t="str">
        <f>VLOOKUP(E385,'Cleaned Store Dim'!$A$2:$F$21,6,FALSE)</f>
        <v>Joseph</v>
      </c>
    </row>
    <row r="386" spans="1:23" ht="15.75" x14ac:dyDescent="0.25">
      <c r="A386" s="4" t="s">
        <v>2349</v>
      </c>
      <c r="B386" s="20">
        <v>45597</v>
      </c>
      <c r="C386" s="4" t="s">
        <v>1499</v>
      </c>
      <c r="D386" s="4" t="s">
        <v>1594</v>
      </c>
      <c r="E386" s="4" t="s">
        <v>1936</v>
      </c>
      <c r="F386" s="4">
        <v>4</v>
      </c>
      <c r="G386" s="4">
        <v>355.14</v>
      </c>
      <c r="H386" s="4">
        <v>0.16</v>
      </c>
      <c r="I386" s="4" t="s">
        <v>1964</v>
      </c>
      <c r="J386" s="4">
        <v>1193.2704000000001</v>
      </c>
      <c r="K386" s="4">
        <f t="shared" ref="K386:K449" si="24">IF(F386="",J386/(G386*(1-H386)),F386)</f>
        <v>4</v>
      </c>
      <c r="L386" s="4">
        <f t="shared" ref="L386:L449" si="25">IF(G386="",J386/(K386*(1-H386)),G386)</f>
        <v>355.14</v>
      </c>
      <c r="M386" s="4">
        <f t="shared" ref="M386:M449" si="26">IF(H386="",1-(J386/(K386*L386)),H386)</f>
        <v>0.16</v>
      </c>
      <c r="N386" s="4">
        <f t="shared" ref="N386:N449" si="27">IF(J386="",F386*G386*(1-H386),J386)</f>
        <v>1193.2704000000001</v>
      </c>
      <c r="O386" s="6">
        <f>VLOOKUP(C386,'Cleaned Customer Dim'!$A$2:$D$501,4,FALSE)</f>
        <v>48</v>
      </c>
      <c r="P386" s="6" t="str">
        <f>VLOOKUP(C386,'Cleaned Customer Dim'!$A$2:$E$501,5,FALSE)</f>
        <v>Male</v>
      </c>
      <c r="Q386" s="6" t="str">
        <f>VLOOKUP(C386,'Cleaned Customer Dim'!$A$2:$J$501,10,FALSE)</f>
        <v>Gold</v>
      </c>
      <c r="R386" s="4" t="str">
        <f>VLOOKUP(D386,'Cleaned Product Dim'!$A$2:$C$101,3,FALSE)</f>
        <v>Sports</v>
      </c>
      <c r="S386" s="6">
        <f>VLOOKUP(D386,'Cleaned Product Dim'!$A$2:$G$101,7,FALSE)</f>
        <v>495.72</v>
      </c>
      <c r="T386" s="6">
        <f>VLOOKUP(D386,'Cleaned Product Dim'!$A$2:$H$101,8,FALSE)</f>
        <v>323</v>
      </c>
      <c r="U386" s="6" t="str">
        <f>VLOOKUP(E386,'Cleaned Store Dim'!$A$2:$C$21,3,FALSE)</f>
        <v>North</v>
      </c>
      <c r="V386" s="6" t="str">
        <f>VLOOKUP(E386,'Cleaned Store Dim'!$A$2:$E$21,5,FALSE)</f>
        <v>Flagship</v>
      </c>
      <c r="W386" s="6" t="str">
        <f>VLOOKUP(E386,'Cleaned Store Dim'!$A$2:$F$21,6,FALSE)</f>
        <v>Jenniferstad</v>
      </c>
    </row>
    <row r="387" spans="1:23" ht="15.75" x14ac:dyDescent="0.25">
      <c r="A387" s="4" t="s">
        <v>2350</v>
      </c>
      <c r="B387" s="20">
        <v>45847</v>
      </c>
      <c r="C387" s="4" t="s">
        <v>695</v>
      </c>
      <c r="D387" s="4" t="s">
        <v>1693</v>
      </c>
      <c r="E387" s="4" t="s">
        <v>1911</v>
      </c>
      <c r="F387" s="4">
        <v>4</v>
      </c>
      <c r="G387" s="4">
        <v>960.38</v>
      </c>
      <c r="H387" s="4">
        <v>0.15</v>
      </c>
      <c r="I387" s="4" t="s">
        <v>1964</v>
      </c>
      <c r="J387" s="4">
        <v>3265.2919999999999</v>
      </c>
      <c r="K387" s="4">
        <f t="shared" si="24"/>
        <v>4</v>
      </c>
      <c r="L387" s="4">
        <f t="shared" si="25"/>
        <v>960.38</v>
      </c>
      <c r="M387" s="4">
        <f t="shared" si="26"/>
        <v>0.15</v>
      </c>
      <c r="N387" s="4">
        <f t="shared" si="27"/>
        <v>3265.2919999999999</v>
      </c>
      <c r="O387" s="6">
        <f>VLOOKUP(C387,'Cleaned Customer Dim'!$A$2:$D$501,4,FALSE)</f>
        <v>20</v>
      </c>
      <c r="P387" s="6" t="str">
        <f>VLOOKUP(C387,'Cleaned Customer Dim'!$A$2:$E$501,5,FALSE)</f>
        <v>Female</v>
      </c>
      <c r="Q387" s="6" t="str">
        <f>VLOOKUP(C387,'Cleaned Customer Dim'!$A$2:$J$501,10,FALSE)</f>
        <v>Silver</v>
      </c>
      <c r="R387" s="4" t="str">
        <f>VLOOKUP(D387,'Cleaned Product Dim'!$A$2:$C$101,3,FALSE)</f>
        <v>Sports</v>
      </c>
      <c r="S387" s="6">
        <f>VLOOKUP(D387,'Cleaned Product Dim'!$A$2:$G$101,7,FALSE)</f>
        <v>135.61000000000001</v>
      </c>
      <c r="T387" s="6">
        <f>VLOOKUP(D387,'Cleaned Product Dim'!$A$2:$H$101,8,FALSE)</f>
        <v>394</v>
      </c>
      <c r="U387" s="6" t="str">
        <f>VLOOKUP(E387,'Cleaned Store Dim'!$A$2:$C$21,3,FALSE)</f>
        <v>East</v>
      </c>
      <c r="V387" s="6" t="str">
        <f>VLOOKUP(E387,'Cleaned Store Dim'!$A$2:$E$21,5,FALSE)</f>
        <v>Online</v>
      </c>
      <c r="W387" s="6" t="str">
        <f>VLOOKUP(E387,'Cleaned Store Dim'!$A$2:$F$21,6,FALSE)</f>
        <v>Joseph</v>
      </c>
    </row>
    <row r="388" spans="1:23" ht="15.75" x14ac:dyDescent="0.25">
      <c r="A388" s="4" t="s">
        <v>2351</v>
      </c>
      <c r="B388" s="20">
        <v>45433</v>
      </c>
      <c r="C388" s="4" t="s">
        <v>1316</v>
      </c>
      <c r="D388" s="4" t="s">
        <v>1790</v>
      </c>
      <c r="E388" s="4" t="s">
        <v>1939</v>
      </c>
      <c r="F388" s="4">
        <v>3</v>
      </c>
      <c r="G388" s="4">
        <v>847.21</v>
      </c>
      <c r="H388" s="4">
        <v>0.06</v>
      </c>
      <c r="I388" s="4" t="s">
        <v>1961</v>
      </c>
      <c r="J388" s="4">
        <v>2389.1322</v>
      </c>
      <c r="K388" s="4">
        <f t="shared" si="24"/>
        <v>3</v>
      </c>
      <c r="L388" s="4">
        <f t="shared" si="25"/>
        <v>847.21</v>
      </c>
      <c r="M388" s="4">
        <f t="shared" si="26"/>
        <v>0.06</v>
      </c>
      <c r="N388" s="4">
        <f t="shared" si="27"/>
        <v>2389.1322</v>
      </c>
      <c r="O388" s="6">
        <f>VLOOKUP(C388,'Cleaned Customer Dim'!$A$2:$D$501,4,FALSE)</f>
        <v>60</v>
      </c>
      <c r="P388" s="6" t="str">
        <f>VLOOKUP(C388,'Cleaned Customer Dim'!$A$2:$E$501,5,FALSE)</f>
        <v>Male</v>
      </c>
      <c r="Q388" s="6" t="str">
        <f>VLOOKUP(C388,'Cleaned Customer Dim'!$A$2:$J$501,10,FALSE)</f>
        <v>Bronze</v>
      </c>
      <c r="R388" s="4" t="str">
        <f>VLOOKUP(D388,'Cleaned Product Dim'!$A$2:$C$101,3,FALSE)</f>
        <v>Clothing</v>
      </c>
      <c r="S388" s="6">
        <f>VLOOKUP(D388,'Cleaned Product Dim'!$A$2:$G$101,7,FALSE)</f>
        <v>218.22</v>
      </c>
      <c r="T388" s="6">
        <f>VLOOKUP(D388,'Cleaned Product Dim'!$A$2:$H$101,8,FALSE)</f>
        <v>224</v>
      </c>
      <c r="U388" s="6" t="str">
        <f>VLOOKUP(E388,'Cleaned Store Dim'!$A$2:$C$21,3,FALSE)</f>
        <v>West</v>
      </c>
      <c r="V388" s="6" t="str">
        <f>VLOOKUP(E388,'Cleaned Store Dim'!$A$2:$E$21,5,FALSE)</f>
        <v>Flagship</v>
      </c>
      <c r="W388" s="6" t="str">
        <f>VLOOKUP(E388,'Cleaned Store Dim'!$A$2:$F$21,6,FALSE)</f>
        <v>New Jimmy</v>
      </c>
    </row>
    <row r="389" spans="1:23" ht="15.75" x14ac:dyDescent="0.25">
      <c r="A389" s="4" t="s">
        <v>2352</v>
      </c>
      <c r="B389" s="20">
        <v>45892</v>
      </c>
      <c r="C389" s="4" t="s">
        <v>248</v>
      </c>
      <c r="D389" s="4" t="s">
        <v>1823</v>
      </c>
      <c r="E389" s="4" t="s">
        <v>1924</v>
      </c>
      <c r="F389" s="4">
        <v>4</v>
      </c>
      <c r="G389" s="4">
        <v>773.81</v>
      </c>
      <c r="H389" s="4">
        <v>0.08</v>
      </c>
      <c r="I389" s="4" t="s">
        <v>1964</v>
      </c>
      <c r="J389" s="4">
        <v>2847.6208000000001</v>
      </c>
      <c r="K389" s="4">
        <f t="shared" si="24"/>
        <v>4</v>
      </c>
      <c r="L389" s="4">
        <f t="shared" si="25"/>
        <v>773.81</v>
      </c>
      <c r="M389" s="4">
        <f t="shared" si="26"/>
        <v>0.08</v>
      </c>
      <c r="N389" s="4">
        <f t="shared" si="27"/>
        <v>2847.6208000000001</v>
      </c>
      <c r="O389" s="6">
        <f>VLOOKUP(C389,'Cleaned Customer Dim'!$A$2:$D$501,4,FALSE)</f>
        <v>27</v>
      </c>
      <c r="P389" s="6" t="str">
        <f>VLOOKUP(C389,'Cleaned Customer Dim'!$A$2:$E$501,5,FALSE)</f>
        <v>Female</v>
      </c>
      <c r="Q389" s="6" t="str">
        <f>VLOOKUP(C389,'Cleaned Customer Dim'!$A$2:$J$501,10,FALSE)</f>
        <v>Silver</v>
      </c>
      <c r="R389" s="4" t="str">
        <f>VLOOKUP(D389,'Cleaned Product Dim'!$A$2:$C$101,3,FALSE)</f>
        <v>Home</v>
      </c>
      <c r="S389" s="6">
        <f>VLOOKUP(D389,'Cleaned Product Dim'!$A$2:$G$101,7,FALSE)</f>
        <v>143.43</v>
      </c>
      <c r="T389" s="6">
        <f>VLOOKUP(D389,'Cleaned Product Dim'!$A$2:$H$101,8,FALSE)</f>
        <v>58</v>
      </c>
      <c r="U389" s="6" t="str">
        <f>VLOOKUP(E389,'Cleaned Store Dim'!$A$2:$C$21,3,FALSE)</f>
        <v>East</v>
      </c>
      <c r="V389" s="6" t="str">
        <f>VLOOKUP(E389,'Cleaned Store Dim'!$A$2:$E$21,5,FALSE)</f>
        <v>Online</v>
      </c>
      <c r="W389" s="6" t="str">
        <f>VLOOKUP(E389,'Cleaned Store Dim'!$A$2:$F$21,6,FALSE)</f>
        <v>David</v>
      </c>
    </row>
    <row r="390" spans="1:23" ht="15.75" x14ac:dyDescent="0.25">
      <c r="A390" s="4" t="s">
        <v>2353</v>
      </c>
      <c r="B390" s="20">
        <v>45721</v>
      </c>
      <c r="C390" s="4" t="s">
        <v>8</v>
      </c>
      <c r="D390" s="4" t="s">
        <v>1771</v>
      </c>
      <c r="E390" s="4" t="s">
        <v>1939</v>
      </c>
      <c r="F390" s="4">
        <v>1</v>
      </c>
      <c r="G390" s="4">
        <v>664.71</v>
      </c>
      <c r="H390" s="4">
        <v>0.1</v>
      </c>
      <c r="I390" s="4" t="s">
        <v>1961</v>
      </c>
      <c r="J390" s="4">
        <v>598.23900000000003</v>
      </c>
      <c r="K390" s="4">
        <f t="shared" si="24"/>
        <v>1</v>
      </c>
      <c r="L390" s="4">
        <f t="shared" si="25"/>
        <v>664.71</v>
      </c>
      <c r="M390" s="4">
        <f t="shared" si="26"/>
        <v>0.1</v>
      </c>
      <c r="N390" s="4">
        <f t="shared" si="27"/>
        <v>598.23900000000003</v>
      </c>
      <c r="O390" s="6">
        <f>VLOOKUP(C390,'Cleaned Customer Dim'!$A$2:$D$501,4,FALSE)</f>
        <v>55</v>
      </c>
      <c r="P390" s="6" t="str">
        <f>VLOOKUP(C390,'Cleaned Customer Dim'!$A$2:$E$501,5,FALSE)</f>
        <v>Male</v>
      </c>
      <c r="Q390" s="6" t="str">
        <f>VLOOKUP(C390,'Cleaned Customer Dim'!$A$2:$J$501,10,FALSE)</f>
        <v>Platinum</v>
      </c>
      <c r="R390" s="4" t="str">
        <f>VLOOKUP(D390,'Cleaned Product Dim'!$A$2:$C$101,3,FALSE)</f>
        <v>Beauty</v>
      </c>
      <c r="S390" s="6">
        <f>VLOOKUP(D390,'Cleaned Product Dim'!$A$2:$G$101,7,FALSE)</f>
        <v>266.86</v>
      </c>
      <c r="T390" s="6">
        <f>VLOOKUP(D390,'Cleaned Product Dim'!$A$2:$H$101,8,FALSE)</f>
        <v>458</v>
      </c>
      <c r="U390" s="6" t="str">
        <f>VLOOKUP(E390,'Cleaned Store Dim'!$A$2:$C$21,3,FALSE)</f>
        <v>West</v>
      </c>
      <c r="V390" s="6" t="str">
        <f>VLOOKUP(E390,'Cleaned Store Dim'!$A$2:$E$21,5,FALSE)</f>
        <v>Flagship</v>
      </c>
      <c r="W390" s="6" t="str">
        <f>VLOOKUP(E390,'Cleaned Store Dim'!$A$2:$F$21,6,FALSE)</f>
        <v>New Jimmy</v>
      </c>
    </row>
    <row r="391" spans="1:23" ht="15.75" x14ac:dyDescent="0.25">
      <c r="A391" s="4" t="s">
        <v>2354</v>
      </c>
      <c r="B391" s="20">
        <v>44996</v>
      </c>
      <c r="C391" s="4" t="s">
        <v>1100</v>
      </c>
      <c r="D391" s="4" t="s">
        <v>1689</v>
      </c>
      <c r="E391" s="4" t="s">
        <v>1914</v>
      </c>
      <c r="F391" s="4">
        <v>4</v>
      </c>
      <c r="G391" s="4">
        <v>482.06</v>
      </c>
      <c r="H391" s="4">
        <v>7.0000000000000007E-2</v>
      </c>
      <c r="I391" s="4" t="s">
        <v>1961</v>
      </c>
      <c r="J391" s="4">
        <v>1793.2632000000001</v>
      </c>
      <c r="K391" s="4">
        <f t="shared" si="24"/>
        <v>4</v>
      </c>
      <c r="L391" s="4">
        <f t="shared" si="25"/>
        <v>482.06</v>
      </c>
      <c r="M391" s="4">
        <f t="shared" si="26"/>
        <v>7.0000000000000007E-2</v>
      </c>
      <c r="N391" s="4">
        <f t="shared" si="27"/>
        <v>1793.2632000000001</v>
      </c>
      <c r="O391" s="6">
        <f>VLOOKUP(C391,'Cleaned Customer Dim'!$A$2:$D$501,4,FALSE)</f>
        <v>39</v>
      </c>
      <c r="P391" s="6" t="str">
        <f>VLOOKUP(C391,'Cleaned Customer Dim'!$A$2:$E$501,5,FALSE)</f>
        <v>Female</v>
      </c>
      <c r="Q391" s="6" t="str">
        <f>VLOOKUP(C391,'Cleaned Customer Dim'!$A$2:$J$501,10,FALSE)</f>
        <v>Gold</v>
      </c>
      <c r="R391" s="4" t="str">
        <f>VLOOKUP(D391,'Cleaned Product Dim'!$A$2:$C$101,3,FALSE)</f>
        <v>Clothing</v>
      </c>
      <c r="S391" s="6">
        <f>VLOOKUP(D391,'Cleaned Product Dim'!$A$2:$G$101,7,FALSE)</f>
        <v>353.47</v>
      </c>
      <c r="T391" s="6">
        <f>VLOOKUP(D391,'Cleaned Product Dim'!$A$2:$H$101,8,FALSE)</f>
        <v>214</v>
      </c>
      <c r="U391" s="6" t="str">
        <f>VLOOKUP(E391,'Cleaned Store Dim'!$A$2:$C$21,3,FALSE)</f>
        <v>South</v>
      </c>
      <c r="V391" s="6" t="str">
        <f>VLOOKUP(E391,'Cleaned Store Dim'!$A$2:$E$21,5,FALSE)</f>
        <v>Online</v>
      </c>
      <c r="W391" s="6" t="str">
        <f>VLOOKUP(E391,'Cleaned Store Dim'!$A$2:$F$21,6,FALSE)</f>
        <v>Williamsport</v>
      </c>
    </row>
    <row r="392" spans="1:23" ht="15.75" x14ac:dyDescent="0.25">
      <c r="A392" s="4" t="s">
        <v>2355</v>
      </c>
      <c r="B392" s="20">
        <v>45742</v>
      </c>
      <c r="C392" s="4" t="s">
        <v>325</v>
      </c>
      <c r="D392" s="4" t="s">
        <v>1753</v>
      </c>
      <c r="E392" s="4" t="s">
        <v>1901</v>
      </c>
      <c r="F392" s="4">
        <v>4</v>
      </c>
      <c r="G392" s="4">
        <v>995.55</v>
      </c>
      <c r="H392" s="4">
        <v>0.19</v>
      </c>
      <c r="I392" s="4" t="s">
        <v>1961</v>
      </c>
      <c r="J392" s="4">
        <v>3225.5819999999999</v>
      </c>
      <c r="K392" s="4">
        <f t="shared" si="24"/>
        <v>4</v>
      </c>
      <c r="L392" s="4">
        <f t="shared" si="25"/>
        <v>995.55</v>
      </c>
      <c r="M392" s="4">
        <f t="shared" si="26"/>
        <v>0.19</v>
      </c>
      <c r="N392" s="4">
        <f t="shared" si="27"/>
        <v>3225.5819999999999</v>
      </c>
      <c r="O392" s="6">
        <f>VLOOKUP(C392,'Cleaned Customer Dim'!$A$2:$D$501,4,FALSE)</f>
        <v>43</v>
      </c>
      <c r="P392" s="6" t="str">
        <f>VLOOKUP(C392,'Cleaned Customer Dim'!$A$2:$E$501,5,FALSE)</f>
        <v>Male</v>
      </c>
      <c r="Q392" s="6" t="str">
        <f>VLOOKUP(C392,'Cleaned Customer Dim'!$A$2:$J$501,10,FALSE)</f>
        <v>Platinum</v>
      </c>
      <c r="R392" s="4" t="str">
        <f>VLOOKUP(D392,'Cleaned Product Dim'!$A$2:$C$101,3,FALSE)</f>
        <v>Sports</v>
      </c>
      <c r="S392" s="6">
        <f>VLOOKUP(D392,'Cleaned Product Dim'!$A$2:$G$101,7,FALSE)</f>
        <v>30.62</v>
      </c>
      <c r="T392" s="6">
        <f>VLOOKUP(D392,'Cleaned Product Dim'!$A$2:$H$101,8,FALSE)</f>
        <v>138</v>
      </c>
      <c r="U392" s="6" t="str">
        <f>VLOOKUP(E392,'Cleaned Store Dim'!$A$2:$C$21,3,FALSE)</f>
        <v>North</v>
      </c>
      <c r="V392" s="6" t="str">
        <f>VLOOKUP(E392,'Cleaned Store Dim'!$A$2:$E$21,5,FALSE)</f>
        <v>Outlet</v>
      </c>
      <c r="W392" s="6" t="str">
        <f>VLOOKUP(E392,'Cleaned Store Dim'!$A$2:$F$21,6,FALSE)</f>
        <v>Goldberg</v>
      </c>
    </row>
    <row r="393" spans="1:23" ht="15.75" x14ac:dyDescent="0.25">
      <c r="A393" s="4" t="s">
        <v>2356</v>
      </c>
      <c r="B393" s="20">
        <v>45419</v>
      </c>
      <c r="C393" s="4" t="s">
        <v>485</v>
      </c>
      <c r="D393" s="4" t="s">
        <v>1862</v>
      </c>
      <c r="E393" s="4" t="s">
        <v>1932</v>
      </c>
      <c r="F393" s="4">
        <v>2</v>
      </c>
      <c r="G393" s="4">
        <v>153.84</v>
      </c>
      <c r="H393" s="4">
        <v>0.27</v>
      </c>
      <c r="I393" s="4" t="s">
        <v>1961</v>
      </c>
      <c r="J393" s="4">
        <v>224.60640000000001</v>
      </c>
      <c r="K393" s="4">
        <f t="shared" si="24"/>
        <v>2</v>
      </c>
      <c r="L393" s="4">
        <f t="shared" si="25"/>
        <v>153.84</v>
      </c>
      <c r="M393" s="4">
        <f t="shared" si="26"/>
        <v>0.27</v>
      </c>
      <c r="N393" s="4">
        <f t="shared" si="27"/>
        <v>224.60640000000001</v>
      </c>
      <c r="O393" s="6">
        <f>VLOOKUP(C393,'Cleaned Customer Dim'!$A$2:$D$501,4,FALSE)</f>
        <v>30</v>
      </c>
      <c r="P393" s="6" t="str">
        <f>VLOOKUP(C393,'Cleaned Customer Dim'!$A$2:$E$501,5,FALSE)</f>
        <v>Male</v>
      </c>
      <c r="Q393" s="6" t="str">
        <f>VLOOKUP(C393,'Cleaned Customer Dim'!$A$2:$J$501,10,FALSE)</f>
        <v>Bronze</v>
      </c>
      <c r="R393" s="4" t="str">
        <f>VLOOKUP(D393,'Cleaned Product Dim'!$A$2:$C$101,3,FALSE)</f>
        <v>Electronics</v>
      </c>
      <c r="S393" s="6">
        <f>VLOOKUP(D393,'Cleaned Product Dim'!$A$2:$G$101,7,FALSE)</f>
        <v>377.52</v>
      </c>
      <c r="T393" s="6">
        <f>VLOOKUP(D393,'Cleaned Product Dim'!$A$2:$H$101,8,FALSE)</f>
        <v>485</v>
      </c>
      <c r="U393" s="6" t="str">
        <f>VLOOKUP(E393,'Cleaned Store Dim'!$A$2:$C$21,3,FALSE)</f>
        <v>East</v>
      </c>
      <c r="V393" s="6" t="str">
        <f>VLOOKUP(E393,'Cleaned Store Dim'!$A$2:$E$21,5,FALSE)</f>
        <v>Flagship</v>
      </c>
      <c r="W393" s="6" t="str">
        <f>VLOOKUP(E393,'Cleaned Store Dim'!$A$2:$F$21,6,FALSE)</f>
        <v>Johnsonville</v>
      </c>
    </row>
    <row r="394" spans="1:23" ht="15.75" x14ac:dyDescent="0.25">
      <c r="A394" s="4" t="s">
        <v>2357</v>
      </c>
      <c r="B394" s="20">
        <v>45996</v>
      </c>
      <c r="C394" s="4" t="s">
        <v>521</v>
      </c>
      <c r="D394" s="4" t="s">
        <v>1817</v>
      </c>
      <c r="E394" s="4" t="s">
        <v>1911</v>
      </c>
      <c r="F394" s="4">
        <v>3</v>
      </c>
      <c r="G394" s="4">
        <v>362.11</v>
      </c>
      <c r="H394" s="4">
        <v>0.23</v>
      </c>
      <c r="I394" s="4" t="s">
        <v>1964</v>
      </c>
      <c r="J394" s="4">
        <v>836.47409999999991</v>
      </c>
      <c r="K394" s="4">
        <f t="shared" si="24"/>
        <v>3</v>
      </c>
      <c r="L394" s="4">
        <f t="shared" si="25"/>
        <v>362.11</v>
      </c>
      <c r="M394" s="4">
        <f t="shared" si="26"/>
        <v>0.23</v>
      </c>
      <c r="N394" s="4">
        <f t="shared" si="27"/>
        <v>836.47409999999991</v>
      </c>
      <c r="O394" s="6">
        <f>VLOOKUP(C394,'Cleaned Customer Dim'!$A$2:$D$501,4,FALSE)</f>
        <v>31</v>
      </c>
      <c r="P394" s="6" t="str">
        <f>VLOOKUP(C394,'Cleaned Customer Dim'!$A$2:$E$501,5,FALSE)</f>
        <v>Male</v>
      </c>
      <c r="Q394" s="6" t="str">
        <f>VLOOKUP(C394,'Cleaned Customer Dim'!$A$2:$J$501,10,FALSE)</f>
        <v>Bronze</v>
      </c>
      <c r="R394" s="4" t="str">
        <f>VLOOKUP(D394,'Cleaned Product Dim'!$A$2:$C$101,3,FALSE)</f>
        <v>Home</v>
      </c>
      <c r="S394" s="6">
        <f>VLOOKUP(D394,'Cleaned Product Dim'!$A$2:$G$101,7,FALSE)</f>
        <v>325.26</v>
      </c>
      <c r="T394" s="6">
        <f>VLOOKUP(D394,'Cleaned Product Dim'!$A$2:$H$101,8,FALSE)</f>
        <v>400</v>
      </c>
      <c r="U394" s="6" t="str">
        <f>VLOOKUP(E394,'Cleaned Store Dim'!$A$2:$C$21,3,FALSE)</f>
        <v>East</v>
      </c>
      <c r="V394" s="6" t="str">
        <f>VLOOKUP(E394,'Cleaned Store Dim'!$A$2:$E$21,5,FALSE)</f>
        <v>Online</v>
      </c>
      <c r="W394" s="6" t="str">
        <f>VLOOKUP(E394,'Cleaned Store Dim'!$A$2:$F$21,6,FALSE)</f>
        <v>Joseph</v>
      </c>
    </row>
    <row r="395" spans="1:23" ht="15.75" x14ac:dyDescent="0.25">
      <c r="A395" s="4" t="s">
        <v>2358</v>
      </c>
      <c r="B395" s="20">
        <v>45561</v>
      </c>
      <c r="C395" s="4" t="s">
        <v>1467</v>
      </c>
      <c r="D395" s="4" t="s">
        <v>1709</v>
      </c>
      <c r="E395" s="4" t="s">
        <v>1917</v>
      </c>
      <c r="F395" s="4">
        <v>3</v>
      </c>
      <c r="G395" s="4">
        <v>112.26</v>
      </c>
      <c r="H395" s="4">
        <v>0.11</v>
      </c>
      <c r="I395" s="4" t="s">
        <v>1959</v>
      </c>
      <c r="J395" s="4">
        <v>299.73419999999999</v>
      </c>
      <c r="K395" s="4">
        <f t="shared" si="24"/>
        <v>3</v>
      </c>
      <c r="L395" s="4">
        <f t="shared" si="25"/>
        <v>112.26</v>
      </c>
      <c r="M395" s="4">
        <f t="shared" si="26"/>
        <v>0.11</v>
      </c>
      <c r="N395" s="4">
        <f t="shared" si="27"/>
        <v>299.73419999999999</v>
      </c>
      <c r="O395" s="6">
        <f>VLOOKUP(C395,'Cleaned Customer Dim'!$A$2:$D$501,4,FALSE)</f>
        <v>42</v>
      </c>
      <c r="P395" s="6" t="str">
        <f>VLOOKUP(C395,'Cleaned Customer Dim'!$A$2:$E$501,5,FALSE)</f>
        <v>Male</v>
      </c>
      <c r="Q395" s="6" t="str">
        <f>VLOOKUP(C395,'Cleaned Customer Dim'!$A$2:$J$501,10,FALSE)</f>
        <v>Silver</v>
      </c>
      <c r="R395" s="4" t="str">
        <f>VLOOKUP(D395,'Cleaned Product Dim'!$A$2:$C$101,3,FALSE)</f>
        <v>Electronics</v>
      </c>
      <c r="S395" s="6">
        <f>VLOOKUP(D395,'Cleaned Product Dim'!$A$2:$G$101,7,FALSE)</f>
        <v>253.33</v>
      </c>
      <c r="T395" s="6">
        <f>VLOOKUP(D395,'Cleaned Product Dim'!$A$2:$H$101,8,FALSE)</f>
        <v>266</v>
      </c>
      <c r="U395" s="6" t="str">
        <f>VLOOKUP(E395,'Cleaned Store Dim'!$A$2:$C$21,3,FALSE)</f>
        <v>West</v>
      </c>
      <c r="V395" s="6" t="str">
        <f>VLOOKUP(E395,'Cleaned Store Dim'!$A$2:$E$21,5,FALSE)</f>
        <v>Online</v>
      </c>
      <c r="W395" s="6" t="str">
        <f>VLOOKUP(E395,'Cleaned Store Dim'!$A$2:$F$21,6,FALSE)</f>
        <v>Thompson</v>
      </c>
    </row>
    <row r="396" spans="1:23" ht="15.75" x14ac:dyDescent="0.25">
      <c r="A396" s="4" t="s">
        <v>2359</v>
      </c>
      <c r="B396" s="20">
        <v>45378</v>
      </c>
      <c r="C396" s="4" t="s">
        <v>671</v>
      </c>
      <c r="D396" s="4" t="s">
        <v>1865</v>
      </c>
      <c r="E396" s="4" t="s">
        <v>1948</v>
      </c>
      <c r="F396" s="4">
        <v>2</v>
      </c>
      <c r="G396" s="4">
        <v>962.81</v>
      </c>
      <c r="H396" s="4">
        <v>0.06</v>
      </c>
      <c r="I396" s="4" t="s">
        <v>1964</v>
      </c>
      <c r="J396" s="4">
        <v>1810.0827999999999</v>
      </c>
      <c r="K396" s="4">
        <f t="shared" si="24"/>
        <v>2</v>
      </c>
      <c r="L396" s="4">
        <f t="shared" si="25"/>
        <v>962.81</v>
      </c>
      <c r="M396" s="4">
        <f t="shared" si="26"/>
        <v>0.06</v>
      </c>
      <c r="N396" s="4">
        <f t="shared" si="27"/>
        <v>1810.0827999999999</v>
      </c>
      <c r="O396" s="6">
        <f>VLOOKUP(C396,'Cleaned Customer Dim'!$A$2:$D$501,4,FALSE)</f>
        <v>47</v>
      </c>
      <c r="P396" s="6" t="str">
        <f>VLOOKUP(C396,'Cleaned Customer Dim'!$A$2:$E$501,5,FALSE)</f>
        <v>Male</v>
      </c>
      <c r="Q396" s="6" t="str">
        <f>VLOOKUP(C396,'Cleaned Customer Dim'!$A$2:$J$501,10,FALSE)</f>
        <v>Platinum</v>
      </c>
      <c r="R396" s="4" t="str">
        <f>VLOOKUP(D396,'Cleaned Product Dim'!$A$2:$C$101,3,FALSE)</f>
        <v>Beauty</v>
      </c>
      <c r="S396" s="6">
        <f>VLOOKUP(D396,'Cleaned Product Dim'!$A$2:$G$101,7,FALSE)</f>
        <v>358.47</v>
      </c>
      <c r="T396" s="6">
        <f>VLOOKUP(D396,'Cleaned Product Dim'!$A$2:$H$101,8,FALSE)</f>
        <v>213</v>
      </c>
      <c r="U396" s="6" t="str">
        <f>VLOOKUP(E396,'Cleaned Store Dim'!$A$2:$C$21,3,FALSE)</f>
        <v>East</v>
      </c>
      <c r="V396" s="6" t="str">
        <f>VLOOKUP(E396,'Cleaned Store Dim'!$A$2:$E$21,5,FALSE)</f>
        <v>Online</v>
      </c>
      <c r="W396" s="6" t="str">
        <f>VLOOKUP(E396,'Cleaned Store Dim'!$A$2:$F$21,6,FALSE)</f>
        <v>Vasquez</v>
      </c>
    </row>
    <row r="397" spans="1:23" ht="15.75" x14ac:dyDescent="0.25">
      <c r="A397" s="4" t="s">
        <v>2360</v>
      </c>
      <c r="B397" s="20">
        <v>45308</v>
      </c>
      <c r="C397" s="4" t="s">
        <v>701</v>
      </c>
      <c r="D397" s="4" t="s">
        <v>1638</v>
      </c>
      <c r="E397" s="4" t="s">
        <v>1887</v>
      </c>
      <c r="F397" s="4">
        <v>4</v>
      </c>
      <c r="G397" s="4">
        <v>276.23</v>
      </c>
      <c r="H397" s="4">
        <v>0.12</v>
      </c>
      <c r="I397" s="4" t="s">
        <v>1959</v>
      </c>
      <c r="J397" s="4">
        <v>972.32960000000003</v>
      </c>
      <c r="K397" s="4">
        <f t="shared" si="24"/>
        <v>4</v>
      </c>
      <c r="L397" s="4">
        <f t="shared" si="25"/>
        <v>276.23</v>
      </c>
      <c r="M397" s="4">
        <f t="shared" si="26"/>
        <v>0.12</v>
      </c>
      <c r="N397" s="4">
        <f t="shared" si="27"/>
        <v>972.32960000000003</v>
      </c>
      <c r="O397" s="6">
        <f>VLOOKUP(C397,'Cleaned Customer Dim'!$A$2:$D$501,4,FALSE)</f>
        <v>42</v>
      </c>
      <c r="P397" s="6" t="str">
        <f>VLOOKUP(C397,'Cleaned Customer Dim'!$A$2:$E$501,5,FALSE)</f>
        <v>Female</v>
      </c>
      <c r="Q397" s="6" t="str">
        <f>VLOOKUP(C397,'Cleaned Customer Dim'!$A$2:$J$501,10,FALSE)</f>
        <v>Platinum</v>
      </c>
      <c r="R397" s="4" t="str">
        <f>VLOOKUP(D397,'Cleaned Product Dim'!$A$2:$C$101,3,FALSE)</f>
        <v>Home</v>
      </c>
      <c r="S397" s="6">
        <f>VLOOKUP(D397,'Cleaned Product Dim'!$A$2:$G$101,7,FALSE)</f>
        <v>123.46</v>
      </c>
      <c r="T397" s="6">
        <f>VLOOKUP(D397,'Cleaned Product Dim'!$A$2:$H$101,8,FALSE)</f>
        <v>76</v>
      </c>
      <c r="U397" s="6" t="str">
        <f>VLOOKUP(E397,'Cleaned Store Dim'!$A$2:$C$21,3,FALSE)</f>
        <v>East</v>
      </c>
      <c r="V397" s="6" t="str">
        <f>VLOOKUP(E397,'Cleaned Store Dim'!$A$2:$E$21,5,FALSE)</f>
        <v>Flagship</v>
      </c>
      <c r="W397" s="6" t="str">
        <f>VLOOKUP(E397,'Cleaned Store Dim'!$A$2:$F$21,6,FALSE)</f>
        <v>Washington</v>
      </c>
    </row>
    <row r="398" spans="1:23" ht="15.75" x14ac:dyDescent="0.25">
      <c r="A398" s="4" t="s">
        <v>2361</v>
      </c>
      <c r="B398" s="20">
        <v>45407</v>
      </c>
      <c r="C398" s="4" t="s">
        <v>74</v>
      </c>
      <c r="D398" s="4" t="s">
        <v>1628</v>
      </c>
      <c r="E398" s="4" t="s">
        <v>1934</v>
      </c>
      <c r="F398" s="4">
        <v>3</v>
      </c>
      <c r="G398" s="4">
        <v>991.37</v>
      </c>
      <c r="H398" s="4">
        <v>0.1</v>
      </c>
      <c r="I398" s="4" t="s">
        <v>1961</v>
      </c>
      <c r="J398" s="4">
        <v>2676.6990000000001</v>
      </c>
      <c r="K398" s="4">
        <f t="shared" si="24"/>
        <v>3</v>
      </c>
      <c r="L398" s="4">
        <f t="shared" si="25"/>
        <v>991.37</v>
      </c>
      <c r="M398" s="4">
        <f t="shared" si="26"/>
        <v>0.1</v>
      </c>
      <c r="N398" s="4">
        <f t="shared" si="27"/>
        <v>2676.6990000000001</v>
      </c>
      <c r="O398" s="6">
        <f>VLOOKUP(C398,'Cleaned Customer Dim'!$A$2:$D$501,4,FALSE)</f>
        <v>49</v>
      </c>
      <c r="P398" s="6" t="str">
        <f>VLOOKUP(C398,'Cleaned Customer Dim'!$A$2:$E$501,5,FALSE)</f>
        <v>Female</v>
      </c>
      <c r="Q398" s="6" t="str">
        <f>VLOOKUP(C398,'Cleaned Customer Dim'!$A$2:$J$501,10,FALSE)</f>
        <v>Platinum</v>
      </c>
      <c r="R398" s="4" t="str">
        <f>VLOOKUP(D398,'Cleaned Product Dim'!$A$2:$C$101,3,FALSE)</f>
        <v>Clothing</v>
      </c>
      <c r="S398" s="6">
        <f>VLOOKUP(D398,'Cleaned Product Dim'!$A$2:$G$101,7,FALSE)</f>
        <v>265.73266666666666</v>
      </c>
      <c r="T398" s="6">
        <f>VLOOKUP(D398,'Cleaned Product Dim'!$A$2:$H$101,8,FALSE)</f>
        <v>343</v>
      </c>
      <c r="U398" s="6" t="str">
        <f>VLOOKUP(E398,'Cleaned Store Dim'!$A$2:$C$21,3,FALSE)</f>
        <v>South</v>
      </c>
      <c r="V398" s="6" t="str">
        <f>VLOOKUP(E398,'Cleaned Store Dim'!$A$2:$E$21,5,FALSE)</f>
        <v>Outlet</v>
      </c>
      <c r="W398" s="6" t="str">
        <f>VLOOKUP(E398,'Cleaned Store Dim'!$A$2:$F$21,6,FALSE)</f>
        <v>Christopher</v>
      </c>
    </row>
    <row r="399" spans="1:23" ht="15.75" x14ac:dyDescent="0.25">
      <c r="A399" s="4" t="s">
        <v>2362</v>
      </c>
      <c r="B399" s="20">
        <v>45929</v>
      </c>
      <c r="C399" s="4" t="s">
        <v>566</v>
      </c>
      <c r="D399" s="4" t="s">
        <v>1638</v>
      </c>
      <c r="E399" s="4" t="s">
        <v>1932</v>
      </c>
      <c r="F399" s="4">
        <v>3</v>
      </c>
      <c r="G399" s="4">
        <v>977.47</v>
      </c>
      <c r="H399" s="4">
        <v>0.05</v>
      </c>
      <c r="I399" s="4" t="s">
        <v>1959</v>
      </c>
      <c r="J399" s="4">
        <v>2785.7894999999999</v>
      </c>
      <c r="K399" s="4">
        <f t="shared" si="24"/>
        <v>3</v>
      </c>
      <c r="L399" s="4">
        <f t="shared" si="25"/>
        <v>977.47</v>
      </c>
      <c r="M399" s="4">
        <f t="shared" si="26"/>
        <v>0.05</v>
      </c>
      <c r="N399" s="4">
        <f t="shared" si="27"/>
        <v>2785.7894999999999</v>
      </c>
      <c r="O399" s="6">
        <f>VLOOKUP(C399,'Cleaned Customer Dim'!$A$2:$D$501,4,FALSE)</f>
        <v>36</v>
      </c>
      <c r="P399" s="6" t="str">
        <f>VLOOKUP(C399,'Cleaned Customer Dim'!$A$2:$E$501,5,FALSE)</f>
        <v>Female</v>
      </c>
      <c r="Q399" s="6" t="str">
        <f>VLOOKUP(C399,'Cleaned Customer Dim'!$A$2:$J$501,10,FALSE)</f>
        <v>Platinum</v>
      </c>
      <c r="R399" s="4" t="str">
        <f>VLOOKUP(D399,'Cleaned Product Dim'!$A$2:$C$101,3,FALSE)</f>
        <v>Home</v>
      </c>
      <c r="S399" s="6">
        <f>VLOOKUP(D399,'Cleaned Product Dim'!$A$2:$G$101,7,FALSE)</f>
        <v>123.46</v>
      </c>
      <c r="T399" s="6">
        <f>VLOOKUP(D399,'Cleaned Product Dim'!$A$2:$H$101,8,FALSE)</f>
        <v>76</v>
      </c>
      <c r="U399" s="6" t="str">
        <f>VLOOKUP(E399,'Cleaned Store Dim'!$A$2:$C$21,3,FALSE)</f>
        <v>East</v>
      </c>
      <c r="V399" s="6" t="str">
        <f>VLOOKUP(E399,'Cleaned Store Dim'!$A$2:$E$21,5,FALSE)</f>
        <v>Flagship</v>
      </c>
      <c r="W399" s="6" t="str">
        <f>VLOOKUP(E399,'Cleaned Store Dim'!$A$2:$F$21,6,FALSE)</f>
        <v>Johnsonville</v>
      </c>
    </row>
    <row r="400" spans="1:23" ht="15.75" x14ac:dyDescent="0.25">
      <c r="A400" s="4" t="s">
        <v>2363</v>
      </c>
      <c r="B400" s="20">
        <v>45815</v>
      </c>
      <c r="C400" s="4" t="s">
        <v>680</v>
      </c>
      <c r="D400" s="4" t="s">
        <v>1865</v>
      </c>
      <c r="E400" s="4" t="s">
        <v>1929</v>
      </c>
      <c r="F400" s="4">
        <v>2</v>
      </c>
      <c r="G400" s="4">
        <v>308.7</v>
      </c>
      <c r="H400" s="4">
        <v>0.2</v>
      </c>
      <c r="I400" s="4" t="s">
        <v>1961</v>
      </c>
      <c r="J400" s="4">
        <v>493.92</v>
      </c>
      <c r="K400" s="4">
        <f t="shared" si="24"/>
        <v>2</v>
      </c>
      <c r="L400" s="4">
        <f t="shared" si="25"/>
        <v>308.7</v>
      </c>
      <c r="M400" s="4">
        <f t="shared" si="26"/>
        <v>0.2</v>
      </c>
      <c r="N400" s="4">
        <f t="shared" si="27"/>
        <v>493.92</v>
      </c>
      <c r="O400" s="6">
        <f>VLOOKUP(C400,'Cleaned Customer Dim'!$A$2:$D$501,4,FALSE)</f>
        <v>26</v>
      </c>
      <c r="P400" s="6" t="str">
        <f>VLOOKUP(C400,'Cleaned Customer Dim'!$A$2:$E$501,5,FALSE)</f>
        <v>Female</v>
      </c>
      <c r="Q400" s="6" t="str">
        <f>VLOOKUP(C400,'Cleaned Customer Dim'!$A$2:$J$501,10,FALSE)</f>
        <v>Silver</v>
      </c>
      <c r="R400" s="4" t="str">
        <f>VLOOKUP(D400,'Cleaned Product Dim'!$A$2:$C$101,3,FALSE)</f>
        <v>Beauty</v>
      </c>
      <c r="S400" s="6">
        <f>VLOOKUP(D400,'Cleaned Product Dim'!$A$2:$G$101,7,FALSE)</f>
        <v>358.47</v>
      </c>
      <c r="T400" s="6">
        <f>VLOOKUP(D400,'Cleaned Product Dim'!$A$2:$H$101,8,FALSE)</f>
        <v>213</v>
      </c>
      <c r="U400" s="6" t="str">
        <f>VLOOKUP(E400,'Cleaned Store Dim'!$A$2:$C$21,3,FALSE)</f>
        <v>North</v>
      </c>
      <c r="V400" s="6" t="str">
        <f>VLOOKUP(E400,'Cleaned Store Dim'!$A$2:$E$21,5,FALSE)</f>
        <v>Online</v>
      </c>
      <c r="W400" s="6" t="str">
        <f>VLOOKUP(E400,'Cleaned Store Dim'!$A$2:$F$21,6,FALSE)</f>
        <v>Sabrina</v>
      </c>
    </row>
    <row r="401" spans="1:23" ht="15.75" x14ac:dyDescent="0.25">
      <c r="A401" s="4" t="s">
        <v>2364</v>
      </c>
      <c r="B401" s="20">
        <v>45579</v>
      </c>
      <c r="C401" s="4" t="s">
        <v>151</v>
      </c>
      <c r="D401" s="4" t="s">
        <v>1580</v>
      </c>
      <c r="E401" s="4" t="s">
        <v>1939</v>
      </c>
      <c r="F401" s="4">
        <v>2</v>
      </c>
      <c r="G401" s="4">
        <v>733.87</v>
      </c>
      <c r="H401" s="4">
        <v>0.1</v>
      </c>
      <c r="I401" s="4" t="s">
        <v>1961</v>
      </c>
      <c r="J401" s="4">
        <v>1320.9659999999999</v>
      </c>
      <c r="K401" s="4">
        <f t="shared" si="24"/>
        <v>2</v>
      </c>
      <c r="L401" s="4">
        <f t="shared" si="25"/>
        <v>733.87</v>
      </c>
      <c r="M401" s="4">
        <f t="shared" si="26"/>
        <v>0.1</v>
      </c>
      <c r="N401" s="4">
        <f t="shared" si="27"/>
        <v>1320.9659999999999</v>
      </c>
      <c r="O401" s="6">
        <f>VLOOKUP(C401,'Cleaned Customer Dim'!$A$2:$D$501,4,FALSE)</f>
        <v>27</v>
      </c>
      <c r="P401" s="6" t="str">
        <f>VLOOKUP(C401,'Cleaned Customer Dim'!$A$2:$E$501,5,FALSE)</f>
        <v>Female</v>
      </c>
      <c r="Q401" s="6" t="str">
        <f>VLOOKUP(C401,'Cleaned Customer Dim'!$A$2:$J$501,10,FALSE)</f>
        <v>Platinum</v>
      </c>
      <c r="R401" s="4" t="str">
        <f>VLOOKUP(D401,'Cleaned Product Dim'!$A$2:$C$101,3,FALSE)</f>
        <v>Beauty</v>
      </c>
      <c r="S401" s="6">
        <f>VLOOKUP(D401,'Cleaned Product Dim'!$A$2:$G$101,7,FALSE)</f>
        <v>312.8</v>
      </c>
      <c r="T401" s="6">
        <f>VLOOKUP(D401,'Cleaned Product Dim'!$A$2:$H$101,8,FALSE)</f>
        <v>350</v>
      </c>
      <c r="U401" s="6" t="str">
        <f>VLOOKUP(E401,'Cleaned Store Dim'!$A$2:$C$21,3,FALSE)</f>
        <v>West</v>
      </c>
      <c r="V401" s="6" t="str">
        <f>VLOOKUP(E401,'Cleaned Store Dim'!$A$2:$E$21,5,FALSE)</f>
        <v>Flagship</v>
      </c>
      <c r="W401" s="6" t="str">
        <f>VLOOKUP(E401,'Cleaned Store Dim'!$A$2:$F$21,6,FALSE)</f>
        <v>New Jimmy</v>
      </c>
    </row>
    <row r="402" spans="1:23" ht="15.75" x14ac:dyDescent="0.25">
      <c r="A402" s="4" t="s">
        <v>2365</v>
      </c>
      <c r="B402" s="20">
        <v>45227</v>
      </c>
      <c r="C402" s="4" t="s">
        <v>345</v>
      </c>
      <c r="D402" s="4" t="s">
        <v>1631</v>
      </c>
      <c r="E402" s="4" t="s">
        <v>1939</v>
      </c>
      <c r="F402" s="4">
        <v>2</v>
      </c>
      <c r="G402" s="4">
        <v>22.47</v>
      </c>
      <c r="H402" s="4">
        <v>0.22</v>
      </c>
      <c r="I402" s="4" t="s">
        <v>1961</v>
      </c>
      <c r="J402" s="4">
        <v>35.053199999999997</v>
      </c>
      <c r="K402" s="4">
        <f t="shared" si="24"/>
        <v>2</v>
      </c>
      <c r="L402" s="4">
        <f t="shared" si="25"/>
        <v>22.47</v>
      </c>
      <c r="M402" s="4">
        <f t="shared" si="26"/>
        <v>0.22</v>
      </c>
      <c r="N402" s="4">
        <f t="shared" si="27"/>
        <v>35.053199999999997</v>
      </c>
      <c r="O402" s="6">
        <f>VLOOKUP(C402,'Cleaned Customer Dim'!$A$2:$D$501,4,FALSE)</f>
        <v>62</v>
      </c>
      <c r="P402" s="6" t="str">
        <f>VLOOKUP(C402,'Cleaned Customer Dim'!$A$2:$E$501,5,FALSE)</f>
        <v>Female</v>
      </c>
      <c r="Q402" s="6" t="str">
        <f>VLOOKUP(C402,'Cleaned Customer Dim'!$A$2:$J$501,10,FALSE)</f>
        <v>Platinum</v>
      </c>
      <c r="R402" s="4" t="str">
        <f>VLOOKUP(D402,'Cleaned Product Dim'!$A$2:$C$101,3,FALSE)</f>
        <v>Sports</v>
      </c>
      <c r="S402" s="6">
        <f>VLOOKUP(D402,'Cleaned Product Dim'!$A$2:$G$101,7,FALSE)</f>
        <v>21.34</v>
      </c>
      <c r="T402" s="6">
        <f>VLOOKUP(D402,'Cleaned Product Dim'!$A$2:$H$101,8,FALSE)</f>
        <v>65</v>
      </c>
      <c r="U402" s="6" t="str">
        <f>VLOOKUP(E402,'Cleaned Store Dim'!$A$2:$C$21,3,FALSE)</f>
        <v>West</v>
      </c>
      <c r="V402" s="6" t="str">
        <f>VLOOKUP(E402,'Cleaned Store Dim'!$A$2:$E$21,5,FALSE)</f>
        <v>Flagship</v>
      </c>
      <c r="W402" s="6" t="str">
        <f>VLOOKUP(E402,'Cleaned Store Dim'!$A$2:$F$21,6,FALSE)</f>
        <v>New Jimmy</v>
      </c>
    </row>
    <row r="403" spans="1:23" ht="15.75" x14ac:dyDescent="0.25">
      <c r="A403" s="4" t="s">
        <v>2366</v>
      </c>
      <c r="B403" s="20">
        <v>45380</v>
      </c>
      <c r="C403" s="4" t="s">
        <v>1103</v>
      </c>
      <c r="D403" s="4" t="s">
        <v>1753</v>
      </c>
      <c r="E403" s="4" t="s">
        <v>1932</v>
      </c>
      <c r="F403" s="4">
        <v>4</v>
      </c>
      <c r="G403" s="4">
        <v>651.36</v>
      </c>
      <c r="H403" s="4">
        <v>0.13</v>
      </c>
      <c r="I403" s="4" t="s">
        <v>1959</v>
      </c>
      <c r="J403" s="4">
        <v>2266.7328000000002</v>
      </c>
      <c r="K403" s="4">
        <f t="shared" si="24"/>
        <v>4</v>
      </c>
      <c r="L403" s="4">
        <f t="shared" si="25"/>
        <v>651.36</v>
      </c>
      <c r="M403" s="4">
        <f t="shared" si="26"/>
        <v>0.13</v>
      </c>
      <c r="N403" s="4">
        <f t="shared" si="27"/>
        <v>2266.7328000000002</v>
      </c>
      <c r="O403" s="6">
        <f>VLOOKUP(C403,'Cleaned Customer Dim'!$A$2:$D$501,4,FALSE)</f>
        <v>55</v>
      </c>
      <c r="P403" s="6" t="str">
        <f>VLOOKUP(C403,'Cleaned Customer Dim'!$A$2:$E$501,5,FALSE)</f>
        <v>Male</v>
      </c>
      <c r="Q403" s="6" t="str">
        <f>VLOOKUP(C403,'Cleaned Customer Dim'!$A$2:$J$501,10,FALSE)</f>
        <v>Silver</v>
      </c>
      <c r="R403" s="4" t="str">
        <f>VLOOKUP(D403,'Cleaned Product Dim'!$A$2:$C$101,3,FALSE)</f>
        <v>Sports</v>
      </c>
      <c r="S403" s="6">
        <f>VLOOKUP(D403,'Cleaned Product Dim'!$A$2:$G$101,7,FALSE)</f>
        <v>30.62</v>
      </c>
      <c r="T403" s="6">
        <f>VLOOKUP(D403,'Cleaned Product Dim'!$A$2:$H$101,8,FALSE)</f>
        <v>138</v>
      </c>
      <c r="U403" s="6" t="str">
        <f>VLOOKUP(E403,'Cleaned Store Dim'!$A$2:$C$21,3,FALSE)</f>
        <v>East</v>
      </c>
      <c r="V403" s="6" t="str">
        <f>VLOOKUP(E403,'Cleaned Store Dim'!$A$2:$E$21,5,FALSE)</f>
        <v>Flagship</v>
      </c>
      <c r="W403" s="6" t="str">
        <f>VLOOKUP(E403,'Cleaned Store Dim'!$A$2:$F$21,6,FALSE)</f>
        <v>Johnsonville</v>
      </c>
    </row>
    <row r="404" spans="1:23" ht="15.75" x14ac:dyDescent="0.25">
      <c r="A404" s="4" t="s">
        <v>2367</v>
      </c>
      <c r="B404" s="20">
        <v>45906</v>
      </c>
      <c r="C404" s="4" t="s">
        <v>948</v>
      </c>
      <c r="D404" s="4" t="s">
        <v>1613</v>
      </c>
      <c r="E404" s="4" t="s">
        <v>1924</v>
      </c>
      <c r="F404" s="4">
        <v>1</v>
      </c>
      <c r="G404" s="4">
        <v>753.39</v>
      </c>
      <c r="H404" s="4">
        <v>0.04</v>
      </c>
      <c r="I404" s="4" t="s">
        <v>1964</v>
      </c>
      <c r="J404" s="4">
        <v>723.25439999999992</v>
      </c>
      <c r="K404" s="4">
        <f t="shared" si="24"/>
        <v>1</v>
      </c>
      <c r="L404" s="4">
        <f t="shared" si="25"/>
        <v>753.39</v>
      </c>
      <c r="M404" s="4">
        <f t="shared" si="26"/>
        <v>0.04</v>
      </c>
      <c r="N404" s="4">
        <f t="shared" si="27"/>
        <v>723.25439999999992</v>
      </c>
      <c r="O404" s="6">
        <f>VLOOKUP(C404,'Cleaned Customer Dim'!$A$2:$D$501,4,FALSE)</f>
        <v>28</v>
      </c>
      <c r="P404" s="6" t="str">
        <f>VLOOKUP(C404,'Cleaned Customer Dim'!$A$2:$E$501,5,FALSE)</f>
        <v>Female</v>
      </c>
      <c r="Q404" s="6" t="str">
        <f>VLOOKUP(C404,'Cleaned Customer Dim'!$A$2:$J$501,10,FALSE)</f>
        <v>Bronze</v>
      </c>
      <c r="R404" s="4" t="str">
        <f>VLOOKUP(D404,'Cleaned Product Dim'!$A$2:$C$101,3,FALSE)</f>
        <v>Home</v>
      </c>
      <c r="S404" s="6">
        <f>VLOOKUP(D404,'Cleaned Product Dim'!$A$2:$G$101,7,FALSE)</f>
        <v>48.01</v>
      </c>
      <c r="T404" s="6">
        <f>VLOOKUP(D404,'Cleaned Product Dim'!$A$2:$H$101,8,FALSE)</f>
        <v>439</v>
      </c>
      <c r="U404" s="6" t="str">
        <f>VLOOKUP(E404,'Cleaned Store Dim'!$A$2:$C$21,3,FALSE)</f>
        <v>East</v>
      </c>
      <c r="V404" s="6" t="str">
        <f>VLOOKUP(E404,'Cleaned Store Dim'!$A$2:$E$21,5,FALSE)</f>
        <v>Online</v>
      </c>
      <c r="W404" s="6" t="str">
        <f>VLOOKUP(E404,'Cleaned Store Dim'!$A$2:$F$21,6,FALSE)</f>
        <v>David</v>
      </c>
    </row>
    <row r="405" spans="1:23" ht="15.75" x14ac:dyDescent="0.25">
      <c r="A405" s="4" t="s">
        <v>2368</v>
      </c>
      <c r="B405" s="20">
        <v>45606</v>
      </c>
      <c r="C405" s="4" t="s">
        <v>665</v>
      </c>
      <c r="D405" s="4" t="s">
        <v>1796</v>
      </c>
      <c r="E405" s="4" t="s">
        <v>1929</v>
      </c>
      <c r="F405" s="4">
        <v>4</v>
      </c>
      <c r="G405" s="4">
        <v>849.17</v>
      </c>
      <c r="H405" s="4">
        <v>0.12</v>
      </c>
      <c r="I405" s="4" t="s">
        <v>1964</v>
      </c>
      <c r="J405" s="4">
        <v>2989.0783999999999</v>
      </c>
      <c r="K405" s="4">
        <f t="shared" si="24"/>
        <v>4</v>
      </c>
      <c r="L405" s="4">
        <f t="shared" si="25"/>
        <v>849.17</v>
      </c>
      <c r="M405" s="4">
        <f t="shared" si="26"/>
        <v>0.12</v>
      </c>
      <c r="N405" s="4">
        <f t="shared" si="27"/>
        <v>2989.0783999999999</v>
      </c>
      <c r="O405" s="6">
        <f>VLOOKUP(C405,'Cleaned Customer Dim'!$A$2:$D$501,4,FALSE)</f>
        <v>25</v>
      </c>
      <c r="P405" s="6" t="str">
        <f>VLOOKUP(C405,'Cleaned Customer Dim'!$A$2:$E$501,5,FALSE)</f>
        <v>Female</v>
      </c>
      <c r="Q405" s="6" t="str">
        <f>VLOOKUP(C405,'Cleaned Customer Dim'!$A$2:$J$501,10,FALSE)</f>
        <v>Bronze</v>
      </c>
      <c r="R405" s="4" t="str">
        <f>VLOOKUP(D405,'Cleaned Product Dim'!$A$2:$C$101,3,FALSE)</f>
        <v>Beauty</v>
      </c>
      <c r="S405" s="6">
        <f>VLOOKUP(D405,'Cleaned Product Dim'!$A$2:$G$101,7,FALSE)</f>
        <v>214.32</v>
      </c>
      <c r="T405" s="6">
        <f>VLOOKUP(D405,'Cleaned Product Dim'!$A$2:$H$101,8,FALSE)</f>
        <v>383</v>
      </c>
      <c r="U405" s="6" t="str">
        <f>VLOOKUP(E405,'Cleaned Store Dim'!$A$2:$C$21,3,FALSE)</f>
        <v>North</v>
      </c>
      <c r="V405" s="6" t="str">
        <f>VLOOKUP(E405,'Cleaned Store Dim'!$A$2:$E$21,5,FALSE)</f>
        <v>Online</v>
      </c>
      <c r="W405" s="6" t="str">
        <f>VLOOKUP(E405,'Cleaned Store Dim'!$A$2:$F$21,6,FALSE)</f>
        <v>Sabrina</v>
      </c>
    </row>
    <row r="406" spans="1:23" ht="15.75" x14ac:dyDescent="0.25">
      <c r="A406" s="4" t="s">
        <v>2369</v>
      </c>
      <c r="B406" s="20">
        <v>45495</v>
      </c>
      <c r="C406" s="4" t="s">
        <v>1196</v>
      </c>
      <c r="D406" s="4" t="s">
        <v>1635</v>
      </c>
      <c r="E406" s="4" t="s">
        <v>1887</v>
      </c>
      <c r="F406" s="4">
        <v>4</v>
      </c>
      <c r="G406" s="4">
        <v>585.45000000000005</v>
      </c>
      <c r="H406" s="4">
        <v>0.25</v>
      </c>
      <c r="I406" s="4" t="s">
        <v>1964</v>
      </c>
      <c r="J406" s="4">
        <v>1756.35</v>
      </c>
      <c r="K406" s="4">
        <f t="shared" si="24"/>
        <v>4</v>
      </c>
      <c r="L406" s="4">
        <f t="shared" si="25"/>
        <v>585.45000000000005</v>
      </c>
      <c r="M406" s="4">
        <f t="shared" si="26"/>
        <v>0.25</v>
      </c>
      <c r="N406" s="4">
        <f t="shared" si="27"/>
        <v>1756.35</v>
      </c>
      <c r="O406" s="6">
        <f>VLOOKUP(C406,'Cleaned Customer Dim'!$A$2:$D$501,4,FALSE)</f>
        <v>34</v>
      </c>
      <c r="P406" s="6" t="str">
        <f>VLOOKUP(C406,'Cleaned Customer Dim'!$A$2:$E$501,5,FALSE)</f>
        <v>Female</v>
      </c>
      <c r="Q406" s="6" t="str">
        <f>VLOOKUP(C406,'Cleaned Customer Dim'!$A$2:$J$501,10,FALSE)</f>
        <v>Gold</v>
      </c>
      <c r="R406" s="4" t="str">
        <f>VLOOKUP(D406,'Cleaned Product Dim'!$A$2:$C$101,3,FALSE)</f>
        <v>Sports</v>
      </c>
      <c r="S406" s="6">
        <f>VLOOKUP(D406,'Cleaned Product Dim'!$A$2:$G$101,7,FALSE)</f>
        <v>131.51</v>
      </c>
      <c r="T406" s="6">
        <f>VLOOKUP(D406,'Cleaned Product Dim'!$A$2:$H$101,8,FALSE)</f>
        <v>281.95833333333331</v>
      </c>
      <c r="U406" s="6" t="str">
        <f>VLOOKUP(E406,'Cleaned Store Dim'!$A$2:$C$21,3,FALSE)</f>
        <v>East</v>
      </c>
      <c r="V406" s="6" t="str">
        <f>VLOOKUP(E406,'Cleaned Store Dim'!$A$2:$E$21,5,FALSE)</f>
        <v>Flagship</v>
      </c>
      <c r="W406" s="6" t="str">
        <f>VLOOKUP(E406,'Cleaned Store Dim'!$A$2:$F$21,6,FALSE)</f>
        <v>Washington</v>
      </c>
    </row>
    <row r="407" spans="1:23" ht="15.75" x14ac:dyDescent="0.25">
      <c r="A407" s="4" t="s">
        <v>2370</v>
      </c>
      <c r="B407" s="20">
        <v>45334</v>
      </c>
      <c r="C407" s="4" t="s">
        <v>1478</v>
      </c>
      <c r="D407" s="4" t="s">
        <v>1808</v>
      </c>
      <c r="E407" s="4" t="s">
        <v>1939</v>
      </c>
      <c r="F407" s="4">
        <v>1</v>
      </c>
      <c r="G407" s="4">
        <v>745.15</v>
      </c>
      <c r="H407" s="4">
        <v>0.25</v>
      </c>
      <c r="I407" s="4" t="s">
        <v>1964</v>
      </c>
      <c r="J407" s="4">
        <v>558.86249999999995</v>
      </c>
      <c r="K407" s="4">
        <f t="shared" si="24"/>
        <v>1</v>
      </c>
      <c r="L407" s="4">
        <f t="shared" si="25"/>
        <v>745.15</v>
      </c>
      <c r="M407" s="4">
        <f t="shared" si="26"/>
        <v>0.25</v>
      </c>
      <c r="N407" s="4">
        <f t="shared" si="27"/>
        <v>558.86249999999995</v>
      </c>
      <c r="O407" s="6">
        <f>VLOOKUP(C407,'Cleaned Customer Dim'!$A$2:$D$501,4,FALSE)</f>
        <v>33</v>
      </c>
      <c r="P407" s="6" t="str">
        <f>VLOOKUP(C407,'Cleaned Customer Dim'!$A$2:$E$501,5,FALSE)</f>
        <v>Female</v>
      </c>
      <c r="Q407" s="6" t="str">
        <f>VLOOKUP(C407,'Cleaned Customer Dim'!$A$2:$J$501,10,FALSE)</f>
        <v>Gold</v>
      </c>
      <c r="R407" s="4" t="str">
        <f>VLOOKUP(D407,'Cleaned Product Dim'!$A$2:$C$101,3,FALSE)</f>
        <v>Clothing</v>
      </c>
      <c r="S407" s="6">
        <f>VLOOKUP(D407,'Cleaned Product Dim'!$A$2:$G$101,7,FALSE)</f>
        <v>158.13999999999999</v>
      </c>
      <c r="T407" s="6">
        <f>VLOOKUP(D407,'Cleaned Product Dim'!$A$2:$H$101,8,FALSE)</f>
        <v>82</v>
      </c>
      <c r="U407" s="6" t="str">
        <f>VLOOKUP(E407,'Cleaned Store Dim'!$A$2:$C$21,3,FALSE)</f>
        <v>West</v>
      </c>
      <c r="V407" s="6" t="str">
        <f>VLOOKUP(E407,'Cleaned Store Dim'!$A$2:$E$21,5,FALSE)</f>
        <v>Flagship</v>
      </c>
      <c r="W407" s="6" t="str">
        <f>VLOOKUP(E407,'Cleaned Store Dim'!$A$2:$F$21,6,FALSE)</f>
        <v>New Jimmy</v>
      </c>
    </row>
    <row r="408" spans="1:23" ht="15.75" x14ac:dyDescent="0.25">
      <c r="A408" s="4" t="s">
        <v>2371</v>
      </c>
      <c r="B408" s="20">
        <v>45244</v>
      </c>
      <c r="C408" s="4" t="s">
        <v>195</v>
      </c>
      <c r="D408" s="4" t="s">
        <v>1880</v>
      </c>
      <c r="E408" s="4" t="s">
        <v>1896</v>
      </c>
      <c r="F408" s="4">
        <v>1</v>
      </c>
      <c r="G408" s="4">
        <v>848.69</v>
      </c>
      <c r="H408" s="4">
        <v>0.04</v>
      </c>
      <c r="I408" s="4" t="s">
        <v>1964</v>
      </c>
      <c r="J408" s="4">
        <v>814.74239999999998</v>
      </c>
      <c r="K408" s="4">
        <f t="shared" si="24"/>
        <v>1</v>
      </c>
      <c r="L408" s="4">
        <f t="shared" si="25"/>
        <v>848.69</v>
      </c>
      <c r="M408" s="4">
        <f t="shared" si="26"/>
        <v>0.04</v>
      </c>
      <c r="N408" s="4">
        <f t="shared" si="27"/>
        <v>814.74239999999998</v>
      </c>
      <c r="O408" s="6">
        <f>VLOOKUP(C408,'Cleaned Customer Dim'!$A$2:$D$501,4,FALSE)</f>
        <v>61</v>
      </c>
      <c r="P408" s="6" t="str">
        <f>VLOOKUP(C408,'Cleaned Customer Dim'!$A$2:$E$501,5,FALSE)</f>
        <v>Female</v>
      </c>
      <c r="Q408" s="6" t="str">
        <f>VLOOKUP(C408,'Cleaned Customer Dim'!$A$2:$J$501,10,FALSE)</f>
        <v>Gold</v>
      </c>
      <c r="R408" s="4" t="str">
        <f>VLOOKUP(D408,'Cleaned Product Dim'!$A$2:$C$101,3,FALSE)</f>
        <v>Home</v>
      </c>
      <c r="S408" s="6">
        <f>VLOOKUP(D408,'Cleaned Product Dim'!$A$2:$G$101,7,FALSE)</f>
        <v>201.41</v>
      </c>
      <c r="T408" s="6">
        <f>VLOOKUP(D408,'Cleaned Product Dim'!$A$2:$H$101,8,FALSE)</f>
        <v>146</v>
      </c>
      <c r="U408" s="6" t="str">
        <f>VLOOKUP(E408,'Cleaned Store Dim'!$A$2:$C$21,3,FALSE)</f>
        <v>South</v>
      </c>
      <c r="V408" s="6" t="str">
        <f>VLOOKUP(E408,'Cleaned Store Dim'!$A$2:$E$21,5,FALSE)</f>
        <v>Outlet</v>
      </c>
      <c r="W408" s="6" t="str">
        <f>VLOOKUP(E408,'Cleaned Store Dim'!$A$2:$F$21,6,FALSE)</f>
        <v>North Nancy</v>
      </c>
    </row>
    <row r="409" spans="1:23" ht="15.75" x14ac:dyDescent="0.25">
      <c r="A409" s="4" t="s">
        <v>2372</v>
      </c>
      <c r="B409" s="20">
        <v>45336</v>
      </c>
      <c r="C409" s="4" t="s">
        <v>1295</v>
      </c>
      <c r="D409" s="4" t="s">
        <v>1793</v>
      </c>
      <c r="E409" s="4" t="s">
        <v>1934</v>
      </c>
      <c r="F409" s="4">
        <v>2</v>
      </c>
      <c r="G409" s="4">
        <v>247.67</v>
      </c>
      <c r="H409" s="4">
        <v>0.1</v>
      </c>
      <c r="I409" s="4" t="s">
        <v>1961</v>
      </c>
      <c r="J409" s="4">
        <v>445.80599999999998</v>
      </c>
      <c r="K409" s="4">
        <f t="shared" si="24"/>
        <v>2</v>
      </c>
      <c r="L409" s="4">
        <f t="shared" si="25"/>
        <v>247.67</v>
      </c>
      <c r="M409" s="4">
        <f t="shared" si="26"/>
        <v>0.1</v>
      </c>
      <c r="N409" s="4">
        <f t="shared" si="27"/>
        <v>445.80599999999998</v>
      </c>
      <c r="O409" s="6">
        <f>VLOOKUP(C409,'Cleaned Customer Dim'!$A$2:$D$501,4,FALSE)</f>
        <v>59</v>
      </c>
      <c r="P409" s="6" t="str">
        <f>VLOOKUP(C409,'Cleaned Customer Dim'!$A$2:$E$501,5,FALSE)</f>
        <v>Female</v>
      </c>
      <c r="Q409" s="6" t="str">
        <f>VLOOKUP(C409,'Cleaned Customer Dim'!$A$2:$J$501,10,FALSE)</f>
        <v>Bronze</v>
      </c>
      <c r="R409" s="4" t="str">
        <f>VLOOKUP(D409,'Cleaned Product Dim'!$A$2:$C$101,3,FALSE)</f>
        <v>Home</v>
      </c>
      <c r="S409" s="6">
        <f>VLOOKUP(D409,'Cleaned Product Dim'!$A$2:$G$101,7,FALSE)</f>
        <v>138.05000000000001</v>
      </c>
      <c r="T409" s="6">
        <f>VLOOKUP(D409,'Cleaned Product Dim'!$A$2:$H$101,8,FALSE)</f>
        <v>89</v>
      </c>
      <c r="U409" s="6" t="str">
        <f>VLOOKUP(E409,'Cleaned Store Dim'!$A$2:$C$21,3,FALSE)</f>
        <v>South</v>
      </c>
      <c r="V409" s="6" t="str">
        <f>VLOOKUP(E409,'Cleaned Store Dim'!$A$2:$E$21,5,FALSE)</f>
        <v>Outlet</v>
      </c>
      <c r="W409" s="6" t="str">
        <f>VLOOKUP(E409,'Cleaned Store Dim'!$A$2:$F$21,6,FALSE)</f>
        <v>Christopher</v>
      </c>
    </row>
    <row r="410" spans="1:23" ht="15.75" x14ac:dyDescent="0.25">
      <c r="A410" s="4" t="s">
        <v>2373</v>
      </c>
      <c r="B410" s="20">
        <v>45465</v>
      </c>
      <c r="C410" s="4" t="s">
        <v>157</v>
      </c>
      <c r="D410" s="4" t="s">
        <v>1805</v>
      </c>
      <c r="E410" s="4" t="s">
        <v>1901</v>
      </c>
      <c r="F410" s="4">
        <v>3</v>
      </c>
      <c r="G410" s="4">
        <v>220.51</v>
      </c>
      <c r="H410" s="4">
        <v>0.02</v>
      </c>
      <c r="I410" s="4" t="s">
        <v>1961</v>
      </c>
      <c r="J410" s="4">
        <v>648.29939999999999</v>
      </c>
      <c r="K410" s="4">
        <f t="shared" si="24"/>
        <v>3</v>
      </c>
      <c r="L410" s="4">
        <f t="shared" si="25"/>
        <v>220.51</v>
      </c>
      <c r="M410" s="4">
        <f t="shared" si="26"/>
        <v>0.02</v>
      </c>
      <c r="N410" s="4">
        <f t="shared" si="27"/>
        <v>648.29939999999999</v>
      </c>
      <c r="O410" s="6">
        <f>VLOOKUP(C410,'Cleaned Customer Dim'!$A$2:$D$501,4,FALSE)</f>
        <v>55</v>
      </c>
      <c r="P410" s="6" t="str">
        <f>VLOOKUP(C410,'Cleaned Customer Dim'!$A$2:$E$501,5,FALSE)</f>
        <v>Female</v>
      </c>
      <c r="Q410" s="6" t="str">
        <f>VLOOKUP(C410,'Cleaned Customer Dim'!$A$2:$J$501,10,FALSE)</f>
        <v>Gold</v>
      </c>
      <c r="R410" s="4" t="str">
        <f>VLOOKUP(D410,'Cleaned Product Dim'!$A$2:$C$101,3,FALSE)</f>
        <v>Electronics</v>
      </c>
      <c r="S410" s="6">
        <f>VLOOKUP(D410,'Cleaned Product Dim'!$A$2:$G$101,7,FALSE)</f>
        <v>403.71</v>
      </c>
      <c r="T410" s="6">
        <f>VLOOKUP(D410,'Cleaned Product Dim'!$A$2:$H$101,8,FALSE)</f>
        <v>159</v>
      </c>
      <c r="U410" s="6" t="str">
        <f>VLOOKUP(E410,'Cleaned Store Dim'!$A$2:$C$21,3,FALSE)</f>
        <v>North</v>
      </c>
      <c r="V410" s="6" t="str">
        <f>VLOOKUP(E410,'Cleaned Store Dim'!$A$2:$E$21,5,FALSE)</f>
        <v>Outlet</v>
      </c>
      <c r="W410" s="6" t="str">
        <f>VLOOKUP(E410,'Cleaned Store Dim'!$A$2:$F$21,6,FALSE)</f>
        <v>Goldberg</v>
      </c>
    </row>
    <row r="411" spans="1:23" ht="15.75" x14ac:dyDescent="0.25">
      <c r="A411" s="4" t="s">
        <v>2374</v>
      </c>
      <c r="B411" s="20">
        <v>45837</v>
      </c>
      <c r="C411" s="4" t="s">
        <v>1040</v>
      </c>
      <c r="D411" s="4" t="s">
        <v>1617</v>
      </c>
      <c r="E411" s="4" t="s">
        <v>1939</v>
      </c>
      <c r="F411" s="4">
        <v>4</v>
      </c>
      <c r="G411" s="4">
        <v>370.63</v>
      </c>
      <c r="H411" s="4">
        <v>0.08</v>
      </c>
      <c r="I411" s="4" t="s">
        <v>1959</v>
      </c>
      <c r="J411" s="4">
        <v>1363.9184</v>
      </c>
      <c r="K411" s="4">
        <f t="shared" si="24"/>
        <v>4</v>
      </c>
      <c r="L411" s="4">
        <f t="shared" si="25"/>
        <v>370.63</v>
      </c>
      <c r="M411" s="4">
        <f t="shared" si="26"/>
        <v>0.08</v>
      </c>
      <c r="N411" s="4">
        <f t="shared" si="27"/>
        <v>1363.9184</v>
      </c>
      <c r="O411" s="6">
        <f>VLOOKUP(C411,'Cleaned Customer Dim'!$A$2:$D$501,4,FALSE)</f>
        <v>62</v>
      </c>
      <c r="P411" s="6" t="str">
        <f>VLOOKUP(C411,'Cleaned Customer Dim'!$A$2:$E$501,5,FALSE)</f>
        <v>Female</v>
      </c>
      <c r="Q411" s="6" t="str">
        <f>VLOOKUP(C411,'Cleaned Customer Dim'!$A$2:$J$501,10,FALSE)</f>
        <v>Bronze</v>
      </c>
      <c r="R411" s="4" t="str">
        <f>VLOOKUP(D411,'Cleaned Product Dim'!$A$2:$C$101,3,FALSE)</f>
        <v>Electronics</v>
      </c>
      <c r="S411" s="6">
        <f>VLOOKUP(D411,'Cleaned Product Dim'!$A$2:$G$101,7,FALSE)</f>
        <v>465.34</v>
      </c>
      <c r="T411" s="6">
        <f>VLOOKUP(D411,'Cleaned Product Dim'!$A$2:$H$101,8,FALSE)</f>
        <v>301</v>
      </c>
      <c r="U411" s="6" t="str">
        <f>VLOOKUP(E411,'Cleaned Store Dim'!$A$2:$C$21,3,FALSE)</f>
        <v>West</v>
      </c>
      <c r="V411" s="6" t="str">
        <f>VLOOKUP(E411,'Cleaned Store Dim'!$A$2:$E$21,5,FALSE)</f>
        <v>Flagship</v>
      </c>
      <c r="W411" s="6" t="str">
        <f>VLOOKUP(E411,'Cleaned Store Dim'!$A$2:$F$21,6,FALSE)</f>
        <v>New Jimmy</v>
      </c>
    </row>
    <row r="412" spans="1:23" ht="15.75" x14ac:dyDescent="0.25">
      <c r="A412" s="4" t="s">
        <v>2375</v>
      </c>
      <c r="B412" s="20">
        <v>45706</v>
      </c>
      <c r="C412" s="4" t="s">
        <v>1232</v>
      </c>
      <c r="D412" s="4" t="s">
        <v>1664</v>
      </c>
      <c r="E412" s="4" t="s">
        <v>1948</v>
      </c>
      <c r="F412" s="4">
        <v>4</v>
      </c>
      <c r="G412" s="4">
        <v>349.84</v>
      </c>
      <c r="H412" s="4">
        <v>0.11</v>
      </c>
      <c r="I412" s="4" t="s">
        <v>1959</v>
      </c>
      <c r="J412" s="4">
        <v>1245.4304</v>
      </c>
      <c r="K412" s="4">
        <f t="shared" si="24"/>
        <v>4</v>
      </c>
      <c r="L412" s="4">
        <f t="shared" si="25"/>
        <v>349.84</v>
      </c>
      <c r="M412" s="4">
        <f t="shared" si="26"/>
        <v>0.11</v>
      </c>
      <c r="N412" s="4">
        <f t="shared" si="27"/>
        <v>1245.4304</v>
      </c>
      <c r="O412" s="6">
        <f>VLOOKUP(C412,'Cleaned Customer Dim'!$A$2:$D$501,4,FALSE)</f>
        <v>40</v>
      </c>
      <c r="P412" s="6" t="str">
        <f>VLOOKUP(C412,'Cleaned Customer Dim'!$A$2:$E$501,5,FALSE)</f>
        <v>Female</v>
      </c>
      <c r="Q412" s="6" t="str">
        <f>VLOOKUP(C412,'Cleaned Customer Dim'!$A$2:$J$501,10,FALSE)</f>
        <v>Bronze</v>
      </c>
      <c r="R412" s="4" t="str">
        <f>VLOOKUP(D412,'Cleaned Product Dim'!$A$2:$C$101,3,FALSE)</f>
        <v>Home</v>
      </c>
      <c r="S412" s="6">
        <f>VLOOKUP(D412,'Cleaned Product Dim'!$A$2:$G$101,7,FALSE)</f>
        <v>218.48</v>
      </c>
      <c r="T412" s="6">
        <f>VLOOKUP(D412,'Cleaned Product Dim'!$A$2:$H$101,8,FALSE)</f>
        <v>276</v>
      </c>
      <c r="U412" s="6" t="str">
        <f>VLOOKUP(E412,'Cleaned Store Dim'!$A$2:$C$21,3,FALSE)</f>
        <v>East</v>
      </c>
      <c r="V412" s="6" t="str">
        <f>VLOOKUP(E412,'Cleaned Store Dim'!$A$2:$E$21,5,FALSE)</f>
        <v>Online</v>
      </c>
      <c r="W412" s="6" t="str">
        <f>VLOOKUP(E412,'Cleaned Store Dim'!$A$2:$F$21,6,FALSE)</f>
        <v>Vasquez</v>
      </c>
    </row>
    <row r="413" spans="1:23" ht="15.75" x14ac:dyDescent="0.25">
      <c r="A413" s="4" t="s">
        <v>2376</v>
      </c>
      <c r="B413" s="20">
        <v>45823</v>
      </c>
      <c r="C413" s="4" t="s">
        <v>172</v>
      </c>
      <c r="D413" s="4" t="s">
        <v>1696</v>
      </c>
      <c r="E413" s="4" t="s">
        <v>1929</v>
      </c>
      <c r="F413" s="4">
        <v>1</v>
      </c>
      <c r="G413" s="4">
        <v>770.87</v>
      </c>
      <c r="H413" s="4">
        <v>0.1</v>
      </c>
      <c r="I413" s="4" t="s">
        <v>1964</v>
      </c>
      <c r="J413" s="4">
        <v>693.78300000000002</v>
      </c>
      <c r="K413" s="4">
        <f t="shared" si="24"/>
        <v>1</v>
      </c>
      <c r="L413" s="4">
        <f t="shared" si="25"/>
        <v>770.87</v>
      </c>
      <c r="M413" s="4">
        <f t="shared" si="26"/>
        <v>0.1</v>
      </c>
      <c r="N413" s="4">
        <f t="shared" si="27"/>
        <v>693.78300000000002</v>
      </c>
      <c r="O413" s="6">
        <f>VLOOKUP(C413,'Cleaned Customer Dim'!$A$2:$D$501,4,FALSE)</f>
        <v>45</v>
      </c>
      <c r="P413" s="6" t="str">
        <f>VLOOKUP(C413,'Cleaned Customer Dim'!$A$2:$E$501,5,FALSE)</f>
        <v>Male</v>
      </c>
      <c r="Q413" s="6" t="str">
        <f>VLOOKUP(C413,'Cleaned Customer Dim'!$A$2:$J$501,10,FALSE)</f>
        <v>Gold</v>
      </c>
      <c r="R413" s="4" t="str">
        <f>VLOOKUP(D413,'Cleaned Product Dim'!$A$2:$C$101,3,FALSE)</f>
        <v>Electronics</v>
      </c>
      <c r="S413" s="6">
        <f>VLOOKUP(D413,'Cleaned Product Dim'!$A$2:$G$101,7,FALSE)</f>
        <v>326.06</v>
      </c>
      <c r="T413" s="6">
        <f>VLOOKUP(D413,'Cleaned Product Dim'!$A$2:$H$101,8,FALSE)</f>
        <v>301</v>
      </c>
      <c r="U413" s="6" t="str">
        <f>VLOOKUP(E413,'Cleaned Store Dim'!$A$2:$C$21,3,FALSE)</f>
        <v>North</v>
      </c>
      <c r="V413" s="6" t="str">
        <f>VLOOKUP(E413,'Cleaned Store Dim'!$A$2:$E$21,5,FALSE)</f>
        <v>Online</v>
      </c>
      <c r="W413" s="6" t="str">
        <f>VLOOKUP(E413,'Cleaned Store Dim'!$A$2:$F$21,6,FALSE)</f>
        <v>Sabrina</v>
      </c>
    </row>
    <row r="414" spans="1:23" ht="15.75" x14ac:dyDescent="0.25">
      <c r="A414" s="4" t="s">
        <v>2377</v>
      </c>
      <c r="B414" s="20">
        <v>45518</v>
      </c>
      <c r="C414" s="4" t="s">
        <v>1487</v>
      </c>
      <c r="D414" s="4" t="s">
        <v>1880</v>
      </c>
      <c r="E414" s="4" t="s">
        <v>1942</v>
      </c>
      <c r="F414" s="4">
        <v>3</v>
      </c>
      <c r="G414" s="4">
        <v>507.33</v>
      </c>
      <c r="H414" s="4">
        <v>0.06</v>
      </c>
      <c r="I414" s="4" t="s">
        <v>1961</v>
      </c>
      <c r="J414" s="4">
        <v>1430.6705999999999</v>
      </c>
      <c r="K414" s="4">
        <f t="shared" si="24"/>
        <v>3</v>
      </c>
      <c r="L414" s="4">
        <f t="shared" si="25"/>
        <v>507.33</v>
      </c>
      <c r="M414" s="4">
        <f t="shared" si="26"/>
        <v>0.06</v>
      </c>
      <c r="N414" s="4">
        <f t="shared" si="27"/>
        <v>1430.6705999999999</v>
      </c>
      <c r="O414" s="6">
        <f>VLOOKUP(C414,'Cleaned Customer Dim'!$A$2:$D$501,4,FALSE)</f>
        <v>40</v>
      </c>
      <c r="P414" s="6" t="str">
        <f>VLOOKUP(C414,'Cleaned Customer Dim'!$A$2:$E$501,5,FALSE)</f>
        <v>Male</v>
      </c>
      <c r="Q414" s="6" t="str">
        <f>VLOOKUP(C414,'Cleaned Customer Dim'!$A$2:$J$501,10,FALSE)</f>
        <v>Bronze</v>
      </c>
      <c r="R414" s="4" t="str">
        <f>VLOOKUP(D414,'Cleaned Product Dim'!$A$2:$C$101,3,FALSE)</f>
        <v>Home</v>
      </c>
      <c r="S414" s="6">
        <f>VLOOKUP(D414,'Cleaned Product Dim'!$A$2:$G$101,7,FALSE)</f>
        <v>201.41</v>
      </c>
      <c r="T414" s="6">
        <f>VLOOKUP(D414,'Cleaned Product Dim'!$A$2:$H$101,8,FALSE)</f>
        <v>146</v>
      </c>
      <c r="U414" s="6" t="str">
        <f>VLOOKUP(E414,'Cleaned Store Dim'!$A$2:$C$21,3,FALSE)</f>
        <v>North</v>
      </c>
      <c r="V414" s="6" t="str">
        <f>VLOOKUP(E414,'Cleaned Store Dim'!$A$2:$E$21,5,FALSE)</f>
        <v>Flagship</v>
      </c>
      <c r="W414" s="6" t="str">
        <f>VLOOKUP(E414,'Cleaned Store Dim'!$A$2:$F$21,6,FALSE)</f>
        <v>Benson</v>
      </c>
    </row>
    <row r="415" spans="1:23" ht="15.75" x14ac:dyDescent="0.25">
      <c r="A415" s="4" t="s">
        <v>2378</v>
      </c>
      <c r="B415" s="20">
        <v>45863</v>
      </c>
      <c r="C415" s="4" t="s">
        <v>618</v>
      </c>
      <c r="D415" s="4" t="s">
        <v>1780</v>
      </c>
      <c r="E415" s="4" t="s">
        <v>1921</v>
      </c>
      <c r="F415" s="4">
        <v>1</v>
      </c>
      <c r="G415" s="4">
        <v>87.78</v>
      </c>
      <c r="H415" s="4">
        <v>0.06</v>
      </c>
      <c r="I415" s="4" t="s">
        <v>1959</v>
      </c>
      <c r="J415" s="4">
        <v>82.513199999999998</v>
      </c>
      <c r="K415" s="4">
        <f t="shared" si="24"/>
        <v>1</v>
      </c>
      <c r="L415" s="4">
        <f t="shared" si="25"/>
        <v>87.78</v>
      </c>
      <c r="M415" s="4">
        <f t="shared" si="26"/>
        <v>0.06</v>
      </c>
      <c r="N415" s="4">
        <f t="shared" si="27"/>
        <v>82.513199999999998</v>
      </c>
      <c r="O415" s="6">
        <f>VLOOKUP(C415,'Cleaned Customer Dim'!$A$2:$D$501,4,FALSE)</f>
        <v>54</v>
      </c>
      <c r="P415" s="6" t="str">
        <f>VLOOKUP(C415,'Cleaned Customer Dim'!$A$2:$E$501,5,FALSE)</f>
        <v>Female</v>
      </c>
      <c r="Q415" s="6" t="str">
        <f>VLOOKUP(C415,'Cleaned Customer Dim'!$A$2:$J$501,10,FALSE)</f>
        <v>Platinum</v>
      </c>
      <c r="R415" s="4" t="str">
        <f>VLOOKUP(D415,'Cleaned Product Dim'!$A$2:$C$101,3,FALSE)</f>
        <v>Beauty</v>
      </c>
      <c r="S415" s="6">
        <f>VLOOKUP(D415,'Cleaned Product Dim'!$A$2:$G$101,7,FALSE)</f>
        <v>340.39</v>
      </c>
      <c r="T415" s="6">
        <f>VLOOKUP(D415,'Cleaned Product Dim'!$A$2:$H$101,8,FALSE)</f>
        <v>177</v>
      </c>
      <c r="U415" s="6" t="str">
        <f>VLOOKUP(E415,'Cleaned Store Dim'!$A$2:$C$21,3,FALSE)</f>
        <v>South</v>
      </c>
      <c r="V415" s="6" t="str">
        <f>VLOOKUP(E415,'Cleaned Store Dim'!$A$2:$E$21,5,FALSE)</f>
        <v>Flagship</v>
      </c>
      <c r="W415" s="6" t="str">
        <f>VLOOKUP(E415,'Cleaned Store Dim'!$A$2:$F$21,6,FALSE)</f>
        <v>Johnstad</v>
      </c>
    </row>
    <row r="416" spans="1:23" ht="15.75" x14ac:dyDescent="0.25">
      <c r="A416" s="4" t="s">
        <v>2379</v>
      </c>
      <c r="B416" s="20">
        <v>45901</v>
      </c>
      <c r="C416" s="4" t="s">
        <v>38</v>
      </c>
      <c r="D416" s="4" t="s">
        <v>1862</v>
      </c>
      <c r="E416" s="4" t="s">
        <v>1904</v>
      </c>
      <c r="F416" s="4">
        <v>2</v>
      </c>
      <c r="G416" s="4">
        <v>772.24</v>
      </c>
      <c r="H416" s="4">
        <v>0.22</v>
      </c>
      <c r="I416" s="4" t="s">
        <v>1959</v>
      </c>
      <c r="J416" s="4">
        <v>1204.6944000000001</v>
      </c>
      <c r="K416" s="4">
        <f t="shared" si="24"/>
        <v>2</v>
      </c>
      <c r="L416" s="4">
        <f t="shared" si="25"/>
        <v>772.24</v>
      </c>
      <c r="M416" s="4">
        <f t="shared" si="26"/>
        <v>0.22</v>
      </c>
      <c r="N416" s="4">
        <f t="shared" si="27"/>
        <v>1204.6944000000001</v>
      </c>
      <c r="O416" s="6">
        <f>VLOOKUP(C416,'Cleaned Customer Dim'!$A$2:$D$501,4,FALSE)</f>
        <v>29</v>
      </c>
      <c r="P416" s="6" t="str">
        <f>VLOOKUP(C416,'Cleaned Customer Dim'!$A$2:$E$501,5,FALSE)</f>
        <v>Female</v>
      </c>
      <c r="Q416" s="6" t="str">
        <f>VLOOKUP(C416,'Cleaned Customer Dim'!$A$2:$J$501,10,FALSE)</f>
        <v>Platinum</v>
      </c>
      <c r="R416" s="4" t="str">
        <f>VLOOKUP(D416,'Cleaned Product Dim'!$A$2:$C$101,3,FALSE)</f>
        <v>Electronics</v>
      </c>
      <c r="S416" s="6">
        <f>VLOOKUP(D416,'Cleaned Product Dim'!$A$2:$G$101,7,FALSE)</f>
        <v>377.52</v>
      </c>
      <c r="T416" s="6">
        <f>VLOOKUP(D416,'Cleaned Product Dim'!$A$2:$H$101,8,FALSE)</f>
        <v>485</v>
      </c>
      <c r="U416" s="6" t="str">
        <f>VLOOKUP(E416,'Cleaned Store Dim'!$A$2:$C$21,3,FALSE)</f>
        <v>South</v>
      </c>
      <c r="V416" s="6" t="str">
        <f>VLOOKUP(E416,'Cleaned Store Dim'!$A$2:$E$21,5,FALSE)</f>
        <v>Online</v>
      </c>
      <c r="W416" s="6" t="str">
        <f>VLOOKUP(E416,'Cleaned Store Dim'!$A$2:$F$21,6,FALSE)</f>
        <v>Sharon</v>
      </c>
    </row>
    <row r="417" spans="1:23" ht="15.75" x14ac:dyDescent="0.25">
      <c r="A417" s="4" t="s">
        <v>2380</v>
      </c>
      <c r="B417" s="20">
        <v>45783</v>
      </c>
      <c r="C417" s="4" t="s">
        <v>185</v>
      </c>
      <c r="D417" s="4" t="s">
        <v>1793</v>
      </c>
      <c r="E417" s="4" t="s">
        <v>1934</v>
      </c>
      <c r="F417" s="4">
        <v>1</v>
      </c>
      <c r="G417" s="4">
        <v>108.27</v>
      </c>
      <c r="H417" s="4">
        <v>0.1</v>
      </c>
      <c r="I417" s="4" t="s">
        <v>1964</v>
      </c>
      <c r="J417" s="4">
        <v>97.442999999999998</v>
      </c>
      <c r="K417" s="4">
        <f t="shared" si="24"/>
        <v>1</v>
      </c>
      <c r="L417" s="4">
        <f t="shared" si="25"/>
        <v>108.27</v>
      </c>
      <c r="M417" s="4">
        <f t="shared" si="26"/>
        <v>0.1</v>
      </c>
      <c r="N417" s="4">
        <f t="shared" si="27"/>
        <v>97.442999999999998</v>
      </c>
      <c r="O417" s="6">
        <f>VLOOKUP(C417,'Cleaned Customer Dim'!$A$2:$D$501,4,FALSE)</f>
        <v>54</v>
      </c>
      <c r="P417" s="6" t="str">
        <f>VLOOKUP(C417,'Cleaned Customer Dim'!$A$2:$E$501,5,FALSE)</f>
        <v>Female</v>
      </c>
      <c r="Q417" s="6" t="str">
        <f>VLOOKUP(C417,'Cleaned Customer Dim'!$A$2:$J$501,10,FALSE)</f>
        <v>Silver</v>
      </c>
      <c r="R417" s="4" t="str">
        <f>VLOOKUP(D417,'Cleaned Product Dim'!$A$2:$C$101,3,FALSE)</f>
        <v>Home</v>
      </c>
      <c r="S417" s="6">
        <f>VLOOKUP(D417,'Cleaned Product Dim'!$A$2:$G$101,7,FALSE)</f>
        <v>138.05000000000001</v>
      </c>
      <c r="T417" s="6">
        <f>VLOOKUP(D417,'Cleaned Product Dim'!$A$2:$H$101,8,FALSE)</f>
        <v>89</v>
      </c>
      <c r="U417" s="6" t="str">
        <f>VLOOKUP(E417,'Cleaned Store Dim'!$A$2:$C$21,3,FALSE)</f>
        <v>South</v>
      </c>
      <c r="V417" s="6" t="str">
        <f>VLOOKUP(E417,'Cleaned Store Dim'!$A$2:$E$21,5,FALSE)</f>
        <v>Outlet</v>
      </c>
      <c r="W417" s="6" t="str">
        <f>VLOOKUP(E417,'Cleaned Store Dim'!$A$2:$F$21,6,FALSE)</f>
        <v>Christopher</v>
      </c>
    </row>
    <row r="418" spans="1:23" ht="15.75" x14ac:dyDescent="0.25">
      <c r="A418" s="4" t="s">
        <v>2381</v>
      </c>
      <c r="B418" s="20">
        <v>45485</v>
      </c>
      <c r="C418" s="4" t="s">
        <v>1100</v>
      </c>
      <c r="D418" s="4" t="s">
        <v>1693</v>
      </c>
      <c r="E418" s="4" t="s">
        <v>1942</v>
      </c>
      <c r="F418" s="4">
        <v>2</v>
      </c>
      <c r="G418" s="4">
        <v>839.24</v>
      </c>
      <c r="H418" s="4">
        <v>0.21</v>
      </c>
      <c r="I418" s="4" t="s">
        <v>1961</v>
      </c>
      <c r="J418" s="4">
        <v>1325.9992</v>
      </c>
      <c r="K418" s="4">
        <f t="shared" si="24"/>
        <v>2</v>
      </c>
      <c r="L418" s="4">
        <f t="shared" si="25"/>
        <v>839.24</v>
      </c>
      <c r="M418" s="4">
        <f t="shared" si="26"/>
        <v>0.21</v>
      </c>
      <c r="N418" s="4">
        <f t="shared" si="27"/>
        <v>1325.9992</v>
      </c>
      <c r="O418" s="6">
        <f>VLOOKUP(C418,'Cleaned Customer Dim'!$A$2:$D$501,4,FALSE)</f>
        <v>39</v>
      </c>
      <c r="P418" s="6" t="str">
        <f>VLOOKUP(C418,'Cleaned Customer Dim'!$A$2:$E$501,5,FALSE)</f>
        <v>Female</v>
      </c>
      <c r="Q418" s="6" t="str">
        <f>VLOOKUP(C418,'Cleaned Customer Dim'!$A$2:$J$501,10,FALSE)</f>
        <v>Gold</v>
      </c>
      <c r="R418" s="4" t="str">
        <f>VLOOKUP(D418,'Cleaned Product Dim'!$A$2:$C$101,3,FALSE)</f>
        <v>Sports</v>
      </c>
      <c r="S418" s="6">
        <f>VLOOKUP(D418,'Cleaned Product Dim'!$A$2:$G$101,7,FALSE)</f>
        <v>135.61000000000001</v>
      </c>
      <c r="T418" s="6">
        <f>VLOOKUP(D418,'Cleaned Product Dim'!$A$2:$H$101,8,FALSE)</f>
        <v>394</v>
      </c>
      <c r="U418" s="6" t="str">
        <f>VLOOKUP(E418,'Cleaned Store Dim'!$A$2:$C$21,3,FALSE)</f>
        <v>North</v>
      </c>
      <c r="V418" s="6" t="str">
        <f>VLOOKUP(E418,'Cleaned Store Dim'!$A$2:$E$21,5,FALSE)</f>
        <v>Flagship</v>
      </c>
      <c r="W418" s="6" t="str">
        <f>VLOOKUP(E418,'Cleaned Store Dim'!$A$2:$F$21,6,FALSE)</f>
        <v>Benson</v>
      </c>
    </row>
    <row r="419" spans="1:23" ht="15.75" x14ac:dyDescent="0.25">
      <c r="A419" s="4" t="s">
        <v>2382</v>
      </c>
      <c r="B419" s="20">
        <v>45537</v>
      </c>
      <c r="C419" s="4" t="s">
        <v>1208</v>
      </c>
      <c r="D419" s="4" t="s">
        <v>1756</v>
      </c>
      <c r="E419" s="4" t="s">
        <v>1924</v>
      </c>
      <c r="F419" s="4">
        <v>2</v>
      </c>
      <c r="G419" s="4">
        <v>466.27</v>
      </c>
      <c r="H419" s="4">
        <v>0.11</v>
      </c>
      <c r="I419" s="4" t="s">
        <v>1961</v>
      </c>
      <c r="J419" s="4">
        <v>829.9606</v>
      </c>
      <c r="K419" s="4">
        <f t="shared" si="24"/>
        <v>2</v>
      </c>
      <c r="L419" s="4">
        <f t="shared" si="25"/>
        <v>466.27</v>
      </c>
      <c r="M419" s="4">
        <f t="shared" si="26"/>
        <v>0.11</v>
      </c>
      <c r="N419" s="4">
        <f t="shared" si="27"/>
        <v>829.9606</v>
      </c>
      <c r="O419" s="6">
        <f>VLOOKUP(C419,'Cleaned Customer Dim'!$A$2:$D$501,4,FALSE)</f>
        <v>27</v>
      </c>
      <c r="P419" s="6" t="str">
        <f>VLOOKUP(C419,'Cleaned Customer Dim'!$A$2:$E$501,5,FALSE)</f>
        <v>Female</v>
      </c>
      <c r="Q419" s="6" t="str">
        <f>VLOOKUP(C419,'Cleaned Customer Dim'!$A$2:$J$501,10,FALSE)</f>
        <v>Silver</v>
      </c>
      <c r="R419" s="4" t="str">
        <f>VLOOKUP(D419,'Cleaned Product Dim'!$A$2:$C$101,3,FALSE)</f>
        <v>Clothing</v>
      </c>
      <c r="S419" s="6">
        <f>VLOOKUP(D419,'Cleaned Product Dim'!$A$2:$G$101,7,FALSE)</f>
        <v>113.83</v>
      </c>
      <c r="T419" s="6">
        <f>VLOOKUP(D419,'Cleaned Product Dim'!$A$2:$H$101,8,FALSE)</f>
        <v>485</v>
      </c>
      <c r="U419" s="6" t="str">
        <f>VLOOKUP(E419,'Cleaned Store Dim'!$A$2:$C$21,3,FALSE)</f>
        <v>East</v>
      </c>
      <c r="V419" s="6" t="str">
        <f>VLOOKUP(E419,'Cleaned Store Dim'!$A$2:$E$21,5,FALSE)</f>
        <v>Online</v>
      </c>
      <c r="W419" s="6" t="str">
        <f>VLOOKUP(E419,'Cleaned Store Dim'!$A$2:$F$21,6,FALSE)</f>
        <v>David</v>
      </c>
    </row>
    <row r="420" spans="1:23" ht="15.75" x14ac:dyDescent="0.25">
      <c r="A420" s="4" t="s">
        <v>2383</v>
      </c>
      <c r="B420" s="20">
        <v>46001</v>
      </c>
      <c r="C420" s="4" t="s">
        <v>1252</v>
      </c>
      <c r="D420" s="4" t="s">
        <v>1768</v>
      </c>
      <c r="E420" s="4" t="s">
        <v>1934</v>
      </c>
      <c r="F420" s="4">
        <v>3</v>
      </c>
      <c r="G420" s="4">
        <v>969.83</v>
      </c>
      <c r="H420" s="4">
        <v>0.02</v>
      </c>
      <c r="I420" s="4" t="s">
        <v>1959</v>
      </c>
      <c r="J420" s="4">
        <v>2851.3002000000001</v>
      </c>
      <c r="K420" s="4">
        <f t="shared" si="24"/>
        <v>3</v>
      </c>
      <c r="L420" s="4">
        <f t="shared" si="25"/>
        <v>969.83</v>
      </c>
      <c r="M420" s="4">
        <f t="shared" si="26"/>
        <v>0.02</v>
      </c>
      <c r="N420" s="4">
        <f t="shared" si="27"/>
        <v>2851.3002000000001</v>
      </c>
      <c r="O420" s="6">
        <f>VLOOKUP(C420,'Cleaned Customer Dim'!$A$2:$D$501,4,FALSE)</f>
        <v>54</v>
      </c>
      <c r="P420" s="6" t="str">
        <f>VLOOKUP(C420,'Cleaned Customer Dim'!$A$2:$E$501,5,FALSE)</f>
        <v>Male</v>
      </c>
      <c r="Q420" s="6" t="str">
        <f>VLOOKUP(C420,'Cleaned Customer Dim'!$A$2:$J$501,10,FALSE)</f>
        <v>Bronze</v>
      </c>
      <c r="R420" s="4" t="str">
        <f>VLOOKUP(D420,'Cleaned Product Dim'!$A$2:$C$101,3,FALSE)</f>
        <v>Electronics</v>
      </c>
      <c r="S420" s="6">
        <f>VLOOKUP(D420,'Cleaned Product Dim'!$A$2:$G$101,7,FALSE)</f>
        <v>86.42</v>
      </c>
      <c r="T420" s="6">
        <f>VLOOKUP(D420,'Cleaned Product Dim'!$A$2:$H$101,8,FALSE)</f>
        <v>222</v>
      </c>
      <c r="U420" s="6" t="str">
        <f>VLOOKUP(E420,'Cleaned Store Dim'!$A$2:$C$21,3,FALSE)</f>
        <v>South</v>
      </c>
      <c r="V420" s="6" t="str">
        <f>VLOOKUP(E420,'Cleaned Store Dim'!$A$2:$E$21,5,FALSE)</f>
        <v>Outlet</v>
      </c>
      <c r="W420" s="6" t="str">
        <f>VLOOKUP(E420,'Cleaned Store Dim'!$A$2:$F$21,6,FALSE)</f>
        <v>Christopher</v>
      </c>
    </row>
    <row r="421" spans="1:23" ht="15.75" x14ac:dyDescent="0.25">
      <c r="A421" s="4" t="s">
        <v>2384</v>
      </c>
      <c r="B421" s="20">
        <v>45824</v>
      </c>
      <c r="C421" s="4" t="s">
        <v>1307</v>
      </c>
      <c r="D421" s="4" t="s">
        <v>1856</v>
      </c>
      <c r="E421" s="4" t="s">
        <v>1948</v>
      </c>
      <c r="F421" s="4">
        <v>2</v>
      </c>
      <c r="G421" s="4">
        <v>782.11</v>
      </c>
      <c r="H421" s="4">
        <v>0.17</v>
      </c>
      <c r="I421" s="4" t="s">
        <v>1961</v>
      </c>
      <c r="J421" s="4">
        <v>1298.3026</v>
      </c>
      <c r="K421" s="4">
        <f t="shared" si="24"/>
        <v>2</v>
      </c>
      <c r="L421" s="4">
        <f t="shared" si="25"/>
        <v>782.11</v>
      </c>
      <c r="M421" s="4">
        <f t="shared" si="26"/>
        <v>0.17</v>
      </c>
      <c r="N421" s="4">
        <f t="shared" si="27"/>
        <v>1298.3026</v>
      </c>
      <c r="O421" s="6">
        <f>VLOOKUP(C421,'Cleaned Customer Dim'!$A$2:$D$501,4,FALSE)</f>
        <v>64</v>
      </c>
      <c r="P421" s="6" t="str">
        <f>VLOOKUP(C421,'Cleaned Customer Dim'!$A$2:$E$501,5,FALSE)</f>
        <v>Female</v>
      </c>
      <c r="Q421" s="6" t="str">
        <f>VLOOKUP(C421,'Cleaned Customer Dim'!$A$2:$J$501,10,FALSE)</f>
        <v>Bronze</v>
      </c>
      <c r="R421" s="4" t="str">
        <f>VLOOKUP(D421,'Cleaned Product Dim'!$A$2:$C$101,3,FALSE)</f>
        <v>Clothing</v>
      </c>
      <c r="S421" s="6">
        <f>VLOOKUP(D421,'Cleaned Product Dim'!$A$2:$G$101,7,FALSE)</f>
        <v>438.25</v>
      </c>
      <c r="T421" s="6">
        <f>VLOOKUP(D421,'Cleaned Product Dim'!$A$2:$H$101,8,FALSE)</f>
        <v>496</v>
      </c>
      <c r="U421" s="6" t="str">
        <f>VLOOKUP(E421,'Cleaned Store Dim'!$A$2:$C$21,3,FALSE)</f>
        <v>East</v>
      </c>
      <c r="V421" s="6" t="str">
        <f>VLOOKUP(E421,'Cleaned Store Dim'!$A$2:$E$21,5,FALSE)</f>
        <v>Online</v>
      </c>
      <c r="W421" s="6" t="str">
        <f>VLOOKUP(E421,'Cleaned Store Dim'!$A$2:$F$21,6,FALSE)</f>
        <v>Vasquez</v>
      </c>
    </row>
    <row r="422" spans="1:23" ht="15.75" x14ac:dyDescent="0.25">
      <c r="A422" s="4" t="s">
        <v>2385</v>
      </c>
      <c r="B422" s="20">
        <v>45921</v>
      </c>
      <c r="C422" s="4" t="s">
        <v>1407</v>
      </c>
      <c r="D422" s="4" t="s">
        <v>1700</v>
      </c>
      <c r="E422" s="4" t="s">
        <v>1927</v>
      </c>
      <c r="F422" s="4">
        <v>2</v>
      </c>
      <c r="G422" s="4">
        <v>74.63</v>
      </c>
      <c r="H422" s="4">
        <v>0.01</v>
      </c>
      <c r="I422" s="4" t="s">
        <v>1961</v>
      </c>
      <c r="J422" s="4">
        <v>147.76740000000001</v>
      </c>
      <c r="K422" s="4">
        <f t="shared" si="24"/>
        <v>2</v>
      </c>
      <c r="L422" s="4">
        <f t="shared" si="25"/>
        <v>74.63</v>
      </c>
      <c r="M422" s="4">
        <f t="shared" si="26"/>
        <v>0.01</v>
      </c>
      <c r="N422" s="4">
        <f t="shared" si="27"/>
        <v>147.76740000000001</v>
      </c>
      <c r="O422" s="6">
        <f>VLOOKUP(C422,'Cleaned Customer Dim'!$A$2:$D$501,4,FALSE)</f>
        <v>46</v>
      </c>
      <c r="P422" s="6" t="str">
        <f>VLOOKUP(C422,'Cleaned Customer Dim'!$A$2:$E$501,5,FALSE)</f>
        <v>Male</v>
      </c>
      <c r="Q422" s="6" t="str">
        <f>VLOOKUP(C422,'Cleaned Customer Dim'!$A$2:$J$501,10,FALSE)</f>
        <v>Gold</v>
      </c>
      <c r="R422" s="4" t="str">
        <f>VLOOKUP(D422,'Cleaned Product Dim'!$A$2:$C$101,3,FALSE)</f>
        <v>Electronics</v>
      </c>
      <c r="S422" s="6">
        <f>VLOOKUP(D422,'Cleaned Product Dim'!$A$2:$G$101,7,FALSE)</f>
        <v>38.520000000000003</v>
      </c>
      <c r="T422" s="6">
        <f>VLOOKUP(D422,'Cleaned Product Dim'!$A$2:$H$101,8,FALSE)</f>
        <v>378</v>
      </c>
      <c r="U422" s="6" t="str">
        <f>VLOOKUP(E422,'Cleaned Store Dim'!$A$2:$C$21,3,FALSE)</f>
        <v>South</v>
      </c>
      <c r="V422" s="6" t="str">
        <f>VLOOKUP(E422,'Cleaned Store Dim'!$A$2:$E$21,5,FALSE)</f>
        <v>Online</v>
      </c>
      <c r="W422" s="6" t="str">
        <f>VLOOKUP(E422,'Cleaned Store Dim'!$A$2:$F$21,6,FALSE)</f>
        <v>Lake</v>
      </c>
    </row>
    <row r="423" spans="1:23" ht="15.75" x14ac:dyDescent="0.25">
      <c r="A423" s="4" t="s">
        <v>2386</v>
      </c>
      <c r="B423" s="20">
        <v>45909</v>
      </c>
      <c r="C423" s="4" t="s">
        <v>164</v>
      </c>
      <c r="D423" s="4" t="s">
        <v>1838</v>
      </c>
      <c r="E423" s="4" t="s">
        <v>1911</v>
      </c>
      <c r="F423" s="4">
        <v>3</v>
      </c>
      <c r="G423" s="4">
        <v>522.78</v>
      </c>
      <c r="H423" s="4">
        <v>0.25</v>
      </c>
      <c r="I423" s="4" t="s">
        <v>1961</v>
      </c>
      <c r="J423" s="4">
        <v>1176.2550000000001</v>
      </c>
      <c r="K423" s="4">
        <f t="shared" si="24"/>
        <v>3</v>
      </c>
      <c r="L423" s="4">
        <f t="shared" si="25"/>
        <v>522.78</v>
      </c>
      <c r="M423" s="4">
        <f t="shared" si="26"/>
        <v>0.25</v>
      </c>
      <c r="N423" s="4">
        <f t="shared" si="27"/>
        <v>1176.2550000000001</v>
      </c>
      <c r="O423" s="6">
        <f>VLOOKUP(C423,'Cleaned Customer Dim'!$A$2:$D$501,4,FALSE)</f>
        <v>21</v>
      </c>
      <c r="P423" s="6" t="str">
        <f>VLOOKUP(C423,'Cleaned Customer Dim'!$A$2:$E$501,5,FALSE)</f>
        <v>Male</v>
      </c>
      <c r="Q423" s="6" t="str">
        <f>VLOOKUP(C423,'Cleaned Customer Dim'!$A$2:$J$501,10,FALSE)</f>
        <v>Platinum</v>
      </c>
      <c r="R423" s="4" t="str">
        <f>VLOOKUP(D423,'Cleaned Product Dim'!$A$2:$C$101,3,FALSE)</f>
        <v>Clothing</v>
      </c>
      <c r="S423" s="6">
        <f>VLOOKUP(D423,'Cleaned Product Dim'!$A$2:$G$101,7,FALSE)</f>
        <v>119.57</v>
      </c>
      <c r="T423" s="6">
        <f>VLOOKUP(D423,'Cleaned Product Dim'!$A$2:$H$101,8,FALSE)</f>
        <v>210</v>
      </c>
      <c r="U423" s="6" t="str">
        <f>VLOOKUP(E423,'Cleaned Store Dim'!$A$2:$C$21,3,FALSE)</f>
        <v>East</v>
      </c>
      <c r="V423" s="6" t="str">
        <f>VLOOKUP(E423,'Cleaned Store Dim'!$A$2:$E$21,5,FALSE)</f>
        <v>Online</v>
      </c>
      <c r="W423" s="6" t="str">
        <f>VLOOKUP(E423,'Cleaned Store Dim'!$A$2:$F$21,6,FALSE)</f>
        <v>Joseph</v>
      </c>
    </row>
    <row r="424" spans="1:23" ht="15.75" x14ac:dyDescent="0.25">
      <c r="A424" s="4" t="s">
        <v>2387</v>
      </c>
      <c r="B424" s="20">
        <v>45853</v>
      </c>
      <c r="C424" s="4" t="s">
        <v>1073</v>
      </c>
      <c r="D424" s="4" t="s">
        <v>1610</v>
      </c>
      <c r="E424" s="4" t="s">
        <v>1936</v>
      </c>
      <c r="F424" s="4">
        <v>1</v>
      </c>
      <c r="G424" s="4">
        <v>206.45</v>
      </c>
      <c r="H424" s="4">
        <v>0.15</v>
      </c>
      <c r="I424" s="4" t="s">
        <v>1961</v>
      </c>
      <c r="J424" s="4">
        <v>175.48249999999999</v>
      </c>
      <c r="K424" s="4">
        <f t="shared" si="24"/>
        <v>1</v>
      </c>
      <c r="L424" s="4">
        <f t="shared" si="25"/>
        <v>206.45</v>
      </c>
      <c r="M424" s="4">
        <f t="shared" si="26"/>
        <v>0.15</v>
      </c>
      <c r="N424" s="4">
        <f t="shared" si="27"/>
        <v>175.48249999999999</v>
      </c>
      <c r="O424" s="6">
        <f>VLOOKUP(C424,'Cleaned Customer Dim'!$A$2:$D$501,4,FALSE)</f>
        <v>46</v>
      </c>
      <c r="P424" s="6" t="str">
        <f>VLOOKUP(C424,'Cleaned Customer Dim'!$A$2:$E$501,5,FALSE)</f>
        <v>Female</v>
      </c>
      <c r="Q424" s="6" t="str">
        <f>VLOOKUP(C424,'Cleaned Customer Dim'!$A$2:$J$501,10,FALSE)</f>
        <v>Silver</v>
      </c>
      <c r="R424" s="4" t="str">
        <f>VLOOKUP(D424,'Cleaned Product Dim'!$A$2:$C$101,3,FALSE)</f>
        <v>Electronics</v>
      </c>
      <c r="S424" s="6">
        <f>VLOOKUP(D424,'Cleaned Product Dim'!$A$2:$G$101,7,FALSE)</f>
        <v>242.23</v>
      </c>
      <c r="T424" s="6">
        <f>VLOOKUP(D424,'Cleaned Product Dim'!$A$2:$H$101,8,FALSE)</f>
        <v>453</v>
      </c>
      <c r="U424" s="6" t="str">
        <f>VLOOKUP(E424,'Cleaned Store Dim'!$A$2:$C$21,3,FALSE)</f>
        <v>North</v>
      </c>
      <c r="V424" s="6" t="str">
        <f>VLOOKUP(E424,'Cleaned Store Dim'!$A$2:$E$21,5,FALSE)</f>
        <v>Flagship</v>
      </c>
      <c r="W424" s="6" t="str">
        <f>VLOOKUP(E424,'Cleaned Store Dim'!$A$2:$F$21,6,FALSE)</f>
        <v>Jenniferstad</v>
      </c>
    </row>
    <row r="425" spans="1:23" ht="15.75" x14ac:dyDescent="0.25">
      <c r="A425" s="4" t="s">
        <v>2388</v>
      </c>
      <c r="B425" s="20">
        <v>45580</v>
      </c>
      <c r="C425" s="4" t="s">
        <v>497</v>
      </c>
      <c r="D425" s="4" t="s">
        <v>1790</v>
      </c>
      <c r="E425" s="4" t="s">
        <v>1908</v>
      </c>
      <c r="F425" s="4">
        <v>1</v>
      </c>
      <c r="G425" s="4">
        <v>815.53</v>
      </c>
      <c r="H425" s="4">
        <v>0.3</v>
      </c>
      <c r="I425" s="4" t="s">
        <v>1961</v>
      </c>
      <c r="J425" s="4">
        <v>570.87099999999998</v>
      </c>
      <c r="K425" s="4">
        <f t="shared" si="24"/>
        <v>1</v>
      </c>
      <c r="L425" s="4">
        <f t="shared" si="25"/>
        <v>815.53</v>
      </c>
      <c r="M425" s="4">
        <f t="shared" si="26"/>
        <v>0.3</v>
      </c>
      <c r="N425" s="4">
        <f t="shared" si="27"/>
        <v>570.87099999999998</v>
      </c>
      <c r="O425" s="6">
        <f>VLOOKUP(C425,'Cleaned Customer Dim'!$A$2:$D$501,4,FALSE)</f>
        <v>46</v>
      </c>
      <c r="P425" s="6" t="str">
        <f>VLOOKUP(C425,'Cleaned Customer Dim'!$A$2:$E$501,5,FALSE)</f>
        <v>Male</v>
      </c>
      <c r="Q425" s="6" t="str">
        <f>VLOOKUP(C425,'Cleaned Customer Dim'!$A$2:$J$501,10,FALSE)</f>
        <v>Platinum</v>
      </c>
      <c r="R425" s="4" t="str">
        <f>VLOOKUP(D425,'Cleaned Product Dim'!$A$2:$C$101,3,FALSE)</f>
        <v>Clothing</v>
      </c>
      <c r="S425" s="6">
        <f>VLOOKUP(D425,'Cleaned Product Dim'!$A$2:$G$101,7,FALSE)</f>
        <v>218.22</v>
      </c>
      <c r="T425" s="6">
        <f>VLOOKUP(D425,'Cleaned Product Dim'!$A$2:$H$101,8,FALSE)</f>
        <v>224</v>
      </c>
      <c r="U425" s="6" t="str">
        <f>VLOOKUP(E425,'Cleaned Store Dim'!$A$2:$C$21,3,FALSE)</f>
        <v>North</v>
      </c>
      <c r="V425" s="6" t="str">
        <f>VLOOKUP(E425,'Cleaned Store Dim'!$A$2:$E$21,5,FALSE)</f>
        <v>Outlet</v>
      </c>
      <c r="W425" s="6" t="str">
        <f>VLOOKUP(E425,'Cleaned Store Dim'!$A$2:$F$21,6,FALSE)</f>
        <v>Chester</v>
      </c>
    </row>
    <row r="426" spans="1:23" ht="15.75" x14ac:dyDescent="0.25">
      <c r="A426" s="4" t="s">
        <v>2389</v>
      </c>
      <c r="B426" s="20">
        <v>45220</v>
      </c>
      <c r="C426" s="4" t="s">
        <v>151</v>
      </c>
      <c r="D426" s="4" t="s">
        <v>1820</v>
      </c>
      <c r="E426" s="4" t="s">
        <v>1932</v>
      </c>
      <c r="F426" s="4">
        <v>1</v>
      </c>
      <c r="G426" s="4">
        <v>823.61</v>
      </c>
      <c r="H426" s="4">
        <v>0.28000000000000003</v>
      </c>
      <c r="I426" s="4" t="s">
        <v>1964</v>
      </c>
      <c r="J426" s="4">
        <v>592.99919999999997</v>
      </c>
      <c r="K426" s="4">
        <f t="shared" si="24"/>
        <v>1</v>
      </c>
      <c r="L426" s="4">
        <f t="shared" si="25"/>
        <v>823.61</v>
      </c>
      <c r="M426" s="4">
        <f t="shared" si="26"/>
        <v>0.28000000000000003</v>
      </c>
      <c r="N426" s="4">
        <f t="shared" si="27"/>
        <v>592.99919999999997</v>
      </c>
      <c r="O426" s="6">
        <f>VLOOKUP(C426,'Cleaned Customer Dim'!$A$2:$D$501,4,FALSE)</f>
        <v>27</v>
      </c>
      <c r="P426" s="6" t="str">
        <f>VLOOKUP(C426,'Cleaned Customer Dim'!$A$2:$E$501,5,FALSE)</f>
        <v>Female</v>
      </c>
      <c r="Q426" s="6" t="str">
        <f>VLOOKUP(C426,'Cleaned Customer Dim'!$A$2:$J$501,10,FALSE)</f>
        <v>Platinum</v>
      </c>
      <c r="R426" s="4" t="str">
        <f>VLOOKUP(D426,'Cleaned Product Dim'!$A$2:$C$101,3,FALSE)</f>
        <v>Home</v>
      </c>
      <c r="S426" s="6">
        <f>VLOOKUP(D426,'Cleaned Product Dim'!$A$2:$G$101,7,FALSE)</f>
        <v>228.53</v>
      </c>
      <c r="T426" s="6">
        <f>VLOOKUP(D426,'Cleaned Product Dim'!$A$2:$H$101,8,FALSE)</f>
        <v>469</v>
      </c>
      <c r="U426" s="6" t="str">
        <f>VLOOKUP(E426,'Cleaned Store Dim'!$A$2:$C$21,3,FALSE)</f>
        <v>East</v>
      </c>
      <c r="V426" s="6" t="str">
        <f>VLOOKUP(E426,'Cleaned Store Dim'!$A$2:$E$21,5,FALSE)</f>
        <v>Flagship</v>
      </c>
      <c r="W426" s="6" t="str">
        <f>VLOOKUP(E426,'Cleaned Store Dim'!$A$2:$F$21,6,FALSE)</f>
        <v>Johnsonville</v>
      </c>
    </row>
    <row r="427" spans="1:23" ht="15.75" x14ac:dyDescent="0.25">
      <c r="A427" s="4" t="s">
        <v>2390</v>
      </c>
      <c r="B427" s="20">
        <v>45807</v>
      </c>
      <c r="C427" s="4" t="s">
        <v>1484</v>
      </c>
      <c r="D427" s="4" t="s">
        <v>1844</v>
      </c>
      <c r="E427" s="4" t="s">
        <v>1921</v>
      </c>
      <c r="F427" s="4">
        <v>2</v>
      </c>
      <c r="G427" s="4">
        <v>209.96</v>
      </c>
      <c r="H427" s="4">
        <v>0</v>
      </c>
      <c r="I427" s="4" t="s">
        <v>1959</v>
      </c>
      <c r="J427" s="4">
        <v>419.92</v>
      </c>
      <c r="K427" s="4">
        <f t="shared" si="24"/>
        <v>2</v>
      </c>
      <c r="L427" s="4">
        <f t="shared" si="25"/>
        <v>209.96</v>
      </c>
      <c r="M427" s="4">
        <f t="shared" si="26"/>
        <v>0</v>
      </c>
      <c r="N427" s="4">
        <f t="shared" si="27"/>
        <v>419.92</v>
      </c>
      <c r="O427" s="6">
        <f>VLOOKUP(C427,'Cleaned Customer Dim'!$A$2:$D$501,4,FALSE)</f>
        <v>59</v>
      </c>
      <c r="P427" s="6" t="str">
        <f>VLOOKUP(C427,'Cleaned Customer Dim'!$A$2:$E$501,5,FALSE)</f>
        <v>Male</v>
      </c>
      <c r="Q427" s="6" t="str">
        <f>VLOOKUP(C427,'Cleaned Customer Dim'!$A$2:$J$501,10,FALSE)</f>
        <v>Gold</v>
      </c>
      <c r="R427" s="4" t="str">
        <f>VLOOKUP(D427,'Cleaned Product Dim'!$A$2:$C$101,3,FALSE)</f>
        <v>Home</v>
      </c>
      <c r="S427" s="6">
        <f>VLOOKUP(D427,'Cleaned Product Dim'!$A$2:$G$101,7,FALSE)</f>
        <v>371.38</v>
      </c>
      <c r="T427" s="6">
        <f>VLOOKUP(D427,'Cleaned Product Dim'!$A$2:$H$101,8,FALSE)</f>
        <v>220</v>
      </c>
      <c r="U427" s="6" t="str">
        <f>VLOOKUP(E427,'Cleaned Store Dim'!$A$2:$C$21,3,FALSE)</f>
        <v>South</v>
      </c>
      <c r="V427" s="6" t="str">
        <f>VLOOKUP(E427,'Cleaned Store Dim'!$A$2:$E$21,5,FALSE)</f>
        <v>Flagship</v>
      </c>
      <c r="W427" s="6" t="str">
        <f>VLOOKUP(E427,'Cleaned Store Dim'!$A$2:$F$21,6,FALSE)</f>
        <v>Johnstad</v>
      </c>
    </row>
    <row r="428" spans="1:23" ht="15.75" x14ac:dyDescent="0.25">
      <c r="A428" s="4" t="s">
        <v>2391</v>
      </c>
      <c r="B428" s="20">
        <v>45462</v>
      </c>
      <c r="C428" s="4" t="s">
        <v>587</v>
      </c>
      <c r="D428" s="4" t="s">
        <v>1555</v>
      </c>
      <c r="E428" s="4" t="s">
        <v>1939</v>
      </c>
      <c r="F428" s="4">
        <v>4</v>
      </c>
      <c r="G428" s="4">
        <v>897.93</v>
      </c>
      <c r="H428" s="4">
        <v>0.05</v>
      </c>
      <c r="I428" s="4" t="s">
        <v>1964</v>
      </c>
      <c r="J428" s="4">
        <v>3412.134</v>
      </c>
      <c r="K428" s="4">
        <f t="shared" si="24"/>
        <v>4</v>
      </c>
      <c r="L428" s="4">
        <f t="shared" si="25"/>
        <v>897.93</v>
      </c>
      <c r="M428" s="4">
        <f t="shared" si="26"/>
        <v>0.05</v>
      </c>
      <c r="N428" s="4">
        <f t="shared" si="27"/>
        <v>3412.134</v>
      </c>
      <c r="O428" s="6">
        <f>VLOOKUP(C428,'Cleaned Customer Dim'!$A$2:$D$501,4,FALSE)</f>
        <v>56</v>
      </c>
      <c r="P428" s="6" t="str">
        <f>VLOOKUP(C428,'Cleaned Customer Dim'!$A$2:$E$501,5,FALSE)</f>
        <v>Male</v>
      </c>
      <c r="Q428" s="6" t="str">
        <f>VLOOKUP(C428,'Cleaned Customer Dim'!$A$2:$J$501,10,FALSE)</f>
        <v>Platinum</v>
      </c>
      <c r="R428" s="4" t="str">
        <f>VLOOKUP(D428,'Cleaned Product Dim'!$A$2:$C$101,3,FALSE)</f>
        <v>Electronics</v>
      </c>
      <c r="S428" s="6">
        <f>VLOOKUP(D428,'Cleaned Product Dim'!$A$2:$G$101,7,FALSE)</f>
        <v>112.42</v>
      </c>
      <c r="T428" s="6">
        <f>VLOOKUP(D428,'Cleaned Product Dim'!$A$2:$H$101,8,FALSE)</f>
        <v>416</v>
      </c>
      <c r="U428" s="6" t="str">
        <f>VLOOKUP(E428,'Cleaned Store Dim'!$A$2:$C$21,3,FALSE)</f>
        <v>West</v>
      </c>
      <c r="V428" s="6" t="str">
        <f>VLOOKUP(E428,'Cleaned Store Dim'!$A$2:$E$21,5,FALSE)</f>
        <v>Flagship</v>
      </c>
      <c r="W428" s="6" t="str">
        <f>VLOOKUP(E428,'Cleaned Store Dim'!$A$2:$F$21,6,FALSE)</f>
        <v>New Jimmy</v>
      </c>
    </row>
    <row r="429" spans="1:23" ht="15.75" x14ac:dyDescent="0.25">
      <c r="A429" s="4" t="s">
        <v>2392</v>
      </c>
      <c r="B429" s="20">
        <v>45646</v>
      </c>
      <c r="C429" s="4" t="s">
        <v>606</v>
      </c>
      <c r="D429" s="4" t="s">
        <v>1771</v>
      </c>
      <c r="E429" s="4" t="s">
        <v>1887</v>
      </c>
      <c r="F429" s="4">
        <v>4</v>
      </c>
      <c r="G429" s="4">
        <v>925.95</v>
      </c>
      <c r="H429" s="4">
        <v>0.16</v>
      </c>
      <c r="I429" s="4" t="s">
        <v>1964</v>
      </c>
      <c r="J429" s="4">
        <v>3111.192</v>
      </c>
      <c r="K429" s="4">
        <f t="shared" si="24"/>
        <v>4</v>
      </c>
      <c r="L429" s="4">
        <f t="shared" si="25"/>
        <v>925.95</v>
      </c>
      <c r="M429" s="4">
        <f t="shared" si="26"/>
        <v>0.16</v>
      </c>
      <c r="N429" s="4">
        <f t="shared" si="27"/>
        <v>3111.192</v>
      </c>
      <c r="O429" s="6">
        <f>VLOOKUP(C429,'Cleaned Customer Dim'!$A$2:$D$501,4,FALSE)</f>
        <v>60</v>
      </c>
      <c r="P429" s="6" t="str">
        <f>VLOOKUP(C429,'Cleaned Customer Dim'!$A$2:$E$501,5,FALSE)</f>
        <v>Male</v>
      </c>
      <c r="Q429" s="6" t="str">
        <f>VLOOKUP(C429,'Cleaned Customer Dim'!$A$2:$J$501,10,FALSE)</f>
        <v>Bronze</v>
      </c>
      <c r="R429" s="4" t="str">
        <f>VLOOKUP(D429,'Cleaned Product Dim'!$A$2:$C$101,3,FALSE)</f>
        <v>Beauty</v>
      </c>
      <c r="S429" s="6">
        <f>VLOOKUP(D429,'Cleaned Product Dim'!$A$2:$G$101,7,FALSE)</f>
        <v>266.86</v>
      </c>
      <c r="T429" s="6">
        <f>VLOOKUP(D429,'Cleaned Product Dim'!$A$2:$H$101,8,FALSE)</f>
        <v>458</v>
      </c>
      <c r="U429" s="6" t="str">
        <f>VLOOKUP(E429,'Cleaned Store Dim'!$A$2:$C$21,3,FALSE)</f>
        <v>East</v>
      </c>
      <c r="V429" s="6" t="str">
        <f>VLOOKUP(E429,'Cleaned Store Dim'!$A$2:$E$21,5,FALSE)</f>
        <v>Flagship</v>
      </c>
      <c r="W429" s="6" t="str">
        <f>VLOOKUP(E429,'Cleaned Store Dim'!$A$2:$F$21,6,FALSE)</f>
        <v>Washington</v>
      </c>
    </row>
    <row r="430" spans="1:23" ht="15.75" x14ac:dyDescent="0.25">
      <c r="A430" s="4" t="s">
        <v>2393</v>
      </c>
      <c r="B430" s="20">
        <v>45520</v>
      </c>
      <c r="C430" s="4" t="s">
        <v>308</v>
      </c>
      <c r="D430" s="4" t="s">
        <v>1735</v>
      </c>
      <c r="E430" s="4" t="s">
        <v>1911</v>
      </c>
      <c r="F430" s="4">
        <v>2</v>
      </c>
      <c r="G430" s="4">
        <v>573.09</v>
      </c>
      <c r="H430" s="4">
        <v>0.03</v>
      </c>
      <c r="I430" s="4" t="s">
        <v>1964</v>
      </c>
      <c r="J430" s="4">
        <v>1111.7945999999999</v>
      </c>
      <c r="K430" s="4">
        <f t="shared" si="24"/>
        <v>2</v>
      </c>
      <c r="L430" s="4">
        <f t="shared" si="25"/>
        <v>573.09</v>
      </c>
      <c r="M430" s="4">
        <f t="shared" si="26"/>
        <v>0.03</v>
      </c>
      <c r="N430" s="4">
        <f t="shared" si="27"/>
        <v>1111.7945999999999</v>
      </c>
      <c r="O430" s="6">
        <f>VLOOKUP(C430,'Cleaned Customer Dim'!$A$2:$D$501,4,FALSE)</f>
        <v>26</v>
      </c>
      <c r="P430" s="6" t="str">
        <f>VLOOKUP(C430,'Cleaned Customer Dim'!$A$2:$E$501,5,FALSE)</f>
        <v>Female</v>
      </c>
      <c r="Q430" s="6" t="str">
        <f>VLOOKUP(C430,'Cleaned Customer Dim'!$A$2:$J$501,10,FALSE)</f>
        <v>Platinum</v>
      </c>
      <c r="R430" s="4" t="str">
        <f>VLOOKUP(D430,'Cleaned Product Dim'!$A$2:$C$101,3,FALSE)</f>
        <v>Electronics</v>
      </c>
      <c r="S430" s="6">
        <f>VLOOKUP(D430,'Cleaned Product Dim'!$A$2:$G$101,7,FALSE)</f>
        <v>88.49</v>
      </c>
      <c r="T430" s="6">
        <f>VLOOKUP(D430,'Cleaned Product Dim'!$A$2:$H$101,8,FALSE)</f>
        <v>246</v>
      </c>
      <c r="U430" s="6" t="str">
        <f>VLOOKUP(E430,'Cleaned Store Dim'!$A$2:$C$21,3,FALSE)</f>
        <v>East</v>
      </c>
      <c r="V430" s="6" t="str">
        <f>VLOOKUP(E430,'Cleaned Store Dim'!$A$2:$E$21,5,FALSE)</f>
        <v>Online</v>
      </c>
      <c r="W430" s="6" t="str">
        <f>VLOOKUP(E430,'Cleaned Store Dim'!$A$2:$F$21,6,FALSE)</f>
        <v>Joseph</v>
      </c>
    </row>
    <row r="431" spans="1:23" ht="15.75" x14ac:dyDescent="0.25">
      <c r="A431" s="4" t="s">
        <v>2394</v>
      </c>
      <c r="B431" s="20">
        <v>45731</v>
      </c>
      <c r="C431" s="4" t="s">
        <v>612</v>
      </c>
      <c r="D431" s="4" t="s">
        <v>1585</v>
      </c>
      <c r="E431" s="4" t="s">
        <v>1904</v>
      </c>
      <c r="F431" s="4">
        <v>4</v>
      </c>
      <c r="G431" s="4">
        <v>149.83000000000001</v>
      </c>
      <c r="H431" s="4">
        <v>0.02</v>
      </c>
      <c r="I431" s="4" t="s">
        <v>1959</v>
      </c>
      <c r="J431" s="4">
        <v>587.33360000000005</v>
      </c>
      <c r="K431" s="4">
        <f t="shared" si="24"/>
        <v>4</v>
      </c>
      <c r="L431" s="4">
        <f t="shared" si="25"/>
        <v>149.83000000000001</v>
      </c>
      <c r="M431" s="4">
        <f t="shared" si="26"/>
        <v>0.02</v>
      </c>
      <c r="N431" s="4">
        <f t="shared" si="27"/>
        <v>587.33360000000005</v>
      </c>
      <c r="O431" s="6">
        <f>VLOOKUP(C431,'Cleaned Customer Dim'!$A$2:$D$501,4,FALSE)</f>
        <v>18</v>
      </c>
      <c r="P431" s="6" t="str">
        <f>VLOOKUP(C431,'Cleaned Customer Dim'!$A$2:$E$501,5,FALSE)</f>
        <v>Male</v>
      </c>
      <c r="Q431" s="6" t="str">
        <f>VLOOKUP(C431,'Cleaned Customer Dim'!$A$2:$J$501,10,FALSE)</f>
        <v>Platinum</v>
      </c>
      <c r="R431" s="4" t="str">
        <f>VLOOKUP(D431,'Cleaned Product Dim'!$A$2:$C$101,3,FALSE)</f>
        <v>Home</v>
      </c>
      <c r="S431" s="6">
        <f>VLOOKUP(D431,'Cleaned Product Dim'!$A$2:$G$101,7,FALSE)</f>
        <v>218.86</v>
      </c>
      <c r="T431" s="6">
        <f>VLOOKUP(D431,'Cleaned Product Dim'!$A$2:$H$101,8,FALSE)</f>
        <v>170</v>
      </c>
      <c r="U431" s="6" t="str">
        <f>VLOOKUP(E431,'Cleaned Store Dim'!$A$2:$C$21,3,FALSE)</f>
        <v>South</v>
      </c>
      <c r="V431" s="6" t="str">
        <f>VLOOKUP(E431,'Cleaned Store Dim'!$A$2:$E$21,5,FALSE)</f>
        <v>Online</v>
      </c>
      <c r="W431" s="6" t="str">
        <f>VLOOKUP(E431,'Cleaned Store Dim'!$A$2:$F$21,6,FALSE)</f>
        <v>Sharon</v>
      </c>
    </row>
    <row r="432" spans="1:23" ht="15.75" x14ac:dyDescent="0.25">
      <c r="A432" s="4" t="s">
        <v>2395</v>
      </c>
      <c r="B432" s="20">
        <v>45328</v>
      </c>
      <c r="C432" s="4" t="s">
        <v>14</v>
      </c>
      <c r="D432" s="4" t="s">
        <v>1735</v>
      </c>
      <c r="E432" s="4" t="s">
        <v>1934</v>
      </c>
      <c r="F432" s="4">
        <v>3</v>
      </c>
      <c r="G432" s="4">
        <v>287.70999999999998</v>
      </c>
      <c r="H432" s="4">
        <v>0.03</v>
      </c>
      <c r="I432" s="4" t="s">
        <v>1964</v>
      </c>
      <c r="J432" s="4">
        <v>837.23609999999985</v>
      </c>
      <c r="K432" s="4">
        <f t="shared" si="24"/>
        <v>3</v>
      </c>
      <c r="L432" s="4">
        <f t="shared" si="25"/>
        <v>287.70999999999998</v>
      </c>
      <c r="M432" s="4">
        <f t="shared" si="26"/>
        <v>0.03</v>
      </c>
      <c r="N432" s="4">
        <f t="shared" si="27"/>
        <v>837.23609999999985</v>
      </c>
      <c r="O432" s="6">
        <f>VLOOKUP(C432,'Cleaned Customer Dim'!$A$2:$D$501,4,FALSE)</f>
        <v>26</v>
      </c>
      <c r="P432" s="6" t="str">
        <f>VLOOKUP(C432,'Cleaned Customer Dim'!$A$2:$E$501,5,FALSE)</f>
        <v>Female</v>
      </c>
      <c r="Q432" s="6" t="str">
        <f>VLOOKUP(C432,'Cleaned Customer Dim'!$A$2:$J$501,10,FALSE)</f>
        <v>Platinum</v>
      </c>
      <c r="R432" s="4" t="str">
        <f>VLOOKUP(D432,'Cleaned Product Dim'!$A$2:$C$101,3,FALSE)</f>
        <v>Electronics</v>
      </c>
      <c r="S432" s="6">
        <f>VLOOKUP(D432,'Cleaned Product Dim'!$A$2:$G$101,7,FALSE)</f>
        <v>88.49</v>
      </c>
      <c r="T432" s="6">
        <f>VLOOKUP(D432,'Cleaned Product Dim'!$A$2:$H$101,8,FALSE)</f>
        <v>246</v>
      </c>
      <c r="U432" s="6" t="str">
        <f>VLOOKUP(E432,'Cleaned Store Dim'!$A$2:$C$21,3,FALSE)</f>
        <v>South</v>
      </c>
      <c r="V432" s="6" t="str">
        <f>VLOOKUP(E432,'Cleaned Store Dim'!$A$2:$E$21,5,FALSE)</f>
        <v>Outlet</v>
      </c>
      <c r="W432" s="6" t="str">
        <f>VLOOKUP(E432,'Cleaned Store Dim'!$A$2:$F$21,6,FALSE)</f>
        <v>Christopher</v>
      </c>
    </row>
    <row r="433" spans="1:23" ht="15.75" x14ac:dyDescent="0.25">
      <c r="A433" s="4" t="s">
        <v>2396</v>
      </c>
      <c r="B433" s="20">
        <v>45860</v>
      </c>
      <c r="C433" s="4" t="s">
        <v>342</v>
      </c>
      <c r="D433" s="4" t="s">
        <v>1783</v>
      </c>
      <c r="E433" s="4" t="s">
        <v>1911</v>
      </c>
      <c r="F433" s="4">
        <v>2</v>
      </c>
      <c r="G433" s="4">
        <v>849.8</v>
      </c>
      <c r="H433" s="4">
        <v>0.06</v>
      </c>
      <c r="I433" s="4" t="s">
        <v>1964</v>
      </c>
      <c r="J433" s="4">
        <v>1597.624</v>
      </c>
      <c r="K433" s="4">
        <f t="shared" si="24"/>
        <v>2</v>
      </c>
      <c r="L433" s="4">
        <f t="shared" si="25"/>
        <v>849.8</v>
      </c>
      <c r="M433" s="4">
        <f t="shared" si="26"/>
        <v>0.06</v>
      </c>
      <c r="N433" s="4">
        <f t="shared" si="27"/>
        <v>1597.624</v>
      </c>
      <c r="O433" s="6">
        <f>VLOOKUP(C433,'Cleaned Customer Dim'!$A$2:$D$501,4,FALSE)</f>
        <v>43</v>
      </c>
      <c r="P433" s="6" t="str">
        <f>VLOOKUP(C433,'Cleaned Customer Dim'!$A$2:$E$501,5,FALSE)</f>
        <v>Female</v>
      </c>
      <c r="Q433" s="6" t="str">
        <f>VLOOKUP(C433,'Cleaned Customer Dim'!$A$2:$J$501,10,FALSE)</f>
        <v>Gold</v>
      </c>
      <c r="R433" s="4" t="str">
        <f>VLOOKUP(D433,'Cleaned Product Dim'!$A$2:$C$101,3,FALSE)</f>
        <v>Electronics</v>
      </c>
      <c r="S433" s="6">
        <f>VLOOKUP(D433,'Cleaned Product Dim'!$A$2:$G$101,7,FALSE)</f>
        <v>349.17</v>
      </c>
      <c r="T433" s="6">
        <f>VLOOKUP(D433,'Cleaned Product Dim'!$A$2:$H$101,8,FALSE)</f>
        <v>476</v>
      </c>
      <c r="U433" s="6" t="str">
        <f>VLOOKUP(E433,'Cleaned Store Dim'!$A$2:$C$21,3,FALSE)</f>
        <v>East</v>
      </c>
      <c r="V433" s="6" t="str">
        <f>VLOOKUP(E433,'Cleaned Store Dim'!$A$2:$E$21,5,FALSE)</f>
        <v>Online</v>
      </c>
      <c r="W433" s="6" t="str">
        <f>VLOOKUP(E433,'Cleaned Store Dim'!$A$2:$F$21,6,FALSE)</f>
        <v>Joseph</v>
      </c>
    </row>
    <row r="434" spans="1:23" ht="15.75" x14ac:dyDescent="0.25">
      <c r="A434" s="4" t="s">
        <v>2397</v>
      </c>
      <c r="B434" s="20">
        <v>45903</v>
      </c>
      <c r="C434" s="4" t="s">
        <v>78</v>
      </c>
      <c r="D434" s="4" t="s">
        <v>1703</v>
      </c>
      <c r="E434" s="4" t="s">
        <v>1901</v>
      </c>
      <c r="F434" s="4">
        <v>3</v>
      </c>
      <c r="G434" s="4">
        <v>482.58</v>
      </c>
      <c r="H434" s="4">
        <v>0.28000000000000003</v>
      </c>
      <c r="I434" s="4" t="s">
        <v>1961</v>
      </c>
      <c r="J434" s="4">
        <v>1042.3728000000001</v>
      </c>
      <c r="K434" s="4">
        <f t="shared" si="24"/>
        <v>3</v>
      </c>
      <c r="L434" s="4">
        <f t="shared" si="25"/>
        <v>482.58</v>
      </c>
      <c r="M434" s="4">
        <f t="shared" si="26"/>
        <v>0.28000000000000003</v>
      </c>
      <c r="N434" s="4">
        <f t="shared" si="27"/>
        <v>1042.3728000000001</v>
      </c>
      <c r="O434" s="6">
        <f>VLOOKUP(C434,'Cleaned Customer Dim'!$A$2:$D$501,4,FALSE)</f>
        <v>24</v>
      </c>
      <c r="P434" s="6" t="str">
        <f>VLOOKUP(C434,'Cleaned Customer Dim'!$A$2:$E$501,5,FALSE)</f>
        <v>Female</v>
      </c>
      <c r="Q434" s="6" t="str">
        <f>VLOOKUP(C434,'Cleaned Customer Dim'!$A$2:$J$501,10,FALSE)</f>
        <v>Bronze</v>
      </c>
      <c r="R434" s="4" t="str">
        <f>VLOOKUP(D434,'Cleaned Product Dim'!$A$2:$C$101,3,FALSE)</f>
        <v>Sports</v>
      </c>
      <c r="S434" s="6">
        <f>VLOOKUP(D434,'Cleaned Product Dim'!$A$2:$G$101,7,FALSE)</f>
        <v>313.26</v>
      </c>
      <c r="T434" s="6">
        <f>VLOOKUP(D434,'Cleaned Product Dim'!$A$2:$H$101,8,FALSE)</f>
        <v>369</v>
      </c>
      <c r="U434" s="6" t="str">
        <f>VLOOKUP(E434,'Cleaned Store Dim'!$A$2:$C$21,3,FALSE)</f>
        <v>North</v>
      </c>
      <c r="V434" s="6" t="str">
        <f>VLOOKUP(E434,'Cleaned Store Dim'!$A$2:$E$21,5,FALSE)</f>
        <v>Outlet</v>
      </c>
      <c r="W434" s="6" t="str">
        <f>VLOOKUP(E434,'Cleaned Store Dim'!$A$2:$F$21,6,FALSE)</f>
        <v>Goldberg</v>
      </c>
    </row>
    <row r="435" spans="1:23" ht="15.75" x14ac:dyDescent="0.25">
      <c r="A435" s="4" t="s">
        <v>2398</v>
      </c>
      <c r="B435" s="20">
        <v>45963</v>
      </c>
      <c r="C435" s="4" t="s">
        <v>403</v>
      </c>
      <c r="D435" s="4" t="s">
        <v>1759</v>
      </c>
      <c r="E435" s="4" t="s">
        <v>1896</v>
      </c>
      <c r="F435" s="4">
        <v>2</v>
      </c>
      <c r="G435" s="4">
        <v>64.7</v>
      </c>
      <c r="H435" s="4">
        <v>0</v>
      </c>
      <c r="I435" s="4" t="s">
        <v>1959</v>
      </c>
      <c r="J435" s="4">
        <v>129.4</v>
      </c>
      <c r="K435" s="4">
        <f t="shared" si="24"/>
        <v>2</v>
      </c>
      <c r="L435" s="4">
        <f t="shared" si="25"/>
        <v>64.7</v>
      </c>
      <c r="M435" s="4">
        <f t="shared" si="26"/>
        <v>0</v>
      </c>
      <c r="N435" s="4">
        <f t="shared" si="27"/>
        <v>129.4</v>
      </c>
      <c r="O435" s="6">
        <f>VLOOKUP(C435,'Cleaned Customer Dim'!$A$2:$D$501,4,FALSE)</f>
        <v>30</v>
      </c>
      <c r="P435" s="6" t="str">
        <f>VLOOKUP(C435,'Cleaned Customer Dim'!$A$2:$E$501,5,FALSE)</f>
        <v>Male</v>
      </c>
      <c r="Q435" s="6" t="str">
        <f>VLOOKUP(C435,'Cleaned Customer Dim'!$A$2:$J$501,10,FALSE)</f>
        <v>Bronze</v>
      </c>
      <c r="R435" s="4" t="str">
        <f>VLOOKUP(D435,'Cleaned Product Dim'!$A$2:$C$101,3,FALSE)</f>
        <v>Beauty</v>
      </c>
      <c r="S435" s="6">
        <f>VLOOKUP(D435,'Cleaned Product Dim'!$A$2:$G$101,7,FALSE)</f>
        <v>17.309999999999999</v>
      </c>
      <c r="T435" s="6">
        <f>VLOOKUP(D435,'Cleaned Product Dim'!$A$2:$H$101,8,FALSE)</f>
        <v>399</v>
      </c>
      <c r="U435" s="6" t="str">
        <f>VLOOKUP(E435,'Cleaned Store Dim'!$A$2:$C$21,3,FALSE)</f>
        <v>South</v>
      </c>
      <c r="V435" s="6" t="str">
        <f>VLOOKUP(E435,'Cleaned Store Dim'!$A$2:$E$21,5,FALSE)</f>
        <v>Outlet</v>
      </c>
      <c r="W435" s="6" t="str">
        <f>VLOOKUP(E435,'Cleaned Store Dim'!$A$2:$F$21,6,FALSE)</f>
        <v>North Nancy</v>
      </c>
    </row>
    <row r="436" spans="1:23" ht="15.75" x14ac:dyDescent="0.25">
      <c r="A436" s="4" t="s">
        <v>2399</v>
      </c>
      <c r="B436" s="20">
        <v>45089</v>
      </c>
      <c r="C436" s="4" t="s">
        <v>506</v>
      </c>
      <c r="D436" s="4" t="s">
        <v>1576</v>
      </c>
      <c r="E436" s="4" t="s">
        <v>1908</v>
      </c>
      <c r="F436" s="4">
        <v>3</v>
      </c>
      <c r="G436" s="4">
        <v>589.83000000000004</v>
      </c>
      <c r="H436" s="4">
        <v>0.26</v>
      </c>
      <c r="I436" s="4" t="s">
        <v>1959</v>
      </c>
      <c r="J436" s="4">
        <v>1309.4226000000001</v>
      </c>
      <c r="K436" s="4">
        <f t="shared" si="24"/>
        <v>3</v>
      </c>
      <c r="L436" s="4">
        <f t="shared" si="25"/>
        <v>589.83000000000004</v>
      </c>
      <c r="M436" s="4">
        <f t="shared" si="26"/>
        <v>0.26</v>
      </c>
      <c r="N436" s="4">
        <f t="shared" si="27"/>
        <v>1309.4226000000001</v>
      </c>
      <c r="O436" s="6">
        <f>VLOOKUP(C436,'Cleaned Customer Dim'!$A$2:$D$501,4,FALSE)</f>
        <v>42</v>
      </c>
      <c r="P436" s="6" t="str">
        <f>VLOOKUP(C436,'Cleaned Customer Dim'!$A$2:$E$501,5,FALSE)</f>
        <v>Female</v>
      </c>
      <c r="Q436" s="6" t="str">
        <f>VLOOKUP(C436,'Cleaned Customer Dim'!$A$2:$J$501,10,FALSE)</f>
        <v>Bronze</v>
      </c>
      <c r="R436" s="4" t="str">
        <f>VLOOKUP(D436,'Cleaned Product Dim'!$A$2:$C$101,3,FALSE)</f>
        <v>Clothing</v>
      </c>
      <c r="S436" s="6">
        <f>VLOOKUP(D436,'Cleaned Product Dim'!$A$2:$G$101,7,FALSE)</f>
        <v>261</v>
      </c>
      <c r="T436" s="6">
        <f>VLOOKUP(D436,'Cleaned Product Dim'!$A$2:$H$101,8,FALSE)</f>
        <v>59</v>
      </c>
      <c r="U436" s="6" t="str">
        <f>VLOOKUP(E436,'Cleaned Store Dim'!$A$2:$C$21,3,FALSE)</f>
        <v>North</v>
      </c>
      <c r="V436" s="6" t="str">
        <f>VLOOKUP(E436,'Cleaned Store Dim'!$A$2:$E$21,5,FALSE)</f>
        <v>Outlet</v>
      </c>
      <c r="W436" s="6" t="str">
        <f>VLOOKUP(E436,'Cleaned Store Dim'!$A$2:$F$21,6,FALSE)</f>
        <v>Chester</v>
      </c>
    </row>
    <row r="437" spans="1:23" ht="15.75" x14ac:dyDescent="0.25">
      <c r="A437" s="4" t="s">
        <v>2400</v>
      </c>
      <c r="B437" s="20">
        <v>45889</v>
      </c>
      <c r="C437" s="4" t="s">
        <v>925</v>
      </c>
      <c r="D437" s="4" t="s">
        <v>2061</v>
      </c>
      <c r="E437" s="4" t="s">
        <v>1921</v>
      </c>
      <c r="F437" s="4">
        <v>4</v>
      </c>
      <c r="G437" s="4">
        <v>758.49</v>
      </c>
      <c r="H437" s="4">
        <v>0.16</v>
      </c>
      <c r="I437" s="4" t="s">
        <v>1964</v>
      </c>
      <c r="J437" s="4">
        <v>2548.5264000000002</v>
      </c>
      <c r="K437" s="4">
        <f t="shared" si="24"/>
        <v>4</v>
      </c>
      <c r="L437" s="4">
        <f t="shared" si="25"/>
        <v>758.49</v>
      </c>
      <c r="M437" s="4">
        <f t="shared" si="26"/>
        <v>0.16</v>
      </c>
      <c r="N437" s="4">
        <f t="shared" si="27"/>
        <v>2548.5264000000002</v>
      </c>
      <c r="O437" s="6">
        <f>VLOOKUP(C437,'Cleaned Customer Dim'!$A$2:$D$501,4,FALSE)</f>
        <v>58</v>
      </c>
      <c r="P437" s="6" t="str">
        <f>VLOOKUP(C437,'Cleaned Customer Dim'!$A$2:$E$501,5,FALSE)</f>
        <v>Male</v>
      </c>
      <c r="Q437" s="6" t="str">
        <f>VLOOKUP(C437,'Cleaned Customer Dim'!$A$2:$J$501,10,FALSE)</f>
        <v>Gold</v>
      </c>
      <c r="R437" s="4" t="str">
        <f>VLOOKUP(D437,'Cleaned Product Dim'!$A$2:$C$101,3,FALSE)</f>
        <v>Clothing</v>
      </c>
      <c r="S437" s="6">
        <f>VLOOKUP(D437,'Cleaned Product Dim'!$A$2:$G$101,7,FALSE)</f>
        <v>364.67</v>
      </c>
      <c r="T437" s="6">
        <f>VLOOKUP(D437,'Cleaned Product Dim'!$A$2:$H$101,8,FALSE)</f>
        <v>452</v>
      </c>
      <c r="U437" s="6" t="str">
        <f>VLOOKUP(E437,'Cleaned Store Dim'!$A$2:$C$21,3,FALSE)</f>
        <v>South</v>
      </c>
      <c r="V437" s="6" t="str">
        <f>VLOOKUP(E437,'Cleaned Store Dim'!$A$2:$E$21,5,FALSE)</f>
        <v>Flagship</v>
      </c>
      <c r="W437" s="6" t="str">
        <f>VLOOKUP(E437,'Cleaned Store Dim'!$A$2:$F$21,6,FALSE)</f>
        <v>Johnstad</v>
      </c>
    </row>
    <row r="438" spans="1:23" ht="15.75" x14ac:dyDescent="0.25">
      <c r="A438" s="4" t="s">
        <v>2401</v>
      </c>
      <c r="B438" s="20">
        <v>45555</v>
      </c>
      <c r="C438" s="4" t="s">
        <v>206</v>
      </c>
      <c r="D438" s="4" t="s">
        <v>1689</v>
      </c>
      <c r="E438" s="4" t="s">
        <v>1929</v>
      </c>
      <c r="F438" s="4">
        <v>4</v>
      </c>
      <c r="G438" s="4">
        <v>747.56</v>
      </c>
      <c r="H438" s="4">
        <v>0.09</v>
      </c>
      <c r="I438" s="4" t="s">
        <v>1964</v>
      </c>
      <c r="J438" s="4">
        <v>2721.1183999999998</v>
      </c>
      <c r="K438" s="4">
        <f t="shared" si="24"/>
        <v>4</v>
      </c>
      <c r="L438" s="4">
        <f t="shared" si="25"/>
        <v>747.56</v>
      </c>
      <c r="M438" s="4">
        <f t="shared" si="26"/>
        <v>0.09</v>
      </c>
      <c r="N438" s="4">
        <f t="shared" si="27"/>
        <v>2721.1183999999998</v>
      </c>
      <c r="O438" s="6">
        <f>VLOOKUP(C438,'Cleaned Customer Dim'!$A$2:$D$501,4,FALSE)</f>
        <v>37</v>
      </c>
      <c r="P438" s="6" t="str">
        <f>VLOOKUP(C438,'Cleaned Customer Dim'!$A$2:$E$501,5,FALSE)</f>
        <v>Female</v>
      </c>
      <c r="Q438" s="6" t="str">
        <f>VLOOKUP(C438,'Cleaned Customer Dim'!$A$2:$J$501,10,FALSE)</f>
        <v>Gold</v>
      </c>
      <c r="R438" s="4" t="str">
        <f>VLOOKUP(D438,'Cleaned Product Dim'!$A$2:$C$101,3,FALSE)</f>
        <v>Clothing</v>
      </c>
      <c r="S438" s="6">
        <f>VLOOKUP(D438,'Cleaned Product Dim'!$A$2:$G$101,7,FALSE)</f>
        <v>353.47</v>
      </c>
      <c r="T438" s="6">
        <f>VLOOKUP(D438,'Cleaned Product Dim'!$A$2:$H$101,8,FALSE)</f>
        <v>214</v>
      </c>
      <c r="U438" s="6" t="str">
        <f>VLOOKUP(E438,'Cleaned Store Dim'!$A$2:$C$21,3,FALSE)</f>
        <v>North</v>
      </c>
      <c r="V438" s="6" t="str">
        <f>VLOOKUP(E438,'Cleaned Store Dim'!$A$2:$E$21,5,FALSE)</f>
        <v>Online</v>
      </c>
      <c r="W438" s="6" t="str">
        <f>VLOOKUP(E438,'Cleaned Store Dim'!$A$2:$F$21,6,FALSE)</f>
        <v>Sabrina</v>
      </c>
    </row>
    <row r="439" spans="1:23" ht="15.75" x14ac:dyDescent="0.25">
      <c r="A439" s="4" t="s">
        <v>2402</v>
      </c>
      <c r="B439" s="20">
        <v>45783</v>
      </c>
      <c r="C439" s="4" t="s">
        <v>820</v>
      </c>
      <c r="D439" s="4" t="s">
        <v>1700</v>
      </c>
      <c r="E439" s="4" t="s">
        <v>1942</v>
      </c>
      <c r="F439" s="4">
        <v>3</v>
      </c>
      <c r="G439" s="4">
        <v>551.22</v>
      </c>
      <c r="H439" s="4">
        <v>0.12</v>
      </c>
      <c r="I439" s="4" t="s">
        <v>1961</v>
      </c>
      <c r="J439" s="4">
        <v>1455.2208000000001</v>
      </c>
      <c r="K439" s="4">
        <f t="shared" si="24"/>
        <v>3</v>
      </c>
      <c r="L439" s="4">
        <f t="shared" si="25"/>
        <v>551.22</v>
      </c>
      <c r="M439" s="4">
        <f t="shared" si="26"/>
        <v>0.12</v>
      </c>
      <c r="N439" s="4">
        <f t="shared" si="27"/>
        <v>1455.2208000000001</v>
      </c>
      <c r="O439" s="6">
        <f>VLOOKUP(C439,'Cleaned Customer Dim'!$A$2:$D$501,4,FALSE)</f>
        <v>32</v>
      </c>
      <c r="P439" s="6" t="str">
        <f>VLOOKUP(C439,'Cleaned Customer Dim'!$A$2:$E$501,5,FALSE)</f>
        <v>Male</v>
      </c>
      <c r="Q439" s="6" t="str">
        <f>VLOOKUP(C439,'Cleaned Customer Dim'!$A$2:$J$501,10,FALSE)</f>
        <v>Bronze</v>
      </c>
      <c r="R439" s="4" t="str">
        <f>VLOOKUP(D439,'Cleaned Product Dim'!$A$2:$C$101,3,FALSE)</f>
        <v>Electronics</v>
      </c>
      <c r="S439" s="6">
        <f>VLOOKUP(D439,'Cleaned Product Dim'!$A$2:$G$101,7,FALSE)</f>
        <v>38.520000000000003</v>
      </c>
      <c r="T439" s="6">
        <f>VLOOKUP(D439,'Cleaned Product Dim'!$A$2:$H$101,8,FALSE)</f>
        <v>378</v>
      </c>
      <c r="U439" s="6" t="str">
        <f>VLOOKUP(E439,'Cleaned Store Dim'!$A$2:$C$21,3,FALSE)</f>
        <v>North</v>
      </c>
      <c r="V439" s="6" t="str">
        <f>VLOOKUP(E439,'Cleaned Store Dim'!$A$2:$E$21,5,FALSE)</f>
        <v>Flagship</v>
      </c>
      <c r="W439" s="6" t="str">
        <f>VLOOKUP(E439,'Cleaned Store Dim'!$A$2:$F$21,6,FALSE)</f>
        <v>Benson</v>
      </c>
    </row>
    <row r="440" spans="1:23" ht="15.75" x14ac:dyDescent="0.25">
      <c r="A440" s="4" t="s">
        <v>2403</v>
      </c>
      <c r="B440" s="20">
        <v>45722</v>
      </c>
      <c r="C440" s="4" t="s">
        <v>539</v>
      </c>
      <c r="D440" s="4" t="s">
        <v>1790</v>
      </c>
      <c r="E440" s="4" t="s">
        <v>1934</v>
      </c>
      <c r="F440" s="4">
        <v>2</v>
      </c>
      <c r="G440" s="4">
        <v>527.05999999999995</v>
      </c>
      <c r="H440" s="4">
        <v>0.17</v>
      </c>
      <c r="I440" s="4" t="s">
        <v>1961</v>
      </c>
      <c r="J440" s="4">
        <v>874.91959999999983</v>
      </c>
      <c r="K440" s="4">
        <f t="shared" si="24"/>
        <v>2</v>
      </c>
      <c r="L440" s="4">
        <f t="shared" si="25"/>
        <v>527.05999999999995</v>
      </c>
      <c r="M440" s="4">
        <f t="shared" si="26"/>
        <v>0.17</v>
      </c>
      <c r="N440" s="4">
        <f t="shared" si="27"/>
        <v>874.91959999999983</v>
      </c>
      <c r="O440" s="6">
        <f>VLOOKUP(C440,'Cleaned Customer Dim'!$A$2:$D$501,4,FALSE)</f>
        <v>46</v>
      </c>
      <c r="P440" s="6" t="str">
        <f>VLOOKUP(C440,'Cleaned Customer Dim'!$A$2:$E$501,5,FALSE)</f>
        <v>Female</v>
      </c>
      <c r="Q440" s="6" t="str">
        <f>VLOOKUP(C440,'Cleaned Customer Dim'!$A$2:$J$501,10,FALSE)</f>
        <v>Gold</v>
      </c>
      <c r="R440" s="4" t="str">
        <f>VLOOKUP(D440,'Cleaned Product Dim'!$A$2:$C$101,3,FALSE)</f>
        <v>Clothing</v>
      </c>
      <c r="S440" s="6">
        <f>VLOOKUP(D440,'Cleaned Product Dim'!$A$2:$G$101,7,FALSE)</f>
        <v>218.22</v>
      </c>
      <c r="T440" s="6">
        <f>VLOOKUP(D440,'Cleaned Product Dim'!$A$2:$H$101,8,FALSE)</f>
        <v>224</v>
      </c>
      <c r="U440" s="6" t="str">
        <f>VLOOKUP(E440,'Cleaned Store Dim'!$A$2:$C$21,3,FALSE)</f>
        <v>South</v>
      </c>
      <c r="V440" s="6" t="str">
        <f>VLOOKUP(E440,'Cleaned Store Dim'!$A$2:$E$21,5,FALSE)</f>
        <v>Outlet</v>
      </c>
      <c r="W440" s="6" t="str">
        <f>VLOOKUP(E440,'Cleaned Store Dim'!$A$2:$F$21,6,FALSE)</f>
        <v>Christopher</v>
      </c>
    </row>
    <row r="441" spans="1:23" ht="15.75" x14ac:dyDescent="0.25">
      <c r="A441" s="4" t="s">
        <v>2404</v>
      </c>
      <c r="B441" s="20">
        <v>45670</v>
      </c>
      <c r="C441" s="4" t="s">
        <v>354</v>
      </c>
      <c r="D441" s="4" t="s">
        <v>1768</v>
      </c>
      <c r="E441" s="4" t="s">
        <v>1908</v>
      </c>
      <c r="F441" s="4">
        <v>4</v>
      </c>
      <c r="G441" s="4">
        <v>875.41</v>
      </c>
      <c r="H441" s="4">
        <v>0.27</v>
      </c>
      <c r="I441" s="4" t="s">
        <v>1959</v>
      </c>
      <c r="J441" s="4">
        <v>2556.1972000000001</v>
      </c>
      <c r="K441" s="4">
        <f t="shared" si="24"/>
        <v>4</v>
      </c>
      <c r="L441" s="4">
        <f t="shared" si="25"/>
        <v>875.41</v>
      </c>
      <c r="M441" s="4">
        <f t="shared" si="26"/>
        <v>0.27</v>
      </c>
      <c r="N441" s="4">
        <f t="shared" si="27"/>
        <v>2556.1972000000001</v>
      </c>
      <c r="O441" s="6">
        <f>VLOOKUP(C441,'Cleaned Customer Dim'!$A$2:$D$501,4,FALSE)</f>
        <v>24</v>
      </c>
      <c r="P441" s="6" t="str">
        <f>VLOOKUP(C441,'Cleaned Customer Dim'!$A$2:$E$501,5,FALSE)</f>
        <v>Male</v>
      </c>
      <c r="Q441" s="6" t="str">
        <f>VLOOKUP(C441,'Cleaned Customer Dim'!$A$2:$J$501,10,FALSE)</f>
        <v>Gold</v>
      </c>
      <c r="R441" s="4" t="str">
        <f>VLOOKUP(D441,'Cleaned Product Dim'!$A$2:$C$101,3,FALSE)</f>
        <v>Electronics</v>
      </c>
      <c r="S441" s="6">
        <f>VLOOKUP(D441,'Cleaned Product Dim'!$A$2:$G$101,7,FALSE)</f>
        <v>86.42</v>
      </c>
      <c r="T441" s="6">
        <f>VLOOKUP(D441,'Cleaned Product Dim'!$A$2:$H$101,8,FALSE)</f>
        <v>222</v>
      </c>
      <c r="U441" s="6" t="str">
        <f>VLOOKUP(E441,'Cleaned Store Dim'!$A$2:$C$21,3,FALSE)</f>
        <v>North</v>
      </c>
      <c r="V441" s="6" t="str">
        <f>VLOOKUP(E441,'Cleaned Store Dim'!$A$2:$E$21,5,FALSE)</f>
        <v>Outlet</v>
      </c>
      <c r="W441" s="6" t="str">
        <f>VLOOKUP(E441,'Cleaned Store Dim'!$A$2:$F$21,6,FALSE)</f>
        <v>Chester</v>
      </c>
    </row>
    <row r="442" spans="1:23" ht="15.75" x14ac:dyDescent="0.25">
      <c r="A442" s="4" t="s">
        <v>2405</v>
      </c>
      <c r="B442" s="20">
        <v>45736</v>
      </c>
      <c r="C442" s="4" t="s">
        <v>42</v>
      </c>
      <c r="D442" s="4" t="s">
        <v>1838</v>
      </c>
      <c r="E442" s="4" t="s">
        <v>1887</v>
      </c>
      <c r="F442" s="4">
        <v>2</v>
      </c>
      <c r="G442" s="4">
        <v>226.43</v>
      </c>
      <c r="H442" s="4">
        <v>0.03</v>
      </c>
      <c r="I442" s="4" t="s">
        <v>1959</v>
      </c>
      <c r="J442" s="4">
        <v>439.27420000000001</v>
      </c>
      <c r="K442" s="4">
        <f t="shared" si="24"/>
        <v>2</v>
      </c>
      <c r="L442" s="4">
        <f t="shared" si="25"/>
        <v>226.43</v>
      </c>
      <c r="M442" s="4">
        <f t="shared" si="26"/>
        <v>0.03</v>
      </c>
      <c r="N442" s="4">
        <f t="shared" si="27"/>
        <v>439.27420000000001</v>
      </c>
      <c r="O442" s="6">
        <f>VLOOKUP(C442,'Cleaned Customer Dim'!$A$2:$D$501,4,FALSE)</f>
        <v>29</v>
      </c>
      <c r="P442" s="6" t="str">
        <f>VLOOKUP(C442,'Cleaned Customer Dim'!$A$2:$E$501,5,FALSE)</f>
        <v>Female</v>
      </c>
      <c r="Q442" s="6" t="str">
        <f>VLOOKUP(C442,'Cleaned Customer Dim'!$A$2:$J$501,10,FALSE)</f>
        <v>Bronze</v>
      </c>
      <c r="R442" s="4" t="str">
        <f>VLOOKUP(D442,'Cleaned Product Dim'!$A$2:$C$101,3,FALSE)</f>
        <v>Clothing</v>
      </c>
      <c r="S442" s="6">
        <f>VLOOKUP(D442,'Cleaned Product Dim'!$A$2:$G$101,7,FALSE)</f>
        <v>119.57</v>
      </c>
      <c r="T442" s="6">
        <f>VLOOKUP(D442,'Cleaned Product Dim'!$A$2:$H$101,8,FALSE)</f>
        <v>210</v>
      </c>
      <c r="U442" s="6" t="str">
        <f>VLOOKUP(E442,'Cleaned Store Dim'!$A$2:$C$21,3,FALSE)</f>
        <v>East</v>
      </c>
      <c r="V442" s="6" t="str">
        <f>VLOOKUP(E442,'Cleaned Store Dim'!$A$2:$E$21,5,FALSE)</f>
        <v>Flagship</v>
      </c>
      <c r="W442" s="6" t="str">
        <f>VLOOKUP(E442,'Cleaned Store Dim'!$A$2:$F$21,6,FALSE)</f>
        <v>Washington</v>
      </c>
    </row>
    <row r="443" spans="1:23" ht="15.75" x14ac:dyDescent="0.25">
      <c r="A443" s="4" t="s">
        <v>2406</v>
      </c>
      <c r="B443" s="20">
        <v>45480</v>
      </c>
      <c r="C443" s="4" t="s">
        <v>145</v>
      </c>
      <c r="D443" s="4" t="s">
        <v>1820</v>
      </c>
      <c r="E443" s="4" t="s">
        <v>1908</v>
      </c>
      <c r="F443" s="4">
        <v>2</v>
      </c>
      <c r="G443" s="4">
        <v>285.39</v>
      </c>
      <c r="H443" s="4">
        <v>0.1</v>
      </c>
      <c r="I443" s="4" t="s">
        <v>1959</v>
      </c>
      <c r="J443" s="4">
        <v>513.702</v>
      </c>
      <c r="K443" s="4">
        <f t="shared" si="24"/>
        <v>2</v>
      </c>
      <c r="L443" s="4">
        <f t="shared" si="25"/>
        <v>285.39</v>
      </c>
      <c r="M443" s="4">
        <f t="shared" si="26"/>
        <v>0.1</v>
      </c>
      <c r="N443" s="4">
        <f t="shared" si="27"/>
        <v>513.702</v>
      </c>
      <c r="O443" s="6">
        <f>VLOOKUP(C443,'Cleaned Customer Dim'!$A$2:$D$501,4,FALSE)</f>
        <v>52</v>
      </c>
      <c r="P443" s="6" t="str">
        <f>VLOOKUP(C443,'Cleaned Customer Dim'!$A$2:$E$501,5,FALSE)</f>
        <v>Male</v>
      </c>
      <c r="Q443" s="6" t="str">
        <f>VLOOKUP(C443,'Cleaned Customer Dim'!$A$2:$J$501,10,FALSE)</f>
        <v>Silver</v>
      </c>
      <c r="R443" s="4" t="str">
        <f>VLOOKUP(D443,'Cleaned Product Dim'!$A$2:$C$101,3,FALSE)</f>
        <v>Home</v>
      </c>
      <c r="S443" s="6">
        <f>VLOOKUP(D443,'Cleaned Product Dim'!$A$2:$G$101,7,FALSE)</f>
        <v>228.53</v>
      </c>
      <c r="T443" s="6">
        <f>VLOOKUP(D443,'Cleaned Product Dim'!$A$2:$H$101,8,FALSE)</f>
        <v>469</v>
      </c>
      <c r="U443" s="6" t="str">
        <f>VLOOKUP(E443,'Cleaned Store Dim'!$A$2:$C$21,3,FALSE)</f>
        <v>North</v>
      </c>
      <c r="V443" s="6" t="str">
        <f>VLOOKUP(E443,'Cleaned Store Dim'!$A$2:$E$21,5,FALSE)</f>
        <v>Outlet</v>
      </c>
      <c r="W443" s="6" t="str">
        <f>VLOOKUP(E443,'Cleaned Store Dim'!$A$2:$F$21,6,FALSE)</f>
        <v>Chester</v>
      </c>
    </row>
    <row r="444" spans="1:23" ht="15.75" x14ac:dyDescent="0.25">
      <c r="A444" s="4" t="s">
        <v>2407</v>
      </c>
      <c r="B444" s="20">
        <v>45929</v>
      </c>
      <c r="C444" s="4" t="s">
        <v>1061</v>
      </c>
      <c r="D444" s="4" t="s">
        <v>1603</v>
      </c>
      <c r="E444" s="4" t="s">
        <v>1936</v>
      </c>
      <c r="F444" s="4">
        <v>2</v>
      </c>
      <c r="G444" s="4">
        <v>298.01</v>
      </c>
      <c r="H444" s="4">
        <v>0.05</v>
      </c>
      <c r="I444" s="4" t="s">
        <v>1959</v>
      </c>
      <c r="J444" s="4">
        <v>566.21899999999994</v>
      </c>
      <c r="K444" s="4">
        <f t="shared" si="24"/>
        <v>2</v>
      </c>
      <c r="L444" s="4">
        <f t="shared" si="25"/>
        <v>298.01</v>
      </c>
      <c r="M444" s="4">
        <f t="shared" si="26"/>
        <v>0.05</v>
      </c>
      <c r="N444" s="4">
        <f t="shared" si="27"/>
        <v>566.21899999999994</v>
      </c>
      <c r="O444" s="6">
        <f>VLOOKUP(C444,'Cleaned Customer Dim'!$A$2:$D$501,4,FALSE)</f>
        <v>50</v>
      </c>
      <c r="P444" s="6" t="str">
        <f>VLOOKUP(C444,'Cleaned Customer Dim'!$A$2:$E$501,5,FALSE)</f>
        <v>Female</v>
      </c>
      <c r="Q444" s="6" t="str">
        <f>VLOOKUP(C444,'Cleaned Customer Dim'!$A$2:$J$501,10,FALSE)</f>
        <v>Silver</v>
      </c>
      <c r="R444" s="4" t="str">
        <f>VLOOKUP(D444,'Cleaned Product Dim'!$A$2:$C$101,3,FALSE)</f>
        <v>Electronics</v>
      </c>
      <c r="S444" s="6">
        <f>VLOOKUP(D444,'Cleaned Product Dim'!$A$2:$G$101,7,FALSE)</f>
        <v>449.4</v>
      </c>
      <c r="T444" s="6">
        <f>VLOOKUP(D444,'Cleaned Product Dim'!$A$2:$H$101,8,FALSE)</f>
        <v>274.7</v>
      </c>
      <c r="U444" s="6" t="str">
        <f>VLOOKUP(E444,'Cleaned Store Dim'!$A$2:$C$21,3,FALSE)</f>
        <v>North</v>
      </c>
      <c r="V444" s="6" t="str">
        <f>VLOOKUP(E444,'Cleaned Store Dim'!$A$2:$E$21,5,FALSE)</f>
        <v>Flagship</v>
      </c>
      <c r="W444" s="6" t="str">
        <f>VLOOKUP(E444,'Cleaned Store Dim'!$A$2:$F$21,6,FALSE)</f>
        <v>Jenniferstad</v>
      </c>
    </row>
    <row r="445" spans="1:23" ht="15.75" x14ac:dyDescent="0.25">
      <c r="A445" s="4" t="s">
        <v>2408</v>
      </c>
      <c r="B445" s="20">
        <v>45626</v>
      </c>
      <c r="C445" s="4" t="s">
        <v>539</v>
      </c>
      <c r="D445" s="4" t="s">
        <v>1700</v>
      </c>
      <c r="E445" s="4" t="s">
        <v>1904</v>
      </c>
      <c r="F445" s="4">
        <v>4</v>
      </c>
      <c r="G445" s="4">
        <v>753.49</v>
      </c>
      <c r="H445" s="4">
        <v>0.26</v>
      </c>
      <c r="I445" s="4" t="s">
        <v>1964</v>
      </c>
      <c r="J445" s="4">
        <v>2230.3303999999998</v>
      </c>
      <c r="K445" s="4">
        <f t="shared" si="24"/>
        <v>4</v>
      </c>
      <c r="L445" s="4">
        <f t="shared" si="25"/>
        <v>753.49</v>
      </c>
      <c r="M445" s="4">
        <f t="shared" si="26"/>
        <v>0.26</v>
      </c>
      <c r="N445" s="4">
        <f t="shared" si="27"/>
        <v>2230.3303999999998</v>
      </c>
      <c r="O445" s="6">
        <f>VLOOKUP(C445,'Cleaned Customer Dim'!$A$2:$D$501,4,FALSE)</f>
        <v>46</v>
      </c>
      <c r="P445" s="6" t="str">
        <f>VLOOKUP(C445,'Cleaned Customer Dim'!$A$2:$E$501,5,FALSE)</f>
        <v>Female</v>
      </c>
      <c r="Q445" s="6" t="str">
        <f>VLOOKUP(C445,'Cleaned Customer Dim'!$A$2:$J$501,10,FALSE)</f>
        <v>Gold</v>
      </c>
      <c r="R445" s="4" t="str">
        <f>VLOOKUP(D445,'Cleaned Product Dim'!$A$2:$C$101,3,FALSE)</f>
        <v>Electronics</v>
      </c>
      <c r="S445" s="6">
        <f>VLOOKUP(D445,'Cleaned Product Dim'!$A$2:$G$101,7,FALSE)</f>
        <v>38.520000000000003</v>
      </c>
      <c r="T445" s="6">
        <f>VLOOKUP(D445,'Cleaned Product Dim'!$A$2:$H$101,8,FALSE)</f>
        <v>378</v>
      </c>
      <c r="U445" s="6" t="str">
        <f>VLOOKUP(E445,'Cleaned Store Dim'!$A$2:$C$21,3,FALSE)</f>
        <v>South</v>
      </c>
      <c r="V445" s="6" t="str">
        <f>VLOOKUP(E445,'Cleaned Store Dim'!$A$2:$E$21,5,FALSE)</f>
        <v>Online</v>
      </c>
      <c r="W445" s="6" t="str">
        <f>VLOOKUP(E445,'Cleaned Store Dim'!$A$2:$F$21,6,FALSE)</f>
        <v>Sharon</v>
      </c>
    </row>
    <row r="446" spans="1:23" ht="15.75" x14ac:dyDescent="0.25">
      <c r="A446" s="4" t="s">
        <v>2409</v>
      </c>
      <c r="B446" s="20">
        <v>45460</v>
      </c>
      <c r="C446" s="4" t="s">
        <v>1513</v>
      </c>
      <c r="D446" s="4" t="s">
        <v>1817</v>
      </c>
      <c r="E446" s="4" t="s">
        <v>1929</v>
      </c>
      <c r="F446" s="4">
        <v>2</v>
      </c>
      <c r="G446" s="4">
        <v>130.38999999999999</v>
      </c>
      <c r="H446" s="4">
        <v>0.17</v>
      </c>
      <c r="I446" s="4" t="s">
        <v>1961</v>
      </c>
      <c r="J446" s="4">
        <v>216.44739999999999</v>
      </c>
      <c r="K446" s="4">
        <f t="shared" si="24"/>
        <v>2</v>
      </c>
      <c r="L446" s="4">
        <f t="shared" si="25"/>
        <v>130.38999999999999</v>
      </c>
      <c r="M446" s="4">
        <f t="shared" si="26"/>
        <v>0.17</v>
      </c>
      <c r="N446" s="4">
        <f t="shared" si="27"/>
        <v>216.44739999999999</v>
      </c>
      <c r="O446" s="6">
        <f>VLOOKUP(C446,'Cleaned Customer Dim'!$A$2:$D$501,4,FALSE)</f>
        <v>23</v>
      </c>
      <c r="P446" s="6" t="str">
        <f>VLOOKUP(C446,'Cleaned Customer Dim'!$A$2:$E$501,5,FALSE)</f>
        <v>Female</v>
      </c>
      <c r="Q446" s="6" t="str">
        <f>VLOOKUP(C446,'Cleaned Customer Dim'!$A$2:$J$501,10,FALSE)</f>
        <v>Platinum</v>
      </c>
      <c r="R446" s="4" t="str">
        <f>VLOOKUP(D446,'Cleaned Product Dim'!$A$2:$C$101,3,FALSE)</f>
        <v>Home</v>
      </c>
      <c r="S446" s="6">
        <f>VLOOKUP(D446,'Cleaned Product Dim'!$A$2:$G$101,7,FALSE)</f>
        <v>325.26</v>
      </c>
      <c r="T446" s="6">
        <f>VLOOKUP(D446,'Cleaned Product Dim'!$A$2:$H$101,8,FALSE)</f>
        <v>400</v>
      </c>
      <c r="U446" s="6" t="str">
        <f>VLOOKUP(E446,'Cleaned Store Dim'!$A$2:$C$21,3,FALSE)</f>
        <v>North</v>
      </c>
      <c r="V446" s="6" t="str">
        <f>VLOOKUP(E446,'Cleaned Store Dim'!$A$2:$E$21,5,FALSE)</f>
        <v>Online</v>
      </c>
      <c r="W446" s="6" t="str">
        <f>VLOOKUP(E446,'Cleaned Store Dim'!$A$2:$F$21,6,FALSE)</f>
        <v>Sabrina</v>
      </c>
    </row>
    <row r="447" spans="1:23" ht="15.75" x14ac:dyDescent="0.25">
      <c r="A447" s="4" t="s">
        <v>2410</v>
      </c>
      <c r="B447" s="20">
        <v>45709</v>
      </c>
      <c r="C447" s="4" t="s">
        <v>1094</v>
      </c>
      <c r="D447" s="4" t="s">
        <v>1642</v>
      </c>
      <c r="E447" s="4" t="s">
        <v>1921</v>
      </c>
      <c r="F447" s="4">
        <v>4</v>
      </c>
      <c r="G447" s="4">
        <v>164.02</v>
      </c>
      <c r="H447" s="4">
        <v>0.01</v>
      </c>
      <c r="I447" s="4" t="s">
        <v>1961</v>
      </c>
      <c r="J447" s="4">
        <v>649.51920000000007</v>
      </c>
      <c r="K447" s="4">
        <f t="shared" si="24"/>
        <v>4</v>
      </c>
      <c r="L447" s="4">
        <f t="shared" si="25"/>
        <v>164.02</v>
      </c>
      <c r="M447" s="4">
        <f t="shared" si="26"/>
        <v>0.01</v>
      </c>
      <c r="N447" s="4">
        <f t="shared" si="27"/>
        <v>649.51920000000007</v>
      </c>
      <c r="O447" s="6">
        <f>VLOOKUP(C447,'Cleaned Customer Dim'!$A$2:$D$501,4,FALSE)</f>
        <v>33</v>
      </c>
      <c r="P447" s="6" t="str">
        <f>VLOOKUP(C447,'Cleaned Customer Dim'!$A$2:$E$501,5,FALSE)</f>
        <v>Male</v>
      </c>
      <c r="Q447" s="6" t="str">
        <f>VLOOKUP(C447,'Cleaned Customer Dim'!$A$2:$J$501,10,FALSE)</f>
        <v>Bronze</v>
      </c>
      <c r="R447" s="4" t="str">
        <f>VLOOKUP(D447,'Cleaned Product Dim'!$A$2:$C$101,3,FALSE)</f>
        <v>Sports</v>
      </c>
      <c r="S447" s="6">
        <f>VLOOKUP(D447,'Cleaned Product Dim'!$A$2:$G$101,7,FALSE)</f>
        <v>484.62</v>
      </c>
      <c r="T447" s="6">
        <f>VLOOKUP(D447,'Cleaned Product Dim'!$A$2:$H$101,8,FALSE)</f>
        <v>432</v>
      </c>
      <c r="U447" s="6" t="str">
        <f>VLOOKUP(E447,'Cleaned Store Dim'!$A$2:$C$21,3,FALSE)</f>
        <v>South</v>
      </c>
      <c r="V447" s="6" t="str">
        <f>VLOOKUP(E447,'Cleaned Store Dim'!$A$2:$E$21,5,FALSE)</f>
        <v>Flagship</v>
      </c>
      <c r="W447" s="6" t="str">
        <f>VLOOKUP(E447,'Cleaned Store Dim'!$A$2:$F$21,6,FALSE)</f>
        <v>Johnstad</v>
      </c>
    </row>
    <row r="448" spans="1:23" ht="15.75" x14ac:dyDescent="0.25">
      <c r="A448" s="4" t="s">
        <v>2411</v>
      </c>
      <c r="B448" s="20">
        <v>45551</v>
      </c>
      <c r="C448" s="4" t="s">
        <v>554</v>
      </c>
      <c r="D448" s="4" t="s">
        <v>1664</v>
      </c>
      <c r="E448" s="4" t="s">
        <v>1904</v>
      </c>
      <c r="F448" s="4">
        <v>2</v>
      </c>
      <c r="G448" s="4">
        <v>527.51</v>
      </c>
      <c r="H448" s="4">
        <v>0.18</v>
      </c>
      <c r="I448" s="4" t="s">
        <v>1961</v>
      </c>
      <c r="J448" s="4">
        <v>865.1164</v>
      </c>
      <c r="K448" s="4">
        <f t="shared" si="24"/>
        <v>2</v>
      </c>
      <c r="L448" s="4">
        <f t="shared" si="25"/>
        <v>527.51</v>
      </c>
      <c r="M448" s="4">
        <f t="shared" si="26"/>
        <v>0.18</v>
      </c>
      <c r="N448" s="4">
        <f t="shared" si="27"/>
        <v>865.1164</v>
      </c>
      <c r="O448" s="6">
        <f>VLOOKUP(C448,'Cleaned Customer Dim'!$A$2:$D$501,4,FALSE)</f>
        <v>39</v>
      </c>
      <c r="P448" s="6" t="str">
        <f>VLOOKUP(C448,'Cleaned Customer Dim'!$A$2:$E$501,5,FALSE)</f>
        <v>Female</v>
      </c>
      <c r="Q448" s="6" t="str">
        <f>VLOOKUP(C448,'Cleaned Customer Dim'!$A$2:$J$501,10,FALSE)</f>
        <v>Silver</v>
      </c>
      <c r="R448" s="4" t="str">
        <f>VLOOKUP(D448,'Cleaned Product Dim'!$A$2:$C$101,3,FALSE)</f>
        <v>Home</v>
      </c>
      <c r="S448" s="6">
        <f>VLOOKUP(D448,'Cleaned Product Dim'!$A$2:$G$101,7,FALSE)</f>
        <v>218.48</v>
      </c>
      <c r="T448" s="6">
        <f>VLOOKUP(D448,'Cleaned Product Dim'!$A$2:$H$101,8,FALSE)</f>
        <v>276</v>
      </c>
      <c r="U448" s="6" t="str">
        <f>VLOOKUP(E448,'Cleaned Store Dim'!$A$2:$C$21,3,FALSE)</f>
        <v>South</v>
      </c>
      <c r="V448" s="6" t="str">
        <f>VLOOKUP(E448,'Cleaned Store Dim'!$A$2:$E$21,5,FALSE)</f>
        <v>Online</v>
      </c>
      <c r="W448" s="6" t="str">
        <f>VLOOKUP(E448,'Cleaned Store Dim'!$A$2:$F$21,6,FALSE)</f>
        <v>Sharon</v>
      </c>
    </row>
    <row r="449" spans="1:23" ht="15.75" x14ac:dyDescent="0.25">
      <c r="A449" s="4" t="s">
        <v>2412</v>
      </c>
      <c r="B449" s="20">
        <v>45910</v>
      </c>
      <c r="C449" s="4" t="s">
        <v>820</v>
      </c>
      <c r="D449" s="4" t="s">
        <v>1753</v>
      </c>
      <c r="E449" s="4" t="s">
        <v>1932</v>
      </c>
      <c r="F449" s="4">
        <v>3</v>
      </c>
      <c r="G449" s="4">
        <v>628.17999999999995</v>
      </c>
      <c r="H449" s="4">
        <v>0.26</v>
      </c>
      <c r="I449" s="4" t="s">
        <v>1959</v>
      </c>
      <c r="J449" s="4">
        <v>1394.5596</v>
      </c>
      <c r="K449" s="4">
        <f t="shared" si="24"/>
        <v>3</v>
      </c>
      <c r="L449" s="4">
        <f t="shared" si="25"/>
        <v>628.17999999999995</v>
      </c>
      <c r="M449" s="4">
        <f t="shared" si="26"/>
        <v>0.26</v>
      </c>
      <c r="N449" s="4">
        <f t="shared" si="27"/>
        <v>1394.5596</v>
      </c>
      <c r="O449" s="6">
        <f>VLOOKUP(C449,'Cleaned Customer Dim'!$A$2:$D$501,4,FALSE)</f>
        <v>32</v>
      </c>
      <c r="P449" s="6" t="str">
        <f>VLOOKUP(C449,'Cleaned Customer Dim'!$A$2:$E$501,5,FALSE)</f>
        <v>Male</v>
      </c>
      <c r="Q449" s="6" t="str">
        <f>VLOOKUP(C449,'Cleaned Customer Dim'!$A$2:$J$501,10,FALSE)</f>
        <v>Bronze</v>
      </c>
      <c r="R449" s="4" t="str">
        <f>VLOOKUP(D449,'Cleaned Product Dim'!$A$2:$C$101,3,FALSE)</f>
        <v>Sports</v>
      </c>
      <c r="S449" s="6">
        <f>VLOOKUP(D449,'Cleaned Product Dim'!$A$2:$G$101,7,FALSE)</f>
        <v>30.62</v>
      </c>
      <c r="T449" s="6">
        <f>VLOOKUP(D449,'Cleaned Product Dim'!$A$2:$H$101,8,FALSE)</f>
        <v>138</v>
      </c>
      <c r="U449" s="6" t="str">
        <f>VLOOKUP(E449,'Cleaned Store Dim'!$A$2:$C$21,3,FALSE)</f>
        <v>East</v>
      </c>
      <c r="V449" s="6" t="str">
        <f>VLOOKUP(E449,'Cleaned Store Dim'!$A$2:$E$21,5,FALSE)</f>
        <v>Flagship</v>
      </c>
      <c r="W449" s="6" t="str">
        <f>VLOOKUP(E449,'Cleaned Store Dim'!$A$2:$F$21,6,FALSE)</f>
        <v>Johnsonville</v>
      </c>
    </row>
    <row r="450" spans="1:23" ht="15.75" x14ac:dyDescent="0.25">
      <c r="A450" s="4" t="s">
        <v>2413</v>
      </c>
      <c r="B450" s="20">
        <v>45553</v>
      </c>
      <c r="C450" s="4" t="s">
        <v>868</v>
      </c>
      <c r="D450" s="4" t="s">
        <v>1750</v>
      </c>
      <c r="E450" s="4" t="s">
        <v>1901</v>
      </c>
      <c r="F450" s="4">
        <v>1</v>
      </c>
      <c r="G450" s="4">
        <v>862.31</v>
      </c>
      <c r="H450" s="4">
        <v>0.06</v>
      </c>
      <c r="I450" s="4" t="s">
        <v>1959</v>
      </c>
      <c r="J450" s="4">
        <v>810.57139999999993</v>
      </c>
      <c r="K450" s="4">
        <f t="shared" ref="K450:K513" si="28">IF(F450="",J450/(G450*(1-H450)),F450)</f>
        <v>1</v>
      </c>
      <c r="L450" s="4">
        <f t="shared" ref="L450:L513" si="29">IF(G450="",J450/(K450*(1-H450)),G450)</f>
        <v>862.31</v>
      </c>
      <c r="M450" s="4">
        <f t="shared" ref="M450:M513" si="30">IF(H450="",1-(J450/(K450*L450)),H450)</f>
        <v>0.06</v>
      </c>
      <c r="N450" s="4">
        <f t="shared" ref="N450:N513" si="31">IF(J450="",F450*G450*(1-H450),J450)</f>
        <v>810.57139999999993</v>
      </c>
      <c r="O450" s="6">
        <f>VLOOKUP(C450,'Cleaned Customer Dim'!$A$2:$D$501,4,FALSE)</f>
        <v>45</v>
      </c>
      <c r="P450" s="6" t="str">
        <f>VLOOKUP(C450,'Cleaned Customer Dim'!$A$2:$E$501,5,FALSE)</f>
        <v>Female</v>
      </c>
      <c r="Q450" s="6" t="str">
        <f>VLOOKUP(C450,'Cleaned Customer Dim'!$A$2:$J$501,10,FALSE)</f>
        <v>Silver</v>
      </c>
      <c r="R450" s="4" t="str">
        <f>VLOOKUP(D450,'Cleaned Product Dim'!$A$2:$C$101,3,FALSE)</f>
        <v>Home</v>
      </c>
      <c r="S450" s="6">
        <f>VLOOKUP(D450,'Cleaned Product Dim'!$A$2:$G$101,7,FALSE)</f>
        <v>461.47</v>
      </c>
      <c r="T450" s="6">
        <f>VLOOKUP(D450,'Cleaned Product Dim'!$A$2:$H$101,8,FALSE)</f>
        <v>190</v>
      </c>
      <c r="U450" s="6" t="str">
        <f>VLOOKUP(E450,'Cleaned Store Dim'!$A$2:$C$21,3,FALSE)</f>
        <v>North</v>
      </c>
      <c r="V450" s="6" t="str">
        <f>VLOOKUP(E450,'Cleaned Store Dim'!$A$2:$E$21,5,FALSE)</f>
        <v>Outlet</v>
      </c>
      <c r="W450" s="6" t="str">
        <f>VLOOKUP(E450,'Cleaned Store Dim'!$A$2:$F$21,6,FALSE)</f>
        <v>Goldberg</v>
      </c>
    </row>
    <row r="451" spans="1:23" ht="15.75" x14ac:dyDescent="0.25">
      <c r="A451" s="4" t="s">
        <v>2414</v>
      </c>
      <c r="B451" s="20">
        <v>45806</v>
      </c>
      <c r="C451" s="4" t="s">
        <v>265</v>
      </c>
      <c r="D451" s="4" t="s">
        <v>1832</v>
      </c>
      <c r="E451" s="4" t="s">
        <v>1934</v>
      </c>
      <c r="F451" s="4">
        <v>2</v>
      </c>
      <c r="G451" s="4">
        <v>541.39</v>
      </c>
      <c r="H451" s="4">
        <v>0.03</v>
      </c>
      <c r="I451" s="4" t="s">
        <v>1964</v>
      </c>
      <c r="J451" s="4">
        <v>1050.2965999999999</v>
      </c>
      <c r="K451" s="4">
        <f t="shared" si="28"/>
        <v>2</v>
      </c>
      <c r="L451" s="4">
        <f t="shared" si="29"/>
        <v>541.39</v>
      </c>
      <c r="M451" s="4">
        <f t="shared" si="30"/>
        <v>0.03</v>
      </c>
      <c r="N451" s="4">
        <f t="shared" si="31"/>
        <v>1050.2965999999999</v>
      </c>
      <c r="O451" s="6">
        <f>VLOOKUP(C451,'Cleaned Customer Dim'!$A$2:$D$501,4,FALSE)</f>
        <v>61</v>
      </c>
      <c r="P451" s="6" t="str">
        <f>VLOOKUP(C451,'Cleaned Customer Dim'!$A$2:$E$501,5,FALSE)</f>
        <v>Female</v>
      </c>
      <c r="Q451" s="6" t="str">
        <f>VLOOKUP(C451,'Cleaned Customer Dim'!$A$2:$J$501,10,FALSE)</f>
        <v>Gold</v>
      </c>
      <c r="R451" s="4" t="str">
        <f>VLOOKUP(D451,'Cleaned Product Dim'!$A$2:$C$101,3,FALSE)</f>
        <v>Beauty</v>
      </c>
      <c r="S451" s="6">
        <f>VLOOKUP(D451,'Cleaned Product Dim'!$A$2:$G$101,7,FALSE)</f>
        <v>250.41615384615383</v>
      </c>
      <c r="T451" s="6">
        <f>VLOOKUP(D451,'Cleaned Product Dim'!$A$2:$H$101,8,FALSE)</f>
        <v>159</v>
      </c>
      <c r="U451" s="6" t="str">
        <f>VLOOKUP(E451,'Cleaned Store Dim'!$A$2:$C$21,3,FALSE)</f>
        <v>South</v>
      </c>
      <c r="V451" s="6" t="str">
        <f>VLOOKUP(E451,'Cleaned Store Dim'!$A$2:$E$21,5,FALSE)</f>
        <v>Outlet</v>
      </c>
      <c r="W451" s="6" t="str">
        <f>VLOOKUP(E451,'Cleaned Store Dim'!$A$2:$F$21,6,FALSE)</f>
        <v>Christopher</v>
      </c>
    </row>
    <row r="452" spans="1:23" ht="15.75" x14ac:dyDescent="0.25">
      <c r="A452" s="4" t="s">
        <v>2415</v>
      </c>
      <c r="B452" s="20">
        <v>45722</v>
      </c>
      <c r="C452" s="4" t="s">
        <v>1481</v>
      </c>
      <c r="D452" s="4" t="s">
        <v>1811</v>
      </c>
      <c r="E452" s="4" t="s">
        <v>1939</v>
      </c>
      <c r="F452" s="4">
        <v>3</v>
      </c>
      <c r="G452" s="4">
        <v>761.8</v>
      </c>
      <c r="H452" s="4">
        <v>0.06</v>
      </c>
      <c r="I452" s="4" t="s">
        <v>1964</v>
      </c>
      <c r="J452" s="4">
        <v>2148.2759999999989</v>
      </c>
      <c r="K452" s="4">
        <f t="shared" si="28"/>
        <v>3</v>
      </c>
      <c r="L452" s="4">
        <f t="shared" si="29"/>
        <v>761.8</v>
      </c>
      <c r="M452" s="4">
        <f t="shared" si="30"/>
        <v>0.06</v>
      </c>
      <c r="N452" s="4">
        <f t="shared" si="31"/>
        <v>2148.2759999999989</v>
      </c>
      <c r="O452" s="6">
        <f>VLOOKUP(C452,'Cleaned Customer Dim'!$A$2:$D$501,4,FALSE)</f>
        <v>41</v>
      </c>
      <c r="P452" s="6" t="str">
        <f>VLOOKUP(C452,'Cleaned Customer Dim'!$A$2:$E$501,5,FALSE)</f>
        <v>Female</v>
      </c>
      <c r="Q452" s="6" t="str">
        <f>VLOOKUP(C452,'Cleaned Customer Dim'!$A$2:$J$501,10,FALSE)</f>
        <v>Platinum</v>
      </c>
      <c r="R452" s="4" t="str">
        <f>VLOOKUP(D452,'Cleaned Product Dim'!$A$2:$C$101,3,FALSE)</f>
        <v>Electronics</v>
      </c>
      <c r="S452" s="6">
        <f>VLOOKUP(D452,'Cleaned Product Dim'!$A$2:$G$101,7,FALSE)</f>
        <v>392.89</v>
      </c>
      <c r="T452" s="6">
        <f>VLOOKUP(D452,'Cleaned Product Dim'!$A$2:$H$101,8,FALSE)</f>
        <v>320</v>
      </c>
      <c r="U452" s="6" t="str">
        <f>VLOOKUP(E452,'Cleaned Store Dim'!$A$2:$C$21,3,FALSE)</f>
        <v>West</v>
      </c>
      <c r="V452" s="6" t="str">
        <f>VLOOKUP(E452,'Cleaned Store Dim'!$A$2:$E$21,5,FALSE)</f>
        <v>Flagship</v>
      </c>
      <c r="W452" s="6" t="str">
        <f>VLOOKUP(E452,'Cleaned Store Dim'!$A$2:$F$21,6,FALSE)</f>
        <v>New Jimmy</v>
      </c>
    </row>
    <row r="453" spans="1:23" ht="15.75" x14ac:dyDescent="0.25">
      <c r="A453" s="4" t="s">
        <v>2416</v>
      </c>
      <c r="B453" s="20">
        <v>45390</v>
      </c>
      <c r="C453" s="4" t="s">
        <v>1322</v>
      </c>
      <c r="D453" s="4" t="s">
        <v>1728</v>
      </c>
      <c r="E453" s="4" t="s">
        <v>1896</v>
      </c>
      <c r="F453" s="4">
        <v>4</v>
      </c>
      <c r="G453" s="4">
        <v>829.36</v>
      </c>
      <c r="H453" s="4">
        <v>0.11</v>
      </c>
      <c r="I453" s="4" t="s">
        <v>1961</v>
      </c>
      <c r="J453" s="4">
        <v>2952.5216</v>
      </c>
      <c r="K453" s="4">
        <f t="shared" si="28"/>
        <v>4</v>
      </c>
      <c r="L453" s="4">
        <f t="shared" si="29"/>
        <v>829.36</v>
      </c>
      <c r="M453" s="4">
        <f t="shared" si="30"/>
        <v>0.11</v>
      </c>
      <c r="N453" s="4">
        <f t="shared" si="31"/>
        <v>2952.5216</v>
      </c>
      <c r="O453" s="6">
        <f>VLOOKUP(C453,'Cleaned Customer Dim'!$A$2:$D$501,4,FALSE)</f>
        <v>42</v>
      </c>
      <c r="P453" s="6" t="str">
        <f>VLOOKUP(C453,'Cleaned Customer Dim'!$A$2:$E$501,5,FALSE)</f>
        <v>Female</v>
      </c>
      <c r="Q453" s="6" t="str">
        <f>VLOOKUP(C453,'Cleaned Customer Dim'!$A$2:$J$501,10,FALSE)</f>
        <v>Platinum</v>
      </c>
      <c r="R453" s="4" t="str">
        <f>VLOOKUP(D453,'Cleaned Product Dim'!$A$2:$C$101,3,FALSE)</f>
        <v>Beauty</v>
      </c>
      <c r="S453" s="6">
        <f>VLOOKUP(D453,'Cleaned Product Dim'!$A$2:$G$101,7,FALSE)</f>
        <v>43.29</v>
      </c>
      <c r="T453" s="6">
        <f>VLOOKUP(D453,'Cleaned Product Dim'!$A$2:$H$101,8,FALSE)</f>
        <v>267</v>
      </c>
      <c r="U453" s="6" t="str">
        <f>VLOOKUP(E453,'Cleaned Store Dim'!$A$2:$C$21,3,FALSE)</f>
        <v>South</v>
      </c>
      <c r="V453" s="6" t="str">
        <f>VLOOKUP(E453,'Cleaned Store Dim'!$A$2:$E$21,5,FALSE)</f>
        <v>Outlet</v>
      </c>
      <c r="W453" s="6" t="str">
        <f>VLOOKUP(E453,'Cleaned Store Dim'!$A$2:$F$21,6,FALSE)</f>
        <v>North Nancy</v>
      </c>
    </row>
    <row r="454" spans="1:23" ht="15.75" x14ac:dyDescent="0.25">
      <c r="A454" s="4" t="s">
        <v>2417</v>
      </c>
      <c r="B454" s="20">
        <v>45460</v>
      </c>
      <c r="C454" s="4" t="s">
        <v>1269</v>
      </c>
      <c r="D454" s="4" t="s">
        <v>1645</v>
      </c>
      <c r="E454" s="4" t="s">
        <v>1939</v>
      </c>
      <c r="F454" s="4">
        <v>2</v>
      </c>
      <c r="G454" s="4">
        <v>425.06</v>
      </c>
      <c r="H454" s="4">
        <v>0.09</v>
      </c>
      <c r="I454" s="4" t="s">
        <v>1961</v>
      </c>
      <c r="J454" s="4">
        <v>773.60919999999999</v>
      </c>
      <c r="K454" s="4">
        <f t="shared" si="28"/>
        <v>2</v>
      </c>
      <c r="L454" s="4">
        <f t="shared" si="29"/>
        <v>425.06</v>
      </c>
      <c r="M454" s="4">
        <f t="shared" si="30"/>
        <v>0.09</v>
      </c>
      <c r="N454" s="4">
        <f t="shared" si="31"/>
        <v>773.60919999999999</v>
      </c>
      <c r="O454" s="6">
        <f>VLOOKUP(C454,'Cleaned Customer Dim'!$A$2:$D$501,4,FALSE)</f>
        <v>22</v>
      </c>
      <c r="P454" s="6" t="str">
        <f>VLOOKUP(C454,'Cleaned Customer Dim'!$A$2:$E$501,5,FALSE)</f>
        <v>Female</v>
      </c>
      <c r="Q454" s="6" t="str">
        <f>VLOOKUP(C454,'Cleaned Customer Dim'!$A$2:$J$501,10,FALSE)</f>
        <v>Silver</v>
      </c>
      <c r="R454" s="4" t="str">
        <f>VLOOKUP(D454,'Cleaned Product Dim'!$A$2:$C$101,3,FALSE)</f>
        <v>Clothing</v>
      </c>
      <c r="S454" s="6">
        <f>VLOOKUP(D454,'Cleaned Product Dim'!$A$2:$G$101,7,FALSE)</f>
        <v>265.73266666666666</v>
      </c>
      <c r="T454" s="6">
        <f>VLOOKUP(D454,'Cleaned Product Dim'!$A$2:$H$101,8,FALSE)</f>
        <v>360</v>
      </c>
      <c r="U454" s="6" t="str">
        <f>VLOOKUP(E454,'Cleaned Store Dim'!$A$2:$C$21,3,FALSE)</f>
        <v>West</v>
      </c>
      <c r="V454" s="6" t="str">
        <f>VLOOKUP(E454,'Cleaned Store Dim'!$A$2:$E$21,5,FALSE)</f>
        <v>Flagship</v>
      </c>
      <c r="W454" s="6" t="str">
        <f>VLOOKUP(E454,'Cleaned Store Dim'!$A$2:$F$21,6,FALSE)</f>
        <v>New Jimmy</v>
      </c>
    </row>
    <row r="455" spans="1:23" ht="15.75" x14ac:dyDescent="0.25">
      <c r="A455" s="4" t="s">
        <v>2418</v>
      </c>
      <c r="B455" s="20">
        <v>45311</v>
      </c>
      <c r="C455" s="4" t="s">
        <v>443</v>
      </c>
      <c r="D455" s="4" t="s">
        <v>1747</v>
      </c>
      <c r="E455" s="4" t="s">
        <v>1887</v>
      </c>
      <c r="F455" s="4">
        <v>2</v>
      </c>
      <c r="G455" s="4">
        <v>911.14</v>
      </c>
      <c r="H455" s="4">
        <v>0.1</v>
      </c>
      <c r="I455" s="4" t="s">
        <v>1959</v>
      </c>
      <c r="J455" s="4">
        <v>1640.0519999999999</v>
      </c>
      <c r="K455" s="4">
        <f t="shared" si="28"/>
        <v>2</v>
      </c>
      <c r="L455" s="4">
        <f t="shared" si="29"/>
        <v>911.14</v>
      </c>
      <c r="M455" s="4">
        <f t="shared" si="30"/>
        <v>0.1</v>
      </c>
      <c r="N455" s="4">
        <f t="shared" si="31"/>
        <v>1640.0519999999999</v>
      </c>
      <c r="O455" s="6">
        <f>VLOOKUP(C455,'Cleaned Customer Dim'!$A$2:$D$501,4,FALSE)</f>
        <v>39</v>
      </c>
      <c r="P455" s="6" t="str">
        <f>VLOOKUP(C455,'Cleaned Customer Dim'!$A$2:$E$501,5,FALSE)</f>
        <v>Male</v>
      </c>
      <c r="Q455" s="6" t="str">
        <f>VLOOKUP(C455,'Cleaned Customer Dim'!$A$2:$J$501,10,FALSE)</f>
        <v>Platinum</v>
      </c>
      <c r="R455" s="4" t="str">
        <f>VLOOKUP(D455,'Cleaned Product Dim'!$A$2:$C$101,3,FALSE)</f>
        <v>Home</v>
      </c>
      <c r="S455" s="6">
        <f>VLOOKUP(D455,'Cleaned Product Dim'!$A$2:$G$101,7,FALSE)</f>
        <v>81.75</v>
      </c>
      <c r="T455" s="6">
        <f>VLOOKUP(D455,'Cleaned Product Dim'!$A$2:$H$101,8,FALSE)</f>
        <v>226.05</v>
      </c>
      <c r="U455" s="6" t="str">
        <f>VLOOKUP(E455,'Cleaned Store Dim'!$A$2:$C$21,3,FALSE)</f>
        <v>East</v>
      </c>
      <c r="V455" s="6" t="str">
        <f>VLOOKUP(E455,'Cleaned Store Dim'!$A$2:$E$21,5,FALSE)</f>
        <v>Flagship</v>
      </c>
      <c r="W455" s="6" t="str">
        <f>VLOOKUP(E455,'Cleaned Store Dim'!$A$2:$F$21,6,FALSE)</f>
        <v>Washington</v>
      </c>
    </row>
    <row r="456" spans="1:23" ht="15.75" x14ac:dyDescent="0.25">
      <c r="A456" s="4" t="s">
        <v>2419</v>
      </c>
      <c r="B456" s="20">
        <v>45817</v>
      </c>
      <c r="C456" s="4" t="s">
        <v>308</v>
      </c>
      <c r="D456" s="4" t="s">
        <v>1786</v>
      </c>
      <c r="E456" s="4" t="s">
        <v>1917</v>
      </c>
      <c r="F456" s="4">
        <v>3</v>
      </c>
      <c r="G456" s="4">
        <v>811.96</v>
      </c>
      <c r="H456" s="4">
        <v>0.28999999999999998</v>
      </c>
      <c r="I456" s="4" t="s">
        <v>1959</v>
      </c>
      <c r="J456" s="4">
        <v>1729.4748</v>
      </c>
      <c r="K456" s="4">
        <f t="shared" si="28"/>
        <v>3</v>
      </c>
      <c r="L456" s="4">
        <f t="shared" si="29"/>
        <v>811.96</v>
      </c>
      <c r="M456" s="4">
        <f t="shared" si="30"/>
        <v>0.28999999999999998</v>
      </c>
      <c r="N456" s="4">
        <f t="shared" si="31"/>
        <v>1729.4748</v>
      </c>
      <c r="O456" s="6">
        <f>VLOOKUP(C456,'Cleaned Customer Dim'!$A$2:$D$501,4,FALSE)</f>
        <v>26</v>
      </c>
      <c r="P456" s="6" t="str">
        <f>VLOOKUP(C456,'Cleaned Customer Dim'!$A$2:$E$501,5,FALSE)</f>
        <v>Female</v>
      </c>
      <c r="Q456" s="6" t="str">
        <f>VLOOKUP(C456,'Cleaned Customer Dim'!$A$2:$J$501,10,FALSE)</f>
        <v>Platinum</v>
      </c>
      <c r="R456" s="4" t="str">
        <f>VLOOKUP(D456,'Cleaned Product Dim'!$A$2:$C$101,3,FALSE)</f>
        <v>Home</v>
      </c>
      <c r="S456" s="6">
        <f>VLOOKUP(D456,'Cleaned Product Dim'!$A$2:$G$101,7,FALSE)</f>
        <v>243.7</v>
      </c>
      <c r="T456" s="6">
        <f>VLOOKUP(D456,'Cleaned Product Dim'!$A$2:$H$101,8,FALSE)</f>
        <v>130</v>
      </c>
      <c r="U456" s="6" t="str">
        <f>VLOOKUP(E456,'Cleaned Store Dim'!$A$2:$C$21,3,FALSE)</f>
        <v>West</v>
      </c>
      <c r="V456" s="6" t="str">
        <f>VLOOKUP(E456,'Cleaned Store Dim'!$A$2:$E$21,5,FALSE)</f>
        <v>Online</v>
      </c>
      <c r="W456" s="6" t="str">
        <f>VLOOKUP(E456,'Cleaned Store Dim'!$A$2:$F$21,6,FALSE)</f>
        <v>Thompson</v>
      </c>
    </row>
    <row r="457" spans="1:23" ht="15.75" x14ac:dyDescent="0.25">
      <c r="A457" s="4" t="s">
        <v>2420</v>
      </c>
      <c r="B457" s="20">
        <v>45380</v>
      </c>
      <c r="C457" s="4" t="s">
        <v>880</v>
      </c>
      <c r="D457" s="4" t="s">
        <v>1670</v>
      </c>
      <c r="E457" s="4" t="s">
        <v>1924</v>
      </c>
      <c r="F457" s="4">
        <v>2</v>
      </c>
      <c r="G457" s="4">
        <v>780.05</v>
      </c>
      <c r="H457" s="4">
        <v>0.12</v>
      </c>
      <c r="I457" s="4" t="s">
        <v>1964</v>
      </c>
      <c r="J457" s="4">
        <v>1372.8879999999999</v>
      </c>
      <c r="K457" s="4">
        <f t="shared" si="28"/>
        <v>2</v>
      </c>
      <c r="L457" s="4">
        <f t="shared" si="29"/>
        <v>780.05</v>
      </c>
      <c r="M457" s="4">
        <f t="shared" si="30"/>
        <v>0.12</v>
      </c>
      <c r="N457" s="4">
        <f t="shared" si="31"/>
        <v>1372.8879999999999</v>
      </c>
      <c r="O457" s="6">
        <f>VLOOKUP(C457,'Cleaned Customer Dim'!$A$2:$D$501,4,FALSE)</f>
        <v>23</v>
      </c>
      <c r="P457" s="6" t="str">
        <f>VLOOKUP(C457,'Cleaned Customer Dim'!$A$2:$E$501,5,FALSE)</f>
        <v>Male</v>
      </c>
      <c r="Q457" s="6" t="str">
        <f>VLOOKUP(C457,'Cleaned Customer Dim'!$A$2:$J$501,10,FALSE)</f>
        <v>Bronze</v>
      </c>
      <c r="R457" s="4" t="str">
        <f>VLOOKUP(D457,'Cleaned Product Dim'!$A$2:$C$101,3,FALSE)</f>
        <v>Sports</v>
      </c>
      <c r="S457" s="6">
        <f>VLOOKUP(D457,'Cleaned Product Dim'!$A$2:$G$101,7,FALSE)</f>
        <v>204.39</v>
      </c>
      <c r="T457" s="6">
        <f>VLOOKUP(D457,'Cleaned Product Dim'!$A$2:$H$101,8,FALSE)</f>
        <v>281</v>
      </c>
      <c r="U457" s="6" t="str">
        <f>VLOOKUP(E457,'Cleaned Store Dim'!$A$2:$C$21,3,FALSE)</f>
        <v>East</v>
      </c>
      <c r="V457" s="6" t="str">
        <f>VLOOKUP(E457,'Cleaned Store Dim'!$A$2:$E$21,5,FALSE)</f>
        <v>Online</v>
      </c>
      <c r="W457" s="6" t="str">
        <f>VLOOKUP(E457,'Cleaned Store Dim'!$A$2:$F$21,6,FALSE)</f>
        <v>David</v>
      </c>
    </row>
    <row r="458" spans="1:23" ht="15.75" x14ac:dyDescent="0.25">
      <c r="A458" s="4" t="s">
        <v>2421</v>
      </c>
      <c r="B458" s="20">
        <v>45527</v>
      </c>
      <c r="C458" s="4" t="s">
        <v>707</v>
      </c>
      <c r="D458" s="4" t="s">
        <v>1674</v>
      </c>
      <c r="E458" s="4" t="s">
        <v>1921</v>
      </c>
      <c r="F458" s="4">
        <v>4</v>
      </c>
      <c r="G458" s="4">
        <v>315.95</v>
      </c>
      <c r="H458" s="4">
        <v>0.19</v>
      </c>
      <c r="I458" s="4" t="s">
        <v>1964</v>
      </c>
      <c r="J458" s="4">
        <v>1023.678</v>
      </c>
      <c r="K458" s="4">
        <f t="shared" si="28"/>
        <v>4</v>
      </c>
      <c r="L458" s="4">
        <f t="shared" si="29"/>
        <v>315.95</v>
      </c>
      <c r="M458" s="4">
        <f t="shared" si="30"/>
        <v>0.19</v>
      </c>
      <c r="N458" s="4">
        <f t="shared" si="31"/>
        <v>1023.678</v>
      </c>
      <c r="O458" s="6">
        <f>VLOOKUP(C458,'Cleaned Customer Dim'!$A$2:$D$501,4,FALSE)</f>
        <v>50</v>
      </c>
      <c r="P458" s="6" t="str">
        <f>VLOOKUP(C458,'Cleaned Customer Dim'!$A$2:$E$501,5,FALSE)</f>
        <v>Female</v>
      </c>
      <c r="Q458" s="6" t="str">
        <f>VLOOKUP(C458,'Cleaned Customer Dim'!$A$2:$J$501,10,FALSE)</f>
        <v>Gold</v>
      </c>
      <c r="R458" s="4" t="str">
        <f>VLOOKUP(D458,'Cleaned Product Dim'!$A$2:$C$101,3,FALSE)</f>
        <v>Beauty</v>
      </c>
      <c r="S458" s="6">
        <f>VLOOKUP(D458,'Cleaned Product Dim'!$A$2:$G$101,7,FALSE)</f>
        <v>283.83</v>
      </c>
      <c r="T458" s="6">
        <f>VLOOKUP(D458,'Cleaned Product Dim'!$A$2:$H$101,8,FALSE)</f>
        <v>244</v>
      </c>
      <c r="U458" s="6" t="str">
        <f>VLOOKUP(E458,'Cleaned Store Dim'!$A$2:$C$21,3,FALSE)</f>
        <v>South</v>
      </c>
      <c r="V458" s="6" t="str">
        <f>VLOOKUP(E458,'Cleaned Store Dim'!$A$2:$E$21,5,FALSE)</f>
        <v>Flagship</v>
      </c>
      <c r="W458" s="6" t="str">
        <f>VLOOKUP(E458,'Cleaned Store Dim'!$A$2:$F$21,6,FALSE)</f>
        <v>Johnstad</v>
      </c>
    </row>
    <row r="459" spans="1:23" ht="15.75" x14ac:dyDescent="0.25">
      <c r="A459" s="4" t="s">
        <v>2422</v>
      </c>
      <c r="B459" s="20">
        <v>45796</v>
      </c>
      <c r="C459" s="4" t="s">
        <v>748</v>
      </c>
      <c r="D459" s="4" t="s">
        <v>1738</v>
      </c>
      <c r="E459" s="4" t="s">
        <v>1921</v>
      </c>
      <c r="F459" s="4">
        <v>2</v>
      </c>
      <c r="G459" s="4">
        <v>810.17</v>
      </c>
      <c r="H459" s="4">
        <v>0.27</v>
      </c>
      <c r="I459" s="4" t="s">
        <v>1959</v>
      </c>
      <c r="J459" s="4">
        <v>1182.8481999999999</v>
      </c>
      <c r="K459" s="4">
        <f t="shared" si="28"/>
        <v>2</v>
      </c>
      <c r="L459" s="4">
        <f t="shared" si="29"/>
        <v>810.17</v>
      </c>
      <c r="M459" s="4">
        <f t="shared" si="30"/>
        <v>0.27</v>
      </c>
      <c r="N459" s="4">
        <f t="shared" si="31"/>
        <v>1182.8481999999999</v>
      </c>
      <c r="O459" s="6">
        <f>VLOOKUP(C459,'Cleaned Customer Dim'!$A$2:$D$501,4,FALSE)</f>
        <v>32</v>
      </c>
      <c r="P459" s="6" t="str">
        <f>VLOOKUP(C459,'Cleaned Customer Dim'!$A$2:$E$501,5,FALSE)</f>
        <v>Female</v>
      </c>
      <c r="Q459" s="6" t="str">
        <f>VLOOKUP(C459,'Cleaned Customer Dim'!$A$2:$J$501,10,FALSE)</f>
        <v>Bronze</v>
      </c>
      <c r="R459" s="4" t="str">
        <f>VLOOKUP(D459,'Cleaned Product Dim'!$A$2:$C$101,3,FALSE)</f>
        <v>Sports</v>
      </c>
      <c r="S459" s="6">
        <f>VLOOKUP(D459,'Cleaned Product Dim'!$A$2:$G$101,7,FALSE)</f>
        <v>212.26</v>
      </c>
      <c r="T459" s="6">
        <f>VLOOKUP(D459,'Cleaned Product Dim'!$A$2:$H$101,8,FALSE)</f>
        <v>82</v>
      </c>
      <c r="U459" s="6" t="str">
        <f>VLOOKUP(E459,'Cleaned Store Dim'!$A$2:$C$21,3,FALSE)</f>
        <v>South</v>
      </c>
      <c r="V459" s="6" t="str">
        <f>VLOOKUP(E459,'Cleaned Store Dim'!$A$2:$E$21,5,FALSE)</f>
        <v>Flagship</v>
      </c>
      <c r="W459" s="6" t="str">
        <f>VLOOKUP(E459,'Cleaned Store Dim'!$A$2:$F$21,6,FALSE)</f>
        <v>Johnstad</v>
      </c>
    </row>
    <row r="460" spans="1:23" ht="15.75" x14ac:dyDescent="0.25">
      <c r="A460" s="4" t="s">
        <v>2423</v>
      </c>
      <c r="B460" s="20">
        <v>45477</v>
      </c>
      <c r="C460" s="4" t="s">
        <v>677</v>
      </c>
      <c r="D460" s="4" t="s">
        <v>1835</v>
      </c>
      <c r="E460" s="4" t="s">
        <v>1904</v>
      </c>
      <c r="F460" s="4">
        <v>3</v>
      </c>
      <c r="G460" s="4">
        <v>505.01</v>
      </c>
      <c r="H460" s="4">
        <v>0.02</v>
      </c>
      <c r="I460" s="4" t="s">
        <v>1961</v>
      </c>
      <c r="J460" s="4">
        <v>1484.7293999999999</v>
      </c>
      <c r="K460" s="4">
        <f t="shared" si="28"/>
        <v>3</v>
      </c>
      <c r="L460" s="4">
        <f t="shared" si="29"/>
        <v>505.01</v>
      </c>
      <c r="M460" s="4">
        <f t="shared" si="30"/>
        <v>0.02</v>
      </c>
      <c r="N460" s="4">
        <f t="shared" si="31"/>
        <v>1484.7293999999999</v>
      </c>
      <c r="O460" s="6">
        <f>VLOOKUP(C460,'Cleaned Customer Dim'!$A$2:$D$501,4,FALSE)</f>
        <v>44</v>
      </c>
      <c r="P460" s="6" t="str">
        <f>VLOOKUP(C460,'Cleaned Customer Dim'!$A$2:$E$501,5,FALSE)</f>
        <v>Female</v>
      </c>
      <c r="Q460" s="6" t="str">
        <f>VLOOKUP(C460,'Cleaned Customer Dim'!$A$2:$J$501,10,FALSE)</f>
        <v>Gold</v>
      </c>
      <c r="R460" s="4" t="str">
        <f>VLOOKUP(D460,'Cleaned Product Dim'!$A$2:$C$101,3,FALSE)</f>
        <v>Home</v>
      </c>
      <c r="S460" s="6">
        <f>VLOOKUP(D460,'Cleaned Product Dim'!$A$2:$G$101,7,FALSE)</f>
        <v>388.46</v>
      </c>
      <c r="T460" s="6">
        <f>VLOOKUP(D460,'Cleaned Product Dim'!$A$2:$H$101,8,FALSE)</f>
        <v>208</v>
      </c>
      <c r="U460" s="6" t="str">
        <f>VLOOKUP(E460,'Cleaned Store Dim'!$A$2:$C$21,3,FALSE)</f>
        <v>South</v>
      </c>
      <c r="V460" s="6" t="str">
        <f>VLOOKUP(E460,'Cleaned Store Dim'!$A$2:$E$21,5,FALSE)</f>
        <v>Online</v>
      </c>
      <c r="W460" s="6" t="str">
        <f>VLOOKUP(E460,'Cleaned Store Dim'!$A$2:$F$21,6,FALSE)</f>
        <v>Sharon</v>
      </c>
    </row>
    <row r="461" spans="1:23" ht="15.75" x14ac:dyDescent="0.25">
      <c r="A461" s="4" t="s">
        <v>2424</v>
      </c>
      <c r="B461" s="20">
        <v>45315</v>
      </c>
      <c r="C461" s="4" t="s">
        <v>1452</v>
      </c>
      <c r="D461" s="4" t="s">
        <v>1799</v>
      </c>
      <c r="E461" s="4" t="s">
        <v>1942</v>
      </c>
      <c r="F461" s="4">
        <v>2</v>
      </c>
      <c r="G461" s="4">
        <v>736.75</v>
      </c>
      <c r="H461" s="4">
        <v>0.18</v>
      </c>
      <c r="I461" s="4" t="s">
        <v>1959</v>
      </c>
      <c r="J461" s="4">
        <v>1208.27</v>
      </c>
      <c r="K461" s="4">
        <f t="shared" si="28"/>
        <v>2</v>
      </c>
      <c r="L461" s="4">
        <f t="shared" si="29"/>
        <v>736.75</v>
      </c>
      <c r="M461" s="4">
        <f t="shared" si="30"/>
        <v>0.18</v>
      </c>
      <c r="N461" s="4">
        <f t="shared" si="31"/>
        <v>1208.27</v>
      </c>
      <c r="O461" s="6">
        <f>VLOOKUP(C461,'Cleaned Customer Dim'!$A$2:$D$501,4,FALSE)</f>
        <v>63</v>
      </c>
      <c r="P461" s="6" t="str">
        <f>VLOOKUP(C461,'Cleaned Customer Dim'!$A$2:$E$501,5,FALSE)</f>
        <v>Female</v>
      </c>
      <c r="Q461" s="6" t="str">
        <f>VLOOKUP(C461,'Cleaned Customer Dim'!$A$2:$J$501,10,FALSE)</f>
        <v>Gold</v>
      </c>
      <c r="R461" s="4" t="str">
        <f>VLOOKUP(D461,'Cleaned Product Dim'!$A$2:$C$101,3,FALSE)</f>
        <v>Sports</v>
      </c>
      <c r="S461" s="6">
        <f>VLOOKUP(D461,'Cleaned Product Dim'!$A$2:$G$101,7,FALSE)</f>
        <v>477.61</v>
      </c>
      <c r="T461" s="6">
        <f>VLOOKUP(D461,'Cleaned Product Dim'!$A$2:$H$101,8,FALSE)</f>
        <v>300</v>
      </c>
      <c r="U461" s="6" t="str">
        <f>VLOOKUP(E461,'Cleaned Store Dim'!$A$2:$C$21,3,FALSE)</f>
        <v>North</v>
      </c>
      <c r="V461" s="6" t="str">
        <f>VLOOKUP(E461,'Cleaned Store Dim'!$A$2:$E$21,5,FALSE)</f>
        <v>Flagship</v>
      </c>
      <c r="W461" s="6" t="str">
        <f>VLOOKUP(E461,'Cleaned Store Dim'!$A$2:$F$21,6,FALSE)</f>
        <v>Benson</v>
      </c>
    </row>
    <row r="462" spans="1:23" ht="15.75" x14ac:dyDescent="0.25">
      <c r="A462" s="4" t="s">
        <v>2425</v>
      </c>
      <c r="B462" s="20">
        <v>45311</v>
      </c>
      <c r="C462" s="4" t="s">
        <v>118</v>
      </c>
      <c r="D462" s="4" t="s">
        <v>1814</v>
      </c>
      <c r="E462" s="4" t="s">
        <v>1921</v>
      </c>
      <c r="F462" s="4">
        <v>4</v>
      </c>
      <c r="G462" s="4">
        <v>700.31</v>
      </c>
      <c r="H462" s="4">
        <v>0.2</v>
      </c>
      <c r="I462" s="4" t="s">
        <v>1961</v>
      </c>
      <c r="J462" s="4">
        <v>2240.9920000000002</v>
      </c>
      <c r="K462" s="4">
        <f t="shared" si="28"/>
        <v>4</v>
      </c>
      <c r="L462" s="4">
        <f t="shared" si="29"/>
        <v>700.31</v>
      </c>
      <c r="M462" s="4">
        <f t="shared" si="30"/>
        <v>0.2</v>
      </c>
      <c r="N462" s="4">
        <f t="shared" si="31"/>
        <v>2240.9920000000002</v>
      </c>
      <c r="O462" s="6">
        <f>VLOOKUP(C462,'Cleaned Customer Dim'!$A$2:$D$501,4,FALSE)</f>
        <v>31</v>
      </c>
      <c r="P462" s="6" t="str">
        <f>VLOOKUP(C462,'Cleaned Customer Dim'!$A$2:$E$501,5,FALSE)</f>
        <v>Male</v>
      </c>
      <c r="Q462" s="6" t="str">
        <f>VLOOKUP(C462,'Cleaned Customer Dim'!$A$2:$J$501,10,FALSE)</f>
        <v>Platinum</v>
      </c>
      <c r="R462" s="4" t="str">
        <f>VLOOKUP(D462,'Cleaned Product Dim'!$A$2:$C$101,3,FALSE)</f>
        <v>Electronics</v>
      </c>
      <c r="S462" s="6">
        <f>VLOOKUP(D462,'Cleaned Product Dim'!$A$2:$G$101,7,FALSE)</f>
        <v>480.9</v>
      </c>
      <c r="T462" s="6">
        <f>VLOOKUP(D462,'Cleaned Product Dim'!$A$2:$H$101,8,FALSE)</f>
        <v>104</v>
      </c>
      <c r="U462" s="6" t="str">
        <f>VLOOKUP(E462,'Cleaned Store Dim'!$A$2:$C$21,3,FALSE)</f>
        <v>South</v>
      </c>
      <c r="V462" s="6" t="str">
        <f>VLOOKUP(E462,'Cleaned Store Dim'!$A$2:$E$21,5,FALSE)</f>
        <v>Flagship</v>
      </c>
      <c r="W462" s="6" t="str">
        <f>VLOOKUP(E462,'Cleaned Store Dim'!$A$2:$F$21,6,FALSE)</f>
        <v>Johnstad</v>
      </c>
    </row>
    <row r="463" spans="1:23" ht="15.75" x14ac:dyDescent="0.25">
      <c r="A463" s="4" t="s">
        <v>2426</v>
      </c>
      <c r="B463" s="20">
        <v>45211</v>
      </c>
      <c r="C463" s="4" t="s">
        <v>449</v>
      </c>
      <c r="D463" s="4" t="s">
        <v>1856</v>
      </c>
      <c r="E463" s="4" t="s">
        <v>1927</v>
      </c>
      <c r="F463" s="4">
        <v>4</v>
      </c>
      <c r="G463" s="4">
        <v>202.46</v>
      </c>
      <c r="H463" s="4">
        <v>0.24</v>
      </c>
      <c r="I463" s="4" t="s">
        <v>1959</v>
      </c>
      <c r="J463" s="4">
        <v>615.47840000000008</v>
      </c>
      <c r="K463" s="4">
        <f t="shared" si="28"/>
        <v>4</v>
      </c>
      <c r="L463" s="4">
        <f t="shared" si="29"/>
        <v>202.46</v>
      </c>
      <c r="M463" s="4">
        <f t="shared" si="30"/>
        <v>0.24</v>
      </c>
      <c r="N463" s="4">
        <f t="shared" si="31"/>
        <v>615.47840000000008</v>
      </c>
      <c r="O463" s="6">
        <f>VLOOKUP(C463,'Cleaned Customer Dim'!$A$2:$D$501,4,FALSE)</f>
        <v>43</v>
      </c>
      <c r="P463" s="6" t="str">
        <f>VLOOKUP(C463,'Cleaned Customer Dim'!$A$2:$E$501,5,FALSE)</f>
        <v>Female</v>
      </c>
      <c r="Q463" s="6" t="str">
        <f>VLOOKUP(C463,'Cleaned Customer Dim'!$A$2:$J$501,10,FALSE)</f>
        <v>Silver</v>
      </c>
      <c r="R463" s="4" t="str">
        <f>VLOOKUP(D463,'Cleaned Product Dim'!$A$2:$C$101,3,FALSE)</f>
        <v>Clothing</v>
      </c>
      <c r="S463" s="6">
        <f>VLOOKUP(D463,'Cleaned Product Dim'!$A$2:$G$101,7,FALSE)</f>
        <v>438.25</v>
      </c>
      <c r="T463" s="6">
        <f>VLOOKUP(D463,'Cleaned Product Dim'!$A$2:$H$101,8,FALSE)</f>
        <v>496</v>
      </c>
      <c r="U463" s="6" t="str">
        <f>VLOOKUP(E463,'Cleaned Store Dim'!$A$2:$C$21,3,FALSE)</f>
        <v>South</v>
      </c>
      <c r="V463" s="6" t="str">
        <f>VLOOKUP(E463,'Cleaned Store Dim'!$A$2:$E$21,5,FALSE)</f>
        <v>Online</v>
      </c>
      <c r="W463" s="6" t="str">
        <f>VLOOKUP(E463,'Cleaned Store Dim'!$A$2:$F$21,6,FALSE)</f>
        <v>Lake</v>
      </c>
    </row>
    <row r="464" spans="1:23" ht="15.75" x14ac:dyDescent="0.25">
      <c r="A464" s="4" t="s">
        <v>2427</v>
      </c>
      <c r="B464" s="20">
        <v>45279</v>
      </c>
      <c r="C464" s="4" t="s">
        <v>857</v>
      </c>
      <c r="D464" s="4" t="s">
        <v>1844</v>
      </c>
      <c r="E464" s="4" t="s">
        <v>1892</v>
      </c>
      <c r="F464" s="4">
        <v>2</v>
      </c>
      <c r="G464" s="4">
        <v>291.83999999999997</v>
      </c>
      <c r="H464" s="4">
        <v>0.25</v>
      </c>
      <c r="I464" s="4" t="s">
        <v>1961</v>
      </c>
      <c r="J464" s="4">
        <v>437.76</v>
      </c>
      <c r="K464" s="4">
        <f t="shared" si="28"/>
        <v>2</v>
      </c>
      <c r="L464" s="4">
        <f t="shared" si="29"/>
        <v>291.83999999999997</v>
      </c>
      <c r="M464" s="4">
        <f t="shared" si="30"/>
        <v>0.25</v>
      </c>
      <c r="N464" s="4">
        <f t="shared" si="31"/>
        <v>437.76</v>
      </c>
      <c r="O464" s="6">
        <f>VLOOKUP(C464,'Cleaned Customer Dim'!$A$2:$D$501,4,FALSE)</f>
        <v>38</v>
      </c>
      <c r="P464" s="6" t="str">
        <f>VLOOKUP(C464,'Cleaned Customer Dim'!$A$2:$E$501,5,FALSE)</f>
        <v>Male</v>
      </c>
      <c r="Q464" s="6" t="str">
        <f>VLOOKUP(C464,'Cleaned Customer Dim'!$A$2:$J$501,10,FALSE)</f>
        <v>Silver</v>
      </c>
      <c r="R464" s="4" t="str">
        <f>VLOOKUP(D464,'Cleaned Product Dim'!$A$2:$C$101,3,FALSE)</f>
        <v>Home</v>
      </c>
      <c r="S464" s="6">
        <f>VLOOKUP(D464,'Cleaned Product Dim'!$A$2:$G$101,7,FALSE)</f>
        <v>371.38</v>
      </c>
      <c r="T464" s="6">
        <f>VLOOKUP(D464,'Cleaned Product Dim'!$A$2:$H$101,8,FALSE)</f>
        <v>220</v>
      </c>
      <c r="U464" s="6" t="str">
        <f>VLOOKUP(E464,'Cleaned Store Dim'!$A$2:$C$21,3,FALSE)</f>
        <v>North</v>
      </c>
      <c r="V464" s="6" t="str">
        <f>VLOOKUP(E464,'Cleaned Store Dim'!$A$2:$E$21,5,FALSE)</f>
        <v>Flagship</v>
      </c>
      <c r="W464" s="6" t="str">
        <f>VLOOKUP(E464,'Cleaned Store Dim'!$A$2:$F$21,6,FALSE)</f>
        <v>Daniel</v>
      </c>
    </row>
    <row r="465" spans="1:23" ht="15.75" x14ac:dyDescent="0.25">
      <c r="A465" s="4" t="s">
        <v>2428</v>
      </c>
      <c r="B465" s="20">
        <v>45252</v>
      </c>
      <c r="C465" s="4" t="s">
        <v>551</v>
      </c>
      <c r="D465" s="4" t="s">
        <v>1874</v>
      </c>
      <c r="E465" s="4" t="s">
        <v>1908</v>
      </c>
      <c r="F465" s="4">
        <v>2</v>
      </c>
      <c r="G465" s="4">
        <v>261.48</v>
      </c>
      <c r="H465" s="4">
        <v>0.17</v>
      </c>
      <c r="I465" s="4" t="s">
        <v>1959</v>
      </c>
      <c r="J465" s="4">
        <v>434.05680000000001</v>
      </c>
      <c r="K465" s="4">
        <f t="shared" si="28"/>
        <v>2</v>
      </c>
      <c r="L465" s="4">
        <f t="shared" si="29"/>
        <v>261.48</v>
      </c>
      <c r="M465" s="4">
        <f t="shared" si="30"/>
        <v>0.17</v>
      </c>
      <c r="N465" s="4">
        <f t="shared" si="31"/>
        <v>434.05680000000001</v>
      </c>
      <c r="O465" s="6">
        <f>VLOOKUP(C465,'Cleaned Customer Dim'!$A$2:$D$501,4,FALSE)</f>
        <v>21</v>
      </c>
      <c r="P465" s="6" t="str">
        <f>VLOOKUP(C465,'Cleaned Customer Dim'!$A$2:$E$501,5,FALSE)</f>
        <v>Male</v>
      </c>
      <c r="Q465" s="6" t="str">
        <f>VLOOKUP(C465,'Cleaned Customer Dim'!$A$2:$J$501,10,FALSE)</f>
        <v>Bronze</v>
      </c>
      <c r="R465" s="4" t="str">
        <f>VLOOKUP(D465,'Cleaned Product Dim'!$A$2:$C$101,3,FALSE)</f>
        <v>Sports</v>
      </c>
      <c r="S465" s="6">
        <f>VLOOKUP(D465,'Cleaned Product Dim'!$A$2:$G$101,7,FALSE)</f>
        <v>245.98</v>
      </c>
      <c r="T465" s="6">
        <f>VLOOKUP(D465,'Cleaned Product Dim'!$A$2:$H$101,8,FALSE)</f>
        <v>471</v>
      </c>
      <c r="U465" s="6" t="str">
        <f>VLOOKUP(E465,'Cleaned Store Dim'!$A$2:$C$21,3,FALSE)</f>
        <v>North</v>
      </c>
      <c r="V465" s="6" t="str">
        <f>VLOOKUP(E465,'Cleaned Store Dim'!$A$2:$E$21,5,FALSE)</f>
        <v>Outlet</v>
      </c>
      <c r="W465" s="6" t="str">
        <f>VLOOKUP(E465,'Cleaned Store Dim'!$A$2:$F$21,6,FALSE)</f>
        <v>Chester</v>
      </c>
    </row>
    <row r="466" spans="1:23" ht="15.75" x14ac:dyDescent="0.25">
      <c r="A466" s="4" t="s">
        <v>2429</v>
      </c>
      <c r="B466" s="20">
        <v>45879</v>
      </c>
      <c r="C466" s="4" t="s">
        <v>959</v>
      </c>
      <c r="D466" s="4" t="s">
        <v>1686</v>
      </c>
      <c r="E466" s="4" t="s">
        <v>1934</v>
      </c>
      <c r="F466" s="4">
        <v>1</v>
      </c>
      <c r="G466" s="4">
        <v>850.83</v>
      </c>
      <c r="H466" s="4">
        <v>0.28000000000000003</v>
      </c>
      <c r="I466" s="4" t="s">
        <v>1961</v>
      </c>
      <c r="J466" s="4">
        <v>612.59760000000006</v>
      </c>
      <c r="K466" s="4">
        <f t="shared" si="28"/>
        <v>1</v>
      </c>
      <c r="L466" s="4">
        <f t="shared" si="29"/>
        <v>850.83</v>
      </c>
      <c r="M466" s="4">
        <f t="shared" si="30"/>
        <v>0.28000000000000003</v>
      </c>
      <c r="N466" s="4">
        <f t="shared" si="31"/>
        <v>612.59760000000006</v>
      </c>
      <c r="O466" s="6">
        <f>VLOOKUP(C466,'Cleaned Customer Dim'!$A$2:$D$501,4,FALSE)</f>
        <v>29</v>
      </c>
      <c r="P466" s="6" t="str">
        <f>VLOOKUP(C466,'Cleaned Customer Dim'!$A$2:$E$501,5,FALSE)</f>
        <v>Male</v>
      </c>
      <c r="Q466" s="6" t="str">
        <f>VLOOKUP(C466,'Cleaned Customer Dim'!$A$2:$J$501,10,FALSE)</f>
        <v>Silver</v>
      </c>
      <c r="R466" s="4" t="str">
        <f>VLOOKUP(D466,'Cleaned Product Dim'!$A$2:$C$101,3,FALSE)</f>
        <v>Clothing</v>
      </c>
      <c r="S466" s="6">
        <f>VLOOKUP(D466,'Cleaned Product Dim'!$A$2:$G$101,7,FALSE)</f>
        <v>223.43</v>
      </c>
      <c r="T466" s="6">
        <f>VLOOKUP(D466,'Cleaned Product Dim'!$A$2:$H$101,8,FALSE)</f>
        <v>154</v>
      </c>
      <c r="U466" s="6" t="str">
        <f>VLOOKUP(E466,'Cleaned Store Dim'!$A$2:$C$21,3,FALSE)</f>
        <v>South</v>
      </c>
      <c r="V466" s="6" t="str">
        <f>VLOOKUP(E466,'Cleaned Store Dim'!$A$2:$E$21,5,FALSE)</f>
        <v>Outlet</v>
      </c>
      <c r="W466" s="6" t="str">
        <f>VLOOKUP(E466,'Cleaned Store Dim'!$A$2:$F$21,6,FALSE)</f>
        <v>Christopher</v>
      </c>
    </row>
    <row r="467" spans="1:23" ht="15.75" x14ac:dyDescent="0.25">
      <c r="A467" s="4" t="s">
        <v>2430</v>
      </c>
      <c r="B467" s="20">
        <v>45711</v>
      </c>
      <c r="C467" s="4" t="s">
        <v>1272</v>
      </c>
      <c r="D467" s="4" t="s">
        <v>1718</v>
      </c>
      <c r="E467" s="4" t="s">
        <v>1921</v>
      </c>
      <c r="F467" s="4">
        <v>1</v>
      </c>
      <c r="G467" s="4">
        <v>83.83</v>
      </c>
      <c r="H467" s="4">
        <v>0.05</v>
      </c>
      <c r="I467" s="4" t="s">
        <v>1959</v>
      </c>
      <c r="J467" s="4">
        <v>79.638499999999993</v>
      </c>
      <c r="K467" s="4">
        <f t="shared" si="28"/>
        <v>1</v>
      </c>
      <c r="L467" s="4">
        <f t="shared" si="29"/>
        <v>83.83</v>
      </c>
      <c r="M467" s="4">
        <f t="shared" si="30"/>
        <v>0.05</v>
      </c>
      <c r="N467" s="4">
        <f t="shared" si="31"/>
        <v>79.638499999999993</v>
      </c>
      <c r="O467" s="6">
        <f>VLOOKUP(C467,'Cleaned Customer Dim'!$A$2:$D$501,4,FALSE)</f>
        <v>18</v>
      </c>
      <c r="P467" s="6" t="str">
        <f>VLOOKUP(C467,'Cleaned Customer Dim'!$A$2:$E$501,5,FALSE)</f>
        <v>Female</v>
      </c>
      <c r="Q467" s="6" t="str">
        <f>VLOOKUP(C467,'Cleaned Customer Dim'!$A$2:$J$501,10,FALSE)</f>
        <v>Gold</v>
      </c>
      <c r="R467" s="4" t="str">
        <f>VLOOKUP(D467,'Cleaned Product Dim'!$A$2:$C$101,3,FALSE)</f>
        <v>Clothing</v>
      </c>
      <c r="S467" s="6">
        <f>VLOOKUP(D467,'Cleaned Product Dim'!$A$2:$G$101,7,FALSE)</f>
        <v>167.34</v>
      </c>
      <c r="T467" s="6">
        <f>VLOOKUP(D467,'Cleaned Product Dim'!$A$2:$H$101,8,FALSE)</f>
        <v>296</v>
      </c>
      <c r="U467" s="6" t="str">
        <f>VLOOKUP(E467,'Cleaned Store Dim'!$A$2:$C$21,3,FALSE)</f>
        <v>South</v>
      </c>
      <c r="V467" s="6" t="str">
        <f>VLOOKUP(E467,'Cleaned Store Dim'!$A$2:$E$21,5,FALSE)</f>
        <v>Flagship</v>
      </c>
      <c r="W467" s="6" t="str">
        <f>VLOOKUP(E467,'Cleaned Store Dim'!$A$2:$F$21,6,FALSE)</f>
        <v>Johnstad</v>
      </c>
    </row>
    <row r="468" spans="1:23" ht="15.75" x14ac:dyDescent="0.25">
      <c r="A468" s="4" t="s">
        <v>2431</v>
      </c>
      <c r="B468" s="20">
        <v>45713</v>
      </c>
      <c r="C468" s="4" t="s">
        <v>38</v>
      </c>
      <c r="D468" s="4" t="s">
        <v>1847</v>
      </c>
      <c r="E468" s="4" t="s">
        <v>1939</v>
      </c>
      <c r="F468" s="4">
        <v>3</v>
      </c>
      <c r="G468" s="4">
        <v>649.95000000000005</v>
      </c>
      <c r="H468" s="4">
        <v>0.28000000000000003</v>
      </c>
      <c r="I468" s="4" t="s">
        <v>1964</v>
      </c>
      <c r="J468" s="4">
        <v>1403.8920000000001</v>
      </c>
      <c r="K468" s="4">
        <f t="shared" si="28"/>
        <v>3</v>
      </c>
      <c r="L468" s="4">
        <f t="shared" si="29"/>
        <v>649.95000000000005</v>
      </c>
      <c r="M468" s="4">
        <f t="shared" si="30"/>
        <v>0.28000000000000003</v>
      </c>
      <c r="N468" s="4">
        <f t="shared" si="31"/>
        <v>1403.8920000000001</v>
      </c>
      <c r="O468" s="6">
        <f>VLOOKUP(C468,'Cleaned Customer Dim'!$A$2:$D$501,4,FALSE)</f>
        <v>29</v>
      </c>
      <c r="P468" s="6" t="str">
        <f>VLOOKUP(C468,'Cleaned Customer Dim'!$A$2:$E$501,5,FALSE)</f>
        <v>Female</v>
      </c>
      <c r="Q468" s="6" t="str">
        <f>VLOOKUP(C468,'Cleaned Customer Dim'!$A$2:$J$501,10,FALSE)</f>
        <v>Platinum</v>
      </c>
      <c r="R468" s="4" t="str">
        <f>VLOOKUP(D468,'Cleaned Product Dim'!$A$2:$C$101,3,FALSE)</f>
        <v>Sports</v>
      </c>
      <c r="S468" s="6">
        <f>VLOOKUP(D468,'Cleaned Product Dim'!$A$2:$G$101,7,FALSE)</f>
        <v>131.24</v>
      </c>
      <c r="T468" s="6">
        <f>VLOOKUP(D468,'Cleaned Product Dim'!$A$2:$H$101,8,FALSE)</f>
        <v>232</v>
      </c>
      <c r="U468" s="6" t="str">
        <f>VLOOKUP(E468,'Cleaned Store Dim'!$A$2:$C$21,3,FALSE)</f>
        <v>West</v>
      </c>
      <c r="V468" s="6" t="str">
        <f>VLOOKUP(E468,'Cleaned Store Dim'!$A$2:$E$21,5,FALSE)</f>
        <v>Flagship</v>
      </c>
      <c r="W468" s="6" t="str">
        <f>VLOOKUP(E468,'Cleaned Store Dim'!$A$2:$F$21,6,FALSE)</f>
        <v>New Jimmy</v>
      </c>
    </row>
    <row r="469" spans="1:23" ht="15.75" x14ac:dyDescent="0.25">
      <c r="A469" s="4" t="s">
        <v>2432</v>
      </c>
      <c r="B469" s="20">
        <v>45565</v>
      </c>
      <c r="C469" s="4" t="s">
        <v>1157</v>
      </c>
      <c r="D469" s="4" t="s">
        <v>1802</v>
      </c>
      <c r="E469" s="4" t="s">
        <v>1911</v>
      </c>
      <c r="F469" s="4">
        <v>4</v>
      </c>
      <c r="G469" s="4">
        <v>934.96</v>
      </c>
      <c r="H469" s="4">
        <v>0.18</v>
      </c>
      <c r="I469" s="4" t="s">
        <v>1961</v>
      </c>
      <c r="J469" s="4">
        <v>3066.6687999999999</v>
      </c>
      <c r="K469" s="4">
        <f t="shared" si="28"/>
        <v>4</v>
      </c>
      <c r="L469" s="4">
        <f t="shared" si="29"/>
        <v>934.96</v>
      </c>
      <c r="M469" s="4">
        <f t="shared" si="30"/>
        <v>0.18</v>
      </c>
      <c r="N469" s="4">
        <f t="shared" si="31"/>
        <v>3066.6687999999999</v>
      </c>
      <c r="O469" s="6">
        <f>VLOOKUP(C469,'Cleaned Customer Dim'!$A$2:$D$501,4,FALSE)</f>
        <v>40</v>
      </c>
      <c r="P469" s="6" t="str">
        <f>VLOOKUP(C469,'Cleaned Customer Dim'!$A$2:$E$501,5,FALSE)</f>
        <v>Female</v>
      </c>
      <c r="Q469" s="6" t="str">
        <f>VLOOKUP(C469,'Cleaned Customer Dim'!$A$2:$J$501,10,FALSE)</f>
        <v>Platinum</v>
      </c>
      <c r="R469" s="4" t="str">
        <f>VLOOKUP(D469,'Cleaned Product Dim'!$A$2:$C$101,3,FALSE)</f>
        <v>Sports</v>
      </c>
      <c r="S469" s="6">
        <f>VLOOKUP(D469,'Cleaned Product Dim'!$A$2:$G$101,7,FALSE)</f>
        <v>107.06</v>
      </c>
      <c r="T469" s="6">
        <f>VLOOKUP(D469,'Cleaned Product Dim'!$A$2:$H$101,8,FALSE)</f>
        <v>359</v>
      </c>
      <c r="U469" s="6" t="str">
        <f>VLOOKUP(E469,'Cleaned Store Dim'!$A$2:$C$21,3,FALSE)</f>
        <v>East</v>
      </c>
      <c r="V469" s="6" t="str">
        <f>VLOOKUP(E469,'Cleaned Store Dim'!$A$2:$E$21,5,FALSE)</f>
        <v>Online</v>
      </c>
      <c r="W469" s="6" t="str">
        <f>VLOOKUP(E469,'Cleaned Store Dim'!$A$2:$F$21,6,FALSE)</f>
        <v>Joseph</v>
      </c>
    </row>
    <row r="470" spans="1:23" ht="15.75" x14ac:dyDescent="0.25">
      <c r="A470" s="4" t="s">
        <v>2433</v>
      </c>
      <c r="B470" s="20">
        <v>45279</v>
      </c>
      <c r="C470" s="4" t="s">
        <v>680</v>
      </c>
      <c r="D470" s="4" t="s">
        <v>1625</v>
      </c>
      <c r="E470" s="4" t="s">
        <v>1934</v>
      </c>
      <c r="F470" s="4">
        <v>1</v>
      </c>
      <c r="G470" s="4">
        <v>880.89</v>
      </c>
      <c r="H470" s="4">
        <v>0.13</v>
      </c>
      <c r="I470" s="4" t="s">
        <v>1964</v>
      </c>
      <c r="J470" s="4">
        <v>766.37429999999995</v>
      </c>
      <c r="K470" s="4">
        <f t="shared" si="28"/>
        <v>1</v>
      </c>
      <c r="L470" s="4">
        <f t="shared" si="29"/>
        <v>880.89</v>
      </c>
      <c r="M470" s="4">
        <f t="shared" si="30"/>
        <v>0.13</v>
      </c>
      <c r="N470" s="4">
        <f t="shared" si="31"/>
        <v>766.37429999999995</v>
      </c>
      <c r="O470" s="6">
        <f>VLOOKUP(C470,'Cleaned Customer Dim'!$A$2:$D$501,4,FALSE)</f>
        <v>26</v>
      </c>
      <c r="P470" s="6" t="str">
        <f>VLOOKUP(C470,'Cleaned Customer Dim'!$A$2:$E$501,5,FALSE)</f>
        <v>Female</v>
      </c>
      <c r="Q470" s="6" t="str">
        <f>VLOOKUP(C470,'Cleaned Customer Dim'!$A$2:$J$501,10,FALSE)</f>
        <v>Silver</v>
      </c>
      <c r="R470" s="4" t="str">
        <f>VLOOKUP(D470,'Cleaned Product Dim'!$A$2:$C$101,3,FALSE)</f>
        <v>Sports</v>
      </c>
      <c r="S470" s="6">
        <f>VLOOKUP(D470,'Cleaned Product Dim'!$A$2:$G$101,7,FALSE)</f>
        <v>144.53</v>
      </c>
      <c r="T470" s="6">
        <f>VLOOKUP(D470,'Cleaned Product Dim'!$A$2:$H$101,8,FALSE)</f>
        <v>367</v>
      </c>
      <c r="U470" s="6" t="str">
        <f>VLOOKUP(E470,'Cleaned Store Dim'!$A$2:$C$21,3,FALSE)</f>
        <v>South</v>
      </c>
      <c r="V470" s="6" t="str">
        <f>VLOOKUP(E470,'Cleaned Store Dim'!$A$2:$E$21,5,FALSE)</f>
        <v>Outlet</v>
      </c>
      <c r="W470" s="6" t="str">
        <f>VLOOKUP(E470,'Cleaned Store Dim'!$A$2:$F$21,6,FALSE)</f>
        <v>Christopher</v>
      </c>
    </row>
    <row r="471" spans="1:23" ht="15.75" x14ac:dyDescent="0.25">
      <c r="A471" s="4" t="s">
        <v>2434</v>
      </c>
      <c r="B471" s="20">
        <v>45614</v>
      </c>
      <c r="C471" s="4" t="s">
        <v>1481</v>
      </c>
      <c r="D471" s="4" t="s">
        <v>1877</v>
      </c>
      <c r="E471" s="4" t="s">
        <v>1917</v>
      </c>
      <c r="F471" s="4">
        <v>4</v>
      </c>
      <c r="G471" s="4">
        <v>610.6</v>
      </c>
      <c r="H471" s="4">
        <v>0.1</v>
      </c>
      <c r="I471" s="4" t="s">
        <v>1961</v>
      </c>
      <c r="J471" s="4">
        <v>2198.16</v>
      </c>
      <c r="K471" s="4">
        <f t="shared" si="28"/>
        <v>4</v>
      </c>
      <c r="L471" s="4">
        <f t="shared" si="29"/>
        <v>610.6</v>
      </c>
      <c r="M471" s="4">
        <f t="shared" si="30"/>
        <v>0.1</v>
      </c>
      <c r="N471" s="4">
        <f t="shared" si="31"/>
        <v>2198.16</v>
      </c>
      <c r="O471" s="6">
        <f>VLOOKUP(C471,'Cleaned Customer Dim'!$A$2:$D$501,4,FALSE)</f>
        <v>41</v>
      </c>
      <c r="P471" s="6" t="str">
        <f>VLOOKUP(C471,'Cleaned Customer Dim'!$A$2:$E$501,5,FALSE)</f>
        <v>Female</v>
      </c>
      <c r="Q471" s="6" t="str">
        <f>VLOOKUP(C471,'Cleaned Customer Dim'!$A$2:$J$501,10,FALSE)</f>
        <v>Platinum</v>
      </c>
      <c r="R471" s="4" t="str">
        <f>VLOOKUP(D471,'Cleaned Product Dim'!$A$2:$C$101,3,FALSE)</f>
        <v>Electronics</v>
      </c>
      <c r="S471" s="6">
        <f>VLOOKUP(D471,'Cleaned Product Dim'!$A$2:$G$101,7,FALSE)</f>
        <v>431.67</v>
      </c>
      <c r="T471" s="6">
        <f>VLOOKUP(D471,'Cleaned Product Dim'!$A$2:$H$101,8,FALSE)</f>
        <v>73</v>
      </c>
      <c r="U471" s="6" t="str">
        <f>VLOOKUP(E471,'Cleaned Store Dim'!$A$2:$C$21,3,FALSE)</f>
        <v>West</v>
      </c>
      <c r="V471" s="6" t="str">
        <f>VLOOKUP(E471,'Cleaned Store Dim'!$A$2:$E$21,5,FALSE)</f>
        <v>Online</v>
      </c>
      <c r="W471" s="6" t="str">
        <f>VLOOKUP(E471,'Cleaned Store Dim'!$A$2:$F$21,6,FALSE)</f>
        <v>Thompson</v>
      </c>
    </row>
    <row r="472" spans="1:23" ht="15.75" x14ac:dyDescent="0.25">
      <c r="A472" s="4" t="s">
        <v>2435</v>
      </c>
      <c r="B472" s="20">
        <v>46000</v>
      </c>
      <c r="C472" s="4" t="s">
        <v>279</v>
      </c>
      <c r="D472" s="4" t="s">
        <v>1661</v>
      </c>
      <c r="E472" s="4" t="s">
        <v>1945</v>
      </c>
      <c r="F472" s="4">
        <v>1</v>
      </c>
      <c r="G472" s="4">
        <v>514.19000000000005</v>
      </c>
      <c r="H472" s="4">
        <v>0.2</v>
      </c>
      <c r="I472" s="4" t="s">
        <v>1959</v>
      </c>
      <c r="J472" s="4">
        <v>411.35200000000009</v>
      </c>
      <c r="K472" s="4">
        <f t="shared" si="28"/>
        <v>1</v>
      </c>
      <c r="L472" s="4">
        <f t="shared" si="29"/>
        <v>514.19000000000005</v>
      </c>
      <c r="M472" s="4">
        <f t="shared" si="30"/>
        <v>0.2</v>
      </c>
      <c r="N472" s="4">
        <f t="shared" si="31"/>
        <v>411.35200000000009</v>
      </c>
      <c r="O472" s="6">
        <f>VLOOKUP(C472,'Cleaned Customer Dim'!$A$2:$D$501,4,FALSE)</f>
        <v>61</v>
      </c>
      <c r="P472" s="6" t="str">
        <f>VLOOKUP(C472,'Cleaned Customer Dim'!$A$2:$E$501,5,FALSE)</f>
        <v>Female</v>
      </c>
      <c r="Q472" s="6" t="str">
        <f>VLOOKUP(C472,'Cleaned Customer Dim'!$A$2:$J$501,10,FALSE)</f>
        <v>Gold</v>
      </c>
      <c r="R472" s="4" t="str">
        <f>VLOOKUP(D472,'Cleaned Product Dim'!$A$2:$C$101,3,FALSE)</f>
        <v>Sports</v>
      </c>
      <c r="S472" s="6">
        <f>VLOOKUP(D472,'Cleaned Product Dim'!$A$2:$G$101,7,FALSE)</f>
        <v>38.76</v>
      </c>
      <c r="T472" s="6">
        <f>VLOOKUP(D472,'Cleaned Product Dim'!$A$2:$H$101,8,FALSE)</f>
        <v>137</v>
      </c>
      <c r="U472" s="6" t="str">
        <f>VLOOKUP(E472,'Cleaned Store Dim'!$A$2:$C$21,3,FALSE)</f>
        <v>East</v>
      </c>
      <c r="V472" s="6" t="str">
        <f>VLOOKUP(E472,'Cleaned Store Dim'!$A$2:$E$21,5,FALSE)</f>
        <v>Flagship</v>
      </c>
      <c r="W472" s="6" t="str">
        <f>VLOOKUP(E472,'Cleaned Store Dim'!$A$2:$F$21,6,FALSE)</f>
        <v>East Stevechester</v>
      </c>
    </row>
    <row r="473" spans="1:23" ht="15.75" x14ac:dyDescent="0.25">
      <c r="A473" s="4" t="s">
        <v>2436</v>
      </c>
      <c r="B473" s="20">
        <v>45688</v>
      </c>
      <c r="C473" s="4" t="s">
        <v>1255</v>
      </c>
      <c r="D473" s="4" t="s">
        <v>1689</v>
      </c>
      <c r="E473" s="4" t="s">
        <v>1932</v>
      </c>
      <c r="F473" s="4">
        <v>1</v>
      </c>
      <c r="G473" s="4">
        <v>546.20000000000005</v>
      </c>
      <c r="H473" s="4">
        <v>0.22</v>
      </c>
      <c r="I473" s="4" t="s">
        <v>1961</v>
      </c>
      <c r="J473" s="4">
        <v>426.03600000000012</v>
      </c>
      <c r="K473" s="4">
        <f t="shared" si="28"/>
        <v>1</v>
      </c>
      <c r="L473" s="4">
        <f t="shared" si="29"/>
        <v>546.20000000000005</v>
      </c>
      <c r="M473" s="4">
        <f t="shared" si="30"/>
        <v>0.22</v>
      </c>
      <c r="N473" s="4">
        <f t="shared" si="31"/>
        <v>426.03600000000012</v>
      </c>
      <c r="O473" s="6">
        <f>VLOOKUP(C473,'Cleaned Customer Dim'!$A$2:$D$501,4,FALSE)</f>
        <v>27</v>
      </c>
      <c r="P473" s="6" t="str">
        <f>VLOOKUP(C473,'Cleaned Customer Dim'!$A$2:$E$501,5,FALSE)</f>
        <v>Male</v>
      </c>
      <c r="Q473" s="6" t="str">
        <f>VLOOKUP(C473,'Cleaned Customer Dim'!$A$2:$J$501,10,FALSE)</f>
        <v>Bronze</v>
      </c>
      <c r="R473" s="4" t="str">
        <f>VLOOKUP(D473,'Cleaned Product Dim'!$A$2:$C$101,3,FALSE)</f>
        <v>Clothing</v>
      </c>
      <c r="S473" s="6">
        <f>VLOOKUP(D473,'Cleaned Product Dim'!$A$2:$G$101,7,FALSE)</f>
        <v>353.47</v>
      </c>
      <c r="T473" s="6">
        <f>VLOOKUP(D473,'Cleaned Product Dim'!$A$2:$H$101,8,FALSE)</f>
        <v>214</v>
      </c>
      <c r="U473" s="6" t="str">
        <f>VLOOKUP(E473,'Cleaned Store Dim'!$A$2:$C$21,3,FALSE)</f>
        <v>East</v>
      </c>
      <c r="V473" s="6" t="str">
        <f>VLOOKUP(E473,'Cleaned Store Dim'!$A$2:$E$21,5,FALSE)</f>
        <v>Flagship</v>
      </c>
      <c r="W473" s="6" t="str">
        <f>VLOOKUP(E473,'Cleaned Store Dim'!$A$2:$F$21,6,FALSE)</f>
        <v>Johnsonville</v>
      </c>
    </row>
    <row r="474" spans="1:23" ht="15.75" x14ac:dyDescent="0.25">
      <c r="A474" s="4" t="s">
        <v>2437</v>
      </c>
      <c r="B474" s="20">
        <v>45591</v>
      </c>
      <c r="C474" s="4" t="s">
        <v>654</v>
      </c>
      <c r="D474" s="4" t="s">
        <v>1689</v>
      </c>
      <c r="E474" s="4" t="s">
        <v>1887</v>
      </c>
      <c r="F474" s="4">
        <v>3</v>
      </c>
      <c r="G474" s="4">
        <v>416.01</v>
      </c>
      <c r="H474" s="4">
        <v>0.02</v>
      </c>
      <c r="I474" s="4" t="s">
        <v>1959</v>
      </c>
      <c r="J474" s="4">
        <v>1223.0694000000001</v>
      </c>
      <c r="K474" s="4">
        <f t="shared" si="28"/>
        <v>3</v>
      </c>
      <c r="L474" s="4">
        <f t="shared" si="29"/>
        <v>416.01</v>
      </c>
      <c r="M474" s="4">
        <f t="shared" si="30"/>
        <v>0.02</v>
      </c>
      <c r="N474" s="4">
        <f t="shared" si="31"/>
        <v>1223.0694000000001</v>
      </c>
      <c r="O474" s="6">
        <f>VLOOKUP(C474,'Cleaned Customer Dim'!$A$2:$D$501,4,FALSE)</f>
        <v>45</v>
      </c>
      <c r="P474" s="6" t="str">
        <f>VLOOKUP(C474,'Cleaned Customer Dim'!$A$2:$E$501,5,FALSE)</f>
        <v>Female</v>
      </c>
      <c r="Q474" s="6" t="str">
        <f>VLOOKUP(C474,'Cleaned Customer Dim'!$A$2:$J$501,10,FALSE)</f>
        <v>Platinum</v>
      </c>
      <c r="R474" s="4" t="str">
        <f>VLOOKUP(D474,'Cleaned Product Dim'!$A$2:$C$101,3,FALSE)</f>
        <v>Clothing</v>
      </c>
      <c r="S474" s="6">
        <f>VLOOKUP(D474,'Cleaned Product Dim'!$A$2:$G$101,7,FALSE)</f>
        <v>353.47</v>
      </c>
      <c r="T474" s="6">
        <f>VLOOKUP(D474,'Cleaned Product Dim'!$A$2:$H$101,8,FALSE)</f>
        <v>214</v>
      </c>
      <c r="U474" s="6" t="str">
        <f>VLOOKUP(E474,'Cleaned Store Dim'!$A$2:$C$21,3,FALSE)</f>
        <v>East</v>
      </c>
      <c r="V474" s="6" t="str">
        <f>VLOOKUP(E474,'Cleaned Store Dim'!$A$2:$E$21,5,FALSE)</f>
        <v>Flagship</v>
      </c>
      <c r="W474" s="6" t="str">
        <f>VLOOKUP(E474,'Cleaned Store Dim'!$A$2:$F$21,6,FALSE)</f>
        <v>Washington</v>
      </c>
    </row>
    <row r="475" spans="1:23" ht="15.75" x14ac:dyDescent="0.25">
      <c r="A475" s="4" t="s">
        <v>2438</v>
      </c>
      <c r="B475" s="20">
        <v>45864</v>
      </c>
      <c r="C475" s="4" t="s">
        <v>1211</v>
      </c>
      <c r="D475" s="4" t="s">
        <v>1805</v>
      </c>
      <c r="E475" s="4" t="s">
        <v>1924</v>
      </c>
      <c r="F475" s="4">
        <v>1</v>
      </c>
      <c r="G475" s="4">
        <v>30.94</v>
      </c>
      <c r="H475" s="4">
        <v>0.21</v>
      </c>
      <c r="I475" s="4" t="s">
        <v>1964</v>
      </c>
      <c r="J475" s="4">
        <v>24.442599999999999</v>
      </c>
      <c r="K475" s="4">
        <f t="shared" si="28"/>
        <v>1</v>
      </c>
      <c r="L475" s="4">
        <f t="shared" si="29"/>
        <v>30.94</v>
      </c>
      <c r="M475" s="4">
        <f t="shared" si="30"/>
        <v>0.21</v>
      </c>
      <c r="N475" s="4">
        <f t="shared" si="31"/>
        <v>24.442599999999999</v>
      </c>
      <c r="O475" s="6">
        <f>VLOOKUP(C475,'Cleaned Customer Dim'!$A$2:$D$501,4,FALSE)</f>
        <v>52</v>
      </c>
      <c r="P475" s="6" t="str">
        <f>VLOOKUP(C475,'Cleaned Customer Dim'!$A$2:$E$501,5,FALSE)</f>
        <v>Female</v>
      </c>
      <c r="Q475" s="6" t="str">
        <f>VLOOKUP(C475,'Cleaned Customer Dim'!$A$2:$J$501,10,FALSE)</f>
        <v>Bronze</v>
      </c>
      <c r="R475" s="4" t="str">
        <f>VLOOKUP(D475,'Cleaned Product Dim'!$A$2:$C$101,3,FALSE)</f>
        <v>Electronics</v>
      </c>
      <c r="S475" s="6">
        <f>VLOOKUP(D475,'Cleaned Product Dim'!$A$2:$G$101,7,FALSE)</f>
        <v>403.71</v>
      </c>
      <c r="T475" s="6">
        <f>VLOOKUP(D475,'Cleaned Product Dim'!$A$2:$H$101,8,FALSE)</f>
        <v>159</v>
      </c>
      <c r="U475" s="6" t="str">
        <f>VLOOKUP(E475,'Cleaned Store Dim'!$A$2:$C$21,3,FALSE)</f>
        <v>East</v>
      </c>
      <c r="V475" s="6" t="str">
        <f>VLOOKUP(E475,'Cleaned Store Dim'!$A$2:$E$21,5,FALSE)</f>
        <v>Online</v>
      </c>
      <c r="W475" s="6" t="str">
        <f>VLOOKUP(E475,'Cleaned Store Dim'!$A$2:$F$21,6,FALSE)</f>
        <v>David</v>
      </c>
    </row>
    <row r="476" spans="1:23" ht="15.75" x14ac:dyDescent="0.25">
      <c r="A476" s="4" t="s">
        <v>2439</v>
      </c>
      <c r="B476" s="20">
        <v>45816</v>
      </c>
      <c r="C476" s="4" t="s">
        <v>662</v>
      </c>
      <c r="D476" s="4" t="s">
        <v>1756</v>
      </c>
      <c r="E476" s="4" t="s">
        <v>1939</v>
      </c>
      <c r="F476" s="4">
        <v>3</v>
      </c>
      <c r="G476" s="4">
        <v>666.39</v>
      </c>
      <c r="H476" s="4">
        <v>0.21</v>
      </c>
      <c r="I476" s="4" t="s">
        <v>1964</v>
      </c>
      <c r="J476" s="4">
        <v>1579.3443</v>
      </c>
      <c r="K476" s="4">
        <f t="shared" si="28"/>
        <v>3</v>
      </c>
      <c r="L476" s="4">
        <f t="shared" si="29"/>
        <v>666.39</v>
      </c>
      <c r="M476" s="4">
        <f t="shared" si="30"/>
        <v>0.21</v>
      </c>
      <c r="N476" s="4">
        <f t="shared" si="31"/>
        <v>1579.3443</v>
      </c>
      <c r="O476" s="6">
        <f>VLOOKUP(C476,'Cleaned Customer Dim'!$A$2:$D$501,4,FALSE)</f>
        <v>30</v>
      </c>
      <c r="P476" s="6" t="str">
        <f>VLOOKUP(C476,'Cleaned Customer Dim'!$A$2:$E$501,5,FALSE)</f>
        <v>Male</v>
      </c>
      <c r="Q476" s="6" t="str">
        <f>VLOOKUP(C476,'Cleaned Customer Dim'!$A$2:$J$501,10,FALSE)</f>
        <v>Platinum</v>
      </c>
      <c r="R476" s="4" t="str">
        <f>VLOOKUP(D476,'Cleaned Product Dim'!$A$2:$C$101,3,FALSE)</f>
        <v>Clothing</v>
      </c>
      <c r="S476" s="6">
        <f>VLOOKUP(D476,'Cleaned Product Dim'!$A$2:$G$101,7,FALSE)</f>
        <v>113.83</v>
      </c>
      <c r="T476" s="6">
        <f>VLOOKUP(D476,'Cleaned Product Dim'!$A$2:$H$101,8,FALSE)</f>
        <v>485</v>
      </c>
      <c r="U476" s="6" t="str">
        <f>VLOOKUP(E476,'Cleaned Store Dim'!$A$2:$C$21,3,FALSE)</f>
        <v>West</v>
      </c>
      <c r="V476" s="6" t="str">
        <f>VLOOKUP(E476,'Cleaned Store Dim'!$A$2:$E$21,5,FALSE)</f>
        <v>Flagship</v>
      </c>
      <c r="W476" s="6" t="str">
        <f>VLOOKUP(E476,'Cleaned Store Dim'!$A$2:$F$21,6,FALSE)</f>
        <v>New Jimmy</v>
      </c>
    </row>
    <row r="477" spans="1:23" ht="15.75" x14ac:dyDescent="0.25">
      <c r="A477" s="4" t="s">
        <v>2440</v>
      </c>
      <c r="B477" s="20">
        <v>45797</v>
      </c>
      <c r="C477" s="4" t="s">
        <v>560</v>
      </c>
      <c r="D477" s="4" t="s">
        <v>1826</v>
      </c>
      <c r="E477" s="4" t="s">
        <v>1924</v>
      </c>
      <c r="F477" s="4">
        <v>2</v>
      </c>
      <c r="G477" s="4">
        <v>145.26</v>
      </c>
      <c r="H477" s="4">
        <v>0.19</v>
      </c>
      <c r="I477" s="4" t="s">
        <v>1961</v>
      </c>
      <c r="J477" s="4">
        <v>235.3212</v>
      </c>
      <c r="K477" s="4">
        <f t="shared" si="28"/>
        <v>2</v>
      </c>
      <c r="L477" s="4">
        <f t="shared" si="29"/>
        <v>145.26</v>
      </c>
      <c r="M477" s="4">
        <f t="shared" si="30"/>
        <v>0.19</v>
      </c>
      <c r="N477" s="4">
        <f t="shared" si="31"/>
        <v>235.3212</v>
      </c>
      <c r="O477" s="6">
        <f>VLOOKUP(C477,'Cleaned Customer Dim'!$A$2:$D$501,4,FALSE)</f>
        <v>25</v>
      </c>
      <c r="P477" s="6" t="str">
        <f>VLOOKUP(C477,'Cleaned Customer Dim'!$A$2:$E$501,5,FALSE)</f>
        <v>Female</v>
      </c>
      <c r="Q477" s="6" t="str">
        <f>VLOOKUP(C477,'Cleaned Customer Dim'!$A$2:$J$501,10,FALSE)</f>
        <v>Silver</v>
      </c>
      <c r="R477" s="4" t="str">
        <f>VLOOKUP(D477,'Cleaned Product Dim'!$A$2:$C$101,3,FALSE)</f>
        <v>Sports</v>
      </c>
      <c r="S477" s="6">
        <f>VLOOKUP(D477,'Cleaned Product Dim'!$A$2:$G$101,7,FALSE)</f>
        <v>285.54000000000002</v>
      </c>
      <c r="T477" s="6">
        <f>VLOOKUP(D477,'Cleaned Product Dim'!$A$2:$H$101,8,FALSE)</f>
        <v>358</v>
      </c>
      <c r="U477" s="6" t="str">
        <f>VLOOKUP(E477,'Cleaned Store Dim'!$A$2:$C$21,3,FALSE)</f>
        <v>East</v>
      </c>
      <c r="V477" s="6" t="str">
        <f>VLOOKUP(E477,'Cleaned Store Dim'!$A$2:$E$21,5,FALSE)</f>
        <v>Online</v>
      </c>
      <c r="W477" s="6" t="str">
        <f>VLOOKUP(E477,'Cleaned Store Dim'!$A$2:$F$21,6,FALSE)</f>
        <v>David</v>
      </c>
    </row>
    <row r="478" spans="1:23" ht="15.75" x14ac:dyDescent="0.25">
      <c r="A478" s="4" t="s">
        <v>2441</v>
      </c>
      <c r="B478" s="20">
        <v>45364</v>
      </c>
      <c r="C478" s="4" t="s">
        <v>415</v>
      </c>
      <c r="D478" s="4" t="s">
        <v>1856</v>
      </c>
      <c r="E478" s="4" t="s">
        <v>1908</v>
      </c>
      <c r="F478" s="4">
        <v>4</v>
      </c>
      <c r="G478" s="4">
        <v>940.77</v>
      </c>
      <c r="H478" s="4">
        <v>0.24</v>
      </c>
      <c r="I478" s="4" t="s">
        <v>1964</v>
      </c>
      <c r="J478" s="4">
        <v>2859.9407999999999</v>
      </c>
      <c r="K478" s="4">
        <f t="shared" si="28"/>
        <v>4</v>
      </c>
      <c r="L478" s="4">
        <f t="shared" si="29"/>
        <v>940.77</v>
      </c>
      <c r="M478" s="4">
        <f t="shared" si="30"/>
        <v>0.24</v>
      </c>
      <c r="N478" s="4">
        <f t="shared" si="31"/>
        <v>2859.9407999999999</v>
      </c>
      <c r="O478" s="6">
        <f>VLOOKUP(C478,'Cleaned Customer Dim'!$A$2:$D$501,4,FALSE)</f>
        <v>36</v>
      </c>
      <c r="P478" s="6" t="str">
        <f>VLOOKUP(C478,'Cleaned Customer Dim'!$A$2:$E$501,5,FALSE)</f>
        <v>Male</v>
      </c>
      <c r="Q478" s="6" t="str">
        <f>VLOOKUP(C478,'Cleaned Customer Dim'!$A$2:$J$501,10,FALSE)</f>
        <v>Platinum</v>
      </c>
      <c r="R478" s="4" t="str">
        <f>VLOOKUP(D478,'Cleaned Product Dim'!$A$2:$C$101,3,FALSE)</f>
        <v>Clothing</v>
      </c>
      <c r="S478" s="6">
        <f>VLOOKUP(D478,'Cleaned Product Dim'!$A$2:$G$101,7,FALSE)</f>
        <v>438.25</v>
      </c>
      <c r="T478" s="6">
        <f>VLOOKUP(D478,'Cleaned Product Dim'!$A$2:$H$101,8,FALSE)</f>
        <v>496</v>
      </c>
      <c r="U478" s="6" t="str">
        <f>VLOOKUP(E478,'Cleaned Store Dim'!$A$2:$C$21,3,FALSE)</f>
        <v>North</v>
      </c>
      <c r="V478" s="6" t="str">
        <f>VLOOKUP(E478,'Cleaned Store Dim'!$A$2:$E$21,5,FALSE)</f>
        <v>Outlet</v>
      </c>
      <c r="W478" s="6" t="str">
        <f>VLOOKUP(E478,'Cleaned Store Dim'!$A$2:$F$21,6,FALSE)</f>
        <v>Chester</v>
      </c>
    </row>
    <row r="479" spans="1:23" ht="15.75" x14ac:dyDescent="0.25">
      <c r="A479" s="4" t="s">
        <v>2442</v>
      </c>
      <c r="B479" s="20">
        <v>45993</v>
      </c>
      <c r="C479" s="4" t="s">
        <v>1458</v>
      </c>
      <c r="D479" s="4" t="s">
        <v>1718</v>
      </c>
      <c r="E479" s="4" t="s">
        <v>1942</v>
      </c>
      <c r="F479" s="4">
        <v>1</v>
      </c>
      <c r="G479" s="4">
        <v>708.88</v>
      </c>
      <c r="H479" s="4">
        <v>0.09</v>
      </c>
      <c r="I479" s="4" t="s">
        <v>1959</v>
      </c>
      <c r="J479" s="4">
        <v>645.08080000000007</v>
      </c>
      <c r="K479" s="4">
        <f t="shared" si="28"/>
        <v>1</v>
      </c>
      <c r="L479" s="4">
        <f t="shared" si="29"/>
        <v>708.88</v>
      </c>
      <c r="M479" s="4">
        <f t="shared" si="30"/>
        <v>0.09</v>
      </c>
      <c r="N479" s="4">
        <f t="shared" si="31"/>
        <v>645.08080000000007</v>
      </c>
      <c r="O479" s="6">
        <f>VLOOKUP(C479,'Cleaned Customer Dim'!$A$2:$D$501,4,FALSE)</f>
        <v>19</v>
      </c>
      <c r="P479" s="6" t="str">
        <f>VLOOKUP(C479,'Cleaned Customer Dim'!$A$2:$E$501,5,FALSE)</f>
        <v>Male</v>
      </c>
      <c r="Q479" s="6" t="str">
        <f>VLOOKUP(C479,'Cleaned Customer Dim'!$A$2:$J$501,10,FALSE)</f>
        <v>Gold</v>
      </c>
      <c r="R479" s="4" t="str">
        <f>VLOOKUP(D479,'Cleaned Product Dim'!$A$2:$C$101,3,FALSE)</f>
        <v>Clothing</v>
      </c>
      <c r="S479" s="6">
        <f>VLOOKUP(D479,'Cleaned Product Dim'!$A$2:$G$101,7,FALSE)</f>
        <v>167.34</v>
      </c>
      <c r="T479" s="6">
        <f>VLOOKUP(D479,'Cleaned Product Dim'!$A$2:$H$101,8,FALSE)</f>
        <v>296</v>
      </c>
      <c r="U479" s="6" t="str">
        <f>VLOOKUP(E479,'Cleaned Store Dim'!$A$2:$C$21,3,FALSE)</f>
        <v>North</v>
      </c>
      <c r="V479" s="6" t="str">
        <f>VLOOKUP(E479,'Cleaned Store Dim'!$A$2:$E$21,5,FALSE)</f>
        <v>Flagship</v>
      </c>
      <c r="W479" s="6" t="str">
        <f>VLOOKUP(E479,'Cleaned Store Dim'!$A$2:$F$21,6,FALSE)</f>
        <v>Benson</v>
      </c>
    </row>
    <row r="480" spans="1:23" ht="15.75" x14ac:dyDescent="0.25">
      <c r="A480" s="4" t="s">
        <v>2443</v>
      </c>
      <c r="B480" s="20">
        <v>45924</v>
      </c>
      <c r="C480" s="4" t="s">
        <v>980</v>
      </c>
      <c r="D480" s="4" t="s">
        <v>1667</v>
      </c>
      <c r="E480" s="4" t="s">
        <v>1896</v>
      </c>
      <c r="F480" s="4">
        <v>1</v>
      </c>
      <c r="G480" s="4">
        <v>790.73</v>
      </c>
      <c r="H480" s="4">
        <v>0.24</v>
      </c>
      <c r="I480" s="4" t="s">
        <v>1961</v>
      </c>
      <c r="J480" s="4">
        <v>600.95479999999998</v>
      </c>
      <c r="K480" s="4">
        <f t="shared" si="28"/>
        <v>1</v>
      </c>
      <c r="L480" s="4">
        <f t="shared" si="29"/>
        <v>790.73</v>
      </c>
      <c r="M480" s="4">
        <f t="shared" si="30"/>
        <v>0.24</v>
      </c>
      <c r="N480" s="4">
        <f t="shared" si="31"/>
        <v>600.95479999999998</v>
      </c>
      <c r="O480" s="6">
        <f>VLOOKUP(C480,'Cleaned Customer Dim'!$A$2:$D$501,4,FALSE)</f>
        <v>56</v>
      </c>
      <c r="P480" s="6" t="str">
        <f>VLOOKUP(C480,'Cleaned Customer Dim'!$A$2:$E$501,5,FALSE)</f>
        <v>Female</v>
      </c>
      <c r="Q480" s="6" t="str">
        <f>VLOOKUP(C480,'Cleaned Customer Dim'!$A$2:$J$501,10,FALSE)</f>
        <v>Bronze</v>
      </c>
      <c r="R480" s="4" t="str">
        <f>VLOOKUP(D480,'Cleaned Product Dim'!$A$2:$C$101,3,FALSE)</f>
        <v>Home</v>
      </c>
      <c r="S480" s="6">
        <f>VLOOKUP(D480,'Cleaned Product Dim'!$A$2:$G$101,7,FALSE)</f>
        <v>19.52</v>
      </c>
      <c r="T480" s="6">
        <f>VLOOKUP(D480,'Cleaned Product Dim'!$A$2:$H$101,8,FALSE)</f>
        <v>57</v>
      </c>
      <c r="U480" s="6" t="str">
        <f>VLOOKUP(E480,'Cleaned Store Dim'!$A$2:$C$21,3,FALSE)</f>
        <v>South</v>
      </c>
      <c r="V480" s="6" t="str">
        <f>VLOOKUP(E480,'Cleaned Store Dim'!$A$2:$E$21,5,FALSE)</f>
        <v>Outlet</v>
      </c>
      <c r="W480" s="6" t="str">
        <f>VLOOKUP(E480,'Cleaned Store Dim'!$A$2:$F$21,6,FALSE)</f>
        <v>North Nancy</v>
      </c>
    </row>
    <row r="481" spans="1:23" ht="15.75" x14ac:dyDescent="0.25">
      <c r="A481" s="4" t="s">
        <v>2444</v>
      </c>
      <c r="B481" s="20">
        <v>45545</v>
      </c>
      <c r="C481" s="4" t="s">
        <v>1401</v>
      </c>
      <c r="D481" s="4" t="s">
        <v>1617</v>
      </c>
      <c r="E481" s="4" t="s">
        <v>1921</v>
      </c>
      <c r="F481" s="4">
        <v>3</v>
      </c>
      <c r="G481" s="4">
        <v>635.13</v>
      </c>
      <c r="H481" s="4">
        <v>0.09</v>
      </c>
      <c r="I481" s="4" t="s">
        <v>1961</v>
      </c>
      <c r="J481" s="4">
        <v>1733.9049</v>
      </c>
      <c r="K481" s="4">
        <f t="shared" si="28"/>
        <v>3</v>
      </c>
      <c r="L481" s="4">
        <f t="shared" si="29"/>
        <v>635.13</v>
      </c>
      <c r="M481" s="4">
        <f t="shared" si="30"/>
        <v>0.09</v>
      </c>
      <c r="N481" s="4">
        <f t="shared" si="31"/>
        <v>1733.9049</v>
      </c>
      <c r="O481" s="6">
        <f>VLOOKUP(C481,'Cleaned Customer Dim'!$A$2:$D$501,4,FALSE)</f>
        <v>29</v>
      </c>
      <c r="P481" s="6" t="str">
        <f>VLOOKUP(C481,'Cleaned Customer Dim'!$A$2:$E$501,5,FALSE)</f>
        <v>Male</v>
      </c>
      <c r="Q481" s="6" t="str">
        <f>VLOOKUP(C481,'Cleaned Customer Dim'!$A$2:$J$501,10,FALSE)</f>
        <v>Bronze</v>
      </c>
      <c r="R481" s="4" t="str">
        <f>VLOOKUP(D481,'Cleaned Product Dim'!$A$2:$C$101,3,FALSE)</f>
        <v>Electronics</v>
      </c>
      <c r="S481" s="6">
        <f>VLOOKUP(D481,'Cleaned Product Dim'!$A$2:$G$101,7,FALSE)</f>
        <v>465.34</v>
      </c>
      <c r="T481" s="6">
        <f>VLOOKUP(D481,'Cleaned Product Dim'!$A$2:$H$101,8,FALSE)</f>
        <v>301</v>
      </c>
      <c r="U481" s="6" t="str">
        <f>VLOOKUP(E481,'Cleaned Store Dim'!$A$2:$C$21,3,FALSE)</f>
        <v>South</v>
      </c>
      <c r="V481" s="6" t="str">
        <f>VLOOKUP(E481,'Cleaned Store Dim'!$A$2:$E$21,5,FALSE)</f>
        <v>Flagship</v>
      </c>
      <c r="W481" s="6" t="str">
        <f>VLOOKUP(E481,'Cleaned Store Dim'!$A$2:$F$21,6,FALSE)</f>
        <v>Johnstad</v>
      </c>
    </row>
    <row r="482" spans="1:23" ht="15.75" x14ac:dyDescent="0.25">
      <c r="A482" s="4" t="s">
        <v>2445</v>
      </c>
      <c r="B482" s="20">
        <v>44996</v>
      </c>
      <c r="C482" s="4" t="s">
        <v>860</v>
      </c>
      <c r="D482" s="4" t="s">
        <v>1862</v>
      </c>
      <c r="E482" s="4" t="s">
        <v>1934</v>
      </c>
      <c r="F482" s="4">
        <v>1</v>
      </c>
      <c r="G482" s="4">
        <v>744.88</v>
      </c>
      <c r="H482" s="4">
        <v>0.15</v>
      </c>
      <c r="I482" s="4" t="s">
        <v>1964</v>
      </c>
      <c r="J482" s="4">
        <v>633.14800000000002</v>
      </c>
      <c r="K482" s="4">
        <f t="shared" si="28"/>
        <v>1</v>
      </c>
      <c r="L482" s="4">
        <f t="shared" si="29"/>
        <v>744.88</v>
      </c>
      <c r="M482" s="4">
        <f t="shared" si="30"/>
        <v>0.15</v>
      </c>
      <c r="N482" s="4">
        <f t="shared" si="31"/>
        <v>633.14800000000002</v>
      </c>
      <c r="O482" s="6">
        <f>VLOOKUP(C482,'Cleaned Customer Dim'!$A$2:$D$501,4,FALSE)</f>
        <v>32</v>
      </c>
      <c r="P482" s="6" t="str">
        <f>VLOOKUP(C482,'Cleaned Customer Dim'!$A$2:$E$501,5,FALSE)</f>
        <v>Female</v>
      </c>
      <c r="Q482" s="6" t="str">
        <f>VLOOKUP(C482,'Cleaned Customer Dim'!$A$2:$J$501,10,FALSE)</f>
        <v>Bronze</v>
      </c>
      <c r="R482" s="4" t="str">
        <f>VLOOKUP(D482,'Cleaned Product Dim'!$A$2:$C$101,3,FALSE)</f>
        <v>Electronics</v>
      </c>
      <c r="S482" s="6">
        <f>VLOOKUP(D482,'Cleaned Product Dim'!$A$2:$G$101,7,FALSE)</f>
        <v>377.52</v>
      </c>
      <c r="T482" s="6">
        <f>VLOOKUP(D482,'Cleaned Product Dim'!$A$2:$H$101,8,FALSE)</f>
        <v>485</v>
      </c>
      <c r="U482" s="6" t="str">
        <f>VLOOKUP(E482,'Cleaned Store Dim'!$A$2:$C$21,3,FALSE)</f>
        <v>South</v>
      </c>
      <c r="V482" s="6" t="str">
        <f>VLOOKUP(E482,'Cleaned Store Dim'!$A$2:$E$21,5,FALSE)</f>
        <v>Outlet</v>
      </c>
      <c r="W482" s="6" t="str">
        <f>VLOOKUP(E482,'Cleaned Store Dim'!$A$2:$F$21,6,FALSE)</f>
        <v>Christopher</v>
      </c>
    </row>
    <row r="483" spans="1:23" ht="15.75" x14ac:dyDescent="0.25">
      <c r="A483" s="4" t="s">
        <v>2446</v>
      </c>
      <c r="B483" s="20">
        <v>45745</v>
      </c>
      <c r="C483" s="4" t="s">
        <v>612</v>
      </c>
      <c r="D483" s="4" t="s">
        <v>1661</v>
      </c>
      <c r="E483" s="4" t="s">
        <v>1892</v>
      </c>
      <c r="F483" s="4">
        <v>3</v>
      </c>
      <c r="G483" s="4">
        <v>205.34</v>
      </c>
      <c r="H483" s="4">
        <v>0.25</v>
      </c>
      <c r="I483" s="4" t="s">
        <v>1959</v>
      </c>
      <c r="J483" s="4">
        <v>462.01499999999999</v>
      </c>
      <c r="K483" s="4">
        <f t="shared" si="28"/>
        <v>3</v>
      </c>
      <c r="L483" s="4">
        <f t="shared" si="29"/>
        <v>205.34</v>
      </c>
      <c r="M483" s="4">
        <f t="shared" si="30"/>
        <v>0.25</v>
      </c>
      <c r="N483" s="4">
        <f t="shared" si="31"/>
        <v>462.01499999999999</v>
      </c>
      <c r="O483" s="6">
        <f>VLOOKUP(C483,'Cleaned Customer Dim'!$A$2:$D$501,4,FALSE)</f>
        <v>18</v>
      </c>
      <c r="P483" s="6" t="str">
        <f>VLOOKUP(C483,'Cleaned Customer Dim'!$A$2:$E$501,5,FALSE)</f>
        <v>Male</v>
      </c>
      <c r="Q483" s="6" t="str">
        <f>VLOOKUP(C483,'Cleaned Customer Dim'!$A$2:$J$501,10,FALSE)</f>
        <v>Platinum</v>
      </c>
      <c r="R483" s="4" t="str">
        <f>VLOOKUP(D483,'Cleaned Product Dim'!$A$2:$C$101,3,FALSE)</f>
        <v>Sports</v>
      </c>
      <c r="S483" s="6">
        <f>VLOOKUP(D483,'Cleaned Product Dim'!$A$2:$G$101,7,FALSE)</f>
        <v>38.76</v>
      </c>
      <c r="T483" s="6">
        <f>VLOOKUP(D483,'Cleaned Product Dim'!$A$2:$H$101,8,FALSE)</f>
        <v>137</v>
      </c>
      <c r="U483" s="6" t="str">
        <f>VLOOKUP(E483,'Cleaned Store Dim'!$A$2:$C$21,3,FALSE)</f>
        <v>North</v>
      </c>
      <c r="V483" s="6" t="str">
        <f>VLOOKUP(E483,'Cleaned Store Dim'!$A$2:$E$21,5,FALSE)</f>
        <v>Flagship</v>
      </c>
      <c r="W483" s="6" t="str">
        <f>VLOOKUP(E483,'Cleaned Store Dim'!$A$2:$F$21,6,FALSE)</f>
        <v>Daniel</v>
      </c>
    </row>
    <row r="484" spans="1:23" ht="15.75" x14ac:dyDescent="0.25">
      <c r="A484" s="4" t="s">
        <v>2447</v>
      </c>
      <c r="B484" s="20">
        <v>45851</v>
      </c>
      <c r="C484" s="4" t="s">
        <v>1313</v>
      </c>
      <c r="D484" s="4" t="s">
        <v>1664</v>
      </c>
      <c r="E484" s="4" t="s">
        <v>1917</v>
      </c>
      <c r="F484" s="4">
        <v>2</v>
      </c>
      <c r="G484" s="4">
        <v>756.8</v>
      </c>
      <c r="H484" s="4">
        <v>0.15</v>
      </c>
      <c r="I484" s="4" t="s">
        <v>1959</v>
      </c>
      <c r="J484" s="4">
        <v>1286.56</v>
      </c>
      <c r="K484" s="4">
        <f t="shared" si="28"/>
        <v>2</v>
      </c>
      <c r="L484" s="4">
        <f t="shared" si="29"/>
        <v>756.8</v>
      </c>
      <c r="M484" s="4">
        <f t="shared" si="30"/>
        <v>0.15</v>
      </c>
      <c r="N484" s="4">
        <f t="shared" si="31"/>
        <v>1286.56</v>
      </c>
      <c r="O484" s="6">
        <f>VLOOKUP(C484,'Cleaned Customer Dim'!$A$2:$D$501,4,FALSE)</f>
        <v>33</v>
      </c>
      <c r="P484" s="6" t="str">
        <f>VLOOKUP(C484,'Cleaned Customer Dim'!$A$2:$E$501,5,FALSE)</f>
        <v>Male</v>
      </c>
      <c r="Q484" s="6" t="str">
        <f>VLOOKUP(C484,'Cleaned Customer Dim'!$A$2:$J$501,10,FALSE)</f>
        <v>Gold</v>
      </c>
      <c r="R484" s="4" t="str">
        <f>VLOOKUP(D484,'Cleaned Product Dim'!$A$2:$C$101,3,FALSE)</f>
        <v>Home</v>
      </c>
      <c r="S484" s="6">
        <f>VLOOKUP(D484,'Cleaned Product Dim'!$A$2:$G$101,7,FALSE)</f>
        <v>218.48</v>
      </c>
      <c r="T484" s="6">
        <f>VLOOKUP(D484,'Cleaned Product Dim'!$A$2:$H$101,8,FALSE)</f>
        <v>276</v>
      </c>
      <c r="U484" s="6" t="str">
        <f>VLOOKUP(E484,'Cleaned Store Dim'!$A$2:$C$21,3,FALSE)</f>
        <v>West</v>
      </c>
      <c r="V484" s="6" t="str">
        <f>VLOOKUP(E484,'Cleaned Store Dim'!$A$2:$E$21,5,FALSE)</f>
        <v>Online</v>
      </c>
      <c r="W484" s="6" t="str">
        <f>VLOOKUP(E484,'Cleaned Store Dim'!$A$2:$F$21,6,FALSE)</f>
        <v>Thompson</v>
      </c>
    </row>
    <row r="485" spans="1:23" ht="15.75" x14ac:dyDescent="0.25">
      <c r="A485" s="4" t="s">
        <v>2448</v>
      </c>
      <c r="B485" s="20">
        <v>45308</v>
      </c>
      <c r="C485" s="4" t="s">
        <v>176</v>
      </c>
      <c r="D485" s="4" t="s">
        <v>1638</v>
      </c>
      <c r="E485" s="4" t="s">
        <v>1924</v>
      </c>
      <c r="F485" s="4">
        <v>1</v>
      </c>
      <c r="G485" s="4">
        <v>771.73</v>
      </c>
      <c r="H485" s="4">
        <v>0.2</v>
      </c>
      <c r="I485" s="4" t="s">
        <v>1959</v>
      </c>
      <c r="J485" s="4">
        <v>617.38400000000001</v>
      </c>
      <c r="K485" s="4">
        <f t="shared" si="28"/>
        <v>1</v>
      </c>
      <c r="L485" s="4">
        <f t="shared" si="29"/>
        <v>771.73</v>
      </c>
      <c r="M485" s="4">
        <f t="shared" si="30"/>
        <v>0.2</v>
      </c>
      <c r="N485" s="4">
        <f t="shared" si="31"/>
        <v>617.38400000000001</v>
      </c>
      <c r="O485" s="6">
        <f>VLOOKUP(C485,'Cleaned Customer Dim'!$A$2:$D$501,4,FALSE)</f>
        <v>34</v>
      </c>
      <c r="P485" s="6" t="str">
        <f>VLOOKUP(C485,'Cleaned Customer Dim'!$A$2:$E$501,5,FALSE)</f>
        <v>Male</v>
      </c>
      <c r="Q485" s="6" t="str">
        <f>VLOOKUP(C485,'Cleaned Customer Dim'!$A$2:$J$501,10,FALSE)</f>
        <v>Bronze</v>
      </c>
      <c r="R485" s="4" t="str">
        <f>VLOOKUP(D485,'Cleaned Product Dim'!$A$2:$C$101,3,FALSE)</f>
        <v>Home</v>
      </c>
      <c r="S485" s="6">
        <f>VLOOKUP(D485,'Cleaned Product Dim'!$A$2:$G$101,7,FALSE)</f>
        <v>123.46</v>
      </c>
      <c r="T485" s="6">
        <f>VLOOKUP(D485,'Cleaned Product Dim'!$A$2:$H$101,8,FALSE)</f>
        <v>76</v>
      </c>
      <c r="U485" s="6" t="str">
        <f>VLOOKUP(E485,'Cleaned Store Dim'!$A$2:$C$21,3,FALSE)</f>
        <v>East</v>
      </c>
      <c r="V485" s="6" t="str">
        <f>VLOOKUP(E485,'Cleaned Store Dim'!$A$2:$E$21,5,FALSE)</f>
        <v>Online</v>
      </c>
      <c r="W485" s="6" t="str">
        <f>VLOOKUP(E485,'Cleaned Store Dim'!$A$2:$F$21,6,FALSE)</f>
        <v>David</v>
      </c>
    </row>
    <row r="486" spans="1:23" ht="15.75" x14ac:dyDescent="0.25">
      <c r="A486" s="4" t="s">
        <v>2449</v>
      </c>
      <c r="B486" s="20">
        <v>45639</v>
      </c>
      <c r="C486" s="4" t="s">
        <v>1487</v>
      </c>
      <c r="D486" s="4" t="s">
        <v>1780</v>
      </c>
      <c r="E486" s="4" t="s">
        <v>1942</v>
      </c>
      <c r="F486" s="4">
        <v>1</v>
      </c>
      <c r="G486" s="4">
        <v>440.19</v>
      </c>
      <c r="H486" s="4">
        <v>0.03</v>
      </c>
      <c r="I486" s="4" t="s">
        <v>1961</v>
      </c>
      <c r="J486" s="4">
        <v>426.98430000000002</v>
      </c>
      <c r="K486" s="4">
        <f t="shared" si="28"/>
        <v>1</v>
      </c>
      <c r="L486" s="4">
        <f t="shared" si="29"/>
        <v>440.19</v>
      </c>
      <c r="M486" s="4">
        <f t="shared" si="30"/>
        <v>0.03</v>
      </c>
      <c r="N486" s="4">
        <f t="shared" si="31"/>
        <v>426.98430000000002</v>
      </c>
      <c r="O486" s="6">
        <f>VLOOKUP(C486,'Cleaned Customer Dim'!$A$2:$D$501,4,FALSE)</f>
        <v>40</v>
      </c>
      <c r="P486" s="6" t="str">
        <f>VLOOKUP(C486,'Cleaned Customer Dim'!$A$2:$E$501,5,FALSE)</f>
        <v>Male</v>
      </c>
      <c r="Q486" s="6" t="str">
        <f>VLOOKUP(C486,'Cleaned Customer Dim'!$A$2:$J$501,10,FALSE)</f>
        <v>Bronze</v>
      </c>
      <c r="R486" s="4" t="str">
        <f>VLOOKUP(D486,'Cleaned Product Dim'!$A$2:$C$101,3,FALSE)</f>
        <v>Beauty</v>
      </c>
      <c r="S486" s="6">
        <f>VLOOKUP(D486,'Cleaned Product Dim'!$A$2:$G$101,7,FALSE)</f>
        <v>340.39</v>
      </c>
      <c r="T486" s="6">
        <f>VLOOKUP(D486,'Cleaned Product Dim'!$A$2:$H$101,8,FALSE)</f>
        <v>177</v>
      </c>
      <c r="U486" s="6" t="str">
        <f>VLOOKUP(E486,'Cleaned Store Dim'!$A$2:$C$21,3,FALSE)</f>
        <v>North</v>
      </c>
      <c r="V486" s="6" t="str">
        <f>VLOOKUP(E486,'Cleaned Store Dim'!$A$2:$E$21,5,FALSE)</f>
        <v>Flagship</v>
      </c>
      <c r="W486" s="6" t="str">
        <f>VLOOKUP(E486,'Cleaned Store Dim'!$A$2:$F$21,6,FALSE)</f>
        <v>Benson</v>
      </c>
    </row>
    <row r="487" spans="1:23" ht="15.75" x14ac:dyDescent="0.25">
      <c r="A487" s="4" t="s">
        <v>2450</v>
      </c>
      <c r="B487" s="20">
        <v>45919</v>
      </c>
      <c r="C487" s="4" t="s">
        <v>185</v>
      </c>
      <c r="D487" s="4" t="s">
        <v>1572</v>
      </c>
      <c r="E487" s="4" t="s">
        <v>1896</v>
      </c>
      <c r="F487" s="4">
        <v>2</v>
      </c>
      <c r="G487" s="4">
        <v>409</v>
      </c>
      <c r="H487" s="4">
        <v>0.17</v>
      </c>
      <c r="I487" s="4" t="s">
        <v>1959</v>
      </c>
      <c r="J487" s="4">
        <v>678.93999999999994</v>
      </c>
      <c r="K487" s="4">
        <f t="shared" si="28"/>
        <v>2</v>
      </c>
      <c r="L487" s="4">
        <f t="shared" si="29"/>
        <v>409</v>
      </c>
      <c r="M487" s="4">
        <f t="shared" si="30"/>
        <v>0.17</v>
      </c>
      <c r="N487" s="4">
        <f t="shared" si="31"/>
        <v>678.93999999999994</v>
      </c>
      <c r="O487" s="6">
        <f>VLOOKUP(C487,'Cleaned Customer Dim'!$A$2:$D$501,4,FALSE)</f>
        <v>54</v>
      </c>
      <c r="P487" s="6" t="str">
        <f>VLOOKUP(C487,'Cleaned Customer Dim'!$A$2:$E$501,5,FALSE)</f>
        <v>Female</v>
      </c>
      <c r="Q487" s="6" t="str">
        <f>VLOOKUP(C487,'Cleaned Customer Dim'!$A$2:$J$501,10,FALSE)</f>
        <v>Silver</v>
      </c>
      <c r="R487" s="4" t="str">
        <f>VLOOKUP(D487,'Cleaned Product Dim'!$A$2:$C$101,3,FALSE)</f>
        <v>Clothing</v>
      </c>
      <c r="S487" s="6">
        <f>VLOOKUP(D487,'Cleaned Product Dim'!$A$2:$G$101,7,FALSE)</f>
        <v>306.45999999999998</v>
      </c>
      <c r="T487" s="6">
        <f>VLOOKUP(D487,'Cleaned Product Dim'!$A$2:$H$101,8,FALSE)</f>
        <v>487</v>
      </c>
      <c r="U487" s="6" t="str">
        <f>VLOOKUP(E487,'Cleaned Store Dim'!$A$2:$C$21,3,FALSE)</f>
        <v>South</v>
      </c>
      <c r="V487" s="6" t="str">
        <f>VLOOKUP(E487,'Cleaned Store Dim'!$A$2:$E$21,5,FALSE)</f>
        <v>Outlet</v>
      </c>
      <c r="W487" s="6" t="str">
        <f>VLOOKUP(E487,'Cleaned Store Dim'!$A$2:$F$21,6,FALSE)</f>
        <v>North Nancy</v>
      </c>
    </row>
    <row r="488" spans="1:23" ht="15.75" x14ac:dyDescent="0.25">
      <c r="A488" s="4" t="s">
        <v>2451</v>
      </c>
      <c r="B488" s="20">
        <v>45598</v>
      </c>
      <c r="C488" s="4" t="s">
        <v>1088</v>
      </c>
      <c r="D488" s="4" t="s">
        <v>1693</v>
      </c>
      <c r="E488" s="4" t="s">
        <v>1948</v>
      </c>
      <c r="F488" s="4">
        <v>3</v>
      </c>
      <c r="G488" s="4">
        <v>134.58000000000001</v>
      </c>
      <c r="H488" s="4">
        <v>0.04</v>
      </c>
      <c r="I488" s="4" t="s">
        <v>1964</v>
      </c>
      <c r="J488" s="4">
        <v>387.59039999999999</v>
      </c>
      <c r="K488" s="4">
        <f t="shared" si="28"/>
        <v>3</v>
      </c>
      <c r="L488" s="4">
        <f t="shared" si="29"/>
        <v>134.58000000000001</v>
      </c>
      <c r="M488" s="4">
        <f t="shared" si="30"/>
        <v>0.04</v>
      </c>
      <c r="N488" s="4">
        <f t="shared" si="31"/>
        <v>387.59039999999999</v>
      </c>
      <c r="O488" s="6">
        <f>VLOOKUP(C488,'Cleaned Customer Dim'!$A$2:$D$501,4,FALSE)</f>
        <v>38</v>
      </c>
      <c r="P488" s="6" t="str">
        <f>VLOOKUP(C488,'Cleaned Customer Dim'!$A$2:$E$501,5,FALSE)</f>
        <v>Male</v>
      </c>
      <c r="Q488" s="6" t="str">
        <f>VLOOKUP(C488,'Cleaned Customer Dim'!$A$2:$J$501,10,FALSE)</f>
        <v>Bronze</v>
      </c>
      <c r="R488" s="4" t="str">
        <f>VLOOKUP(D488,'Cleaned Product Dim'!$A$2:$C$101,3,FALSE)</f>
        <v>Sports</v>
      </c>
      <c r="S488" s="6">
        <f>VLOOKUP(D488,'Cleaned Product Dim'!$A$2:$G$101,7,FALSE)</f>
        <v>135.61000000000001</v>
      </c>
      <c r="T488" s="6">
        <f>VLOOKUP(D488,'Cleaned Product Dim'!$A$2:$H$101,8,FALSE)</f>
        <v>394</v>
      </c>
      <c r="U488" s="6" t="str">
        <f>VLOOKUP(E488,'Cleaned Store Dim'!$A$2:$C$21,3,FALSE)</f>
        <v>East</v>
      </c>
      <c r="V488" s="6" t="str">
        <f>VLOOKUP(E488,'Cleaned Store Dim'!$A$2:$E$21,5,FALSE)</f>
        <v>Online</v>
      </c>
      <c r="W488" s="6" t="str">
        <f>VLOOKUP(E488,'Cleaned Store Dim'!$A$2:$F$21,6,FALSE)</f>
        <v>Vasquez</v>
      </c>
    </row>
    <row r="489" spans="1:23" ht="15.75" x14ac:dyDescent="0.25">
      <c r="A489" s="4" t="s">
        <v>2452</v>
      </c>
      <c r="B489" s="20">
        <v>45722</v>
      </c>
      <c r="C489" s="4" t="s">
        <v>1103</v>
      </c>
      <c r="D489" s="4" t="s">
        <v>1696</v>
      </c>
      <c r="E489" s="4" t="s">
        <v>1914</v>
      </c>
      <c r="F489" s="4">
        <v>4</v>
      </c>
      <c r="G489" s="4">
        <v>284.44</v>
      </c>
      <c r="H489" s="4">
        <v>0.02</v>
      </c>
      <c r="I489" s="4" t="s">
        <v>1959</v>
      </c>
      <c r="J489" s="4">
        <v>1115.0047999999999</v>
      </c>
      <c r="K489" s="4">
        <f t="shared" si="28"/>
        <v>4</v>
      </c>
      <c r="L489" s="4">
        <f t="shared" si="29"/>
        <v>284.44</v>
      </c>
      <c r="M489" s="4">
        <f t="shared" si="30"/>
        <v>0.02</v>
      </c>
      <c r="N489" s="4">
        <f t="shared" si="31"/>
        <v>1115.0047999999999</v>
      </c>
      <c r="O489" s="6">
        <f>VLOOKUP(C489,'Cleaned Customer Dim'!$A$2:$D$501,4,FALSE)</f>
        <v>55</v>
      </c>
      <c r="P489" s="6" t="str">
        <f>VLOOKUP(C489,'Cleaned Customer Dim'!$A$2:$E$501,5,FALSE)</f>
        <v>Male</v>
      </c>
      <c r="Q489" s="6" t="str">
        <f>VLOOKUP(C489,'Cleaned Customer Dim'!$A$2:$J$501,10,FALSE)</f>
        <v>Silver</v>
      </c>
      <c r="R489" s="4" t="str">
        <f>VLOOKUP(D489,'Cleaned Product Dim'!$A$2:$C$101,3,FALSE)</f>
        <v>Electronics</v>
      </c>
      <c r="S489" s="6">
        <f>VLOOKUP(D489,'Cleaned Product Dim'!$A$2:$G$101,7,FALSE)</f>
        <v>326.06</v>
      </c>
      <c r="T489" s="6">
        <f>VLOOKUP(D489,'Cleaned Product Dim'!$A$2:$H$101,8,FALSE)</f>
        <v>301</v>
      </c>
      <c r="U489" s="6" t="str">
        <f>VLOOKUP(E489,'Cleaned Store Dim'!$A$2:$C$21,3,FALSE)</f>
        <v>South</v>
      </c>
      <c r="V489" s="6" t="str">
        <f>VLOOKUP(E489,'Cleaned Store Dim'!$A$2:$E$21,5,FALSE)</f>
        <v>Online</v>
      </c>
      <c r="W489" s="6" t="str">
        <f>VLOOKUP(E489,'Cleaned Store Dim'!$A$2:$F$21,6,FALSE)</f>
        <v>Williamsport</v>
      </c>
    </row>
    <row r="490" spans="1:23" ht="15.75" x14ac:dyDescent="0.25">
      <c r="A490" s="4" t="s">
        <v>2453</v>
      </c>
      <c r="B490" s="20">
        <v>45933</v>
      </c>
      <c r="C490" s="4" t="s">
        <v>1272</v>
      </c>
      <c r="D490" s="4" t="s">
        <v>1802</v>
      </c>
      <c r="E490" s="4" t="s">
        <v>1932</v>
      </c>
      <c r="F490" s="4">
        <v>4</v>
      </c>
      <c r="G490" s="4">
        <v>922.69</v>
      </c>
      <c r="H490" s="4">
        <v>0.16</v>
      </c>
      <c r="I490" s="4" t="s">
        <v>1959</v>
      </c>
      <c r="J490" s="4">
        <v>3100.2384000000002</v>
      </c>
      <c r="K490" s="4">
        <f t="shared" si="28"/>
        <v>4</v>
      </c>
      <c r="L490" s="4">
        <f t="shared" si="29"/>
        <v>922.69</v>
      </c>
      <c r="M490" s="4">
        <f t="shared" si="30"/>
        <v>0.16</v>
      </c>
      <c r="N490" s="4">
        <f t="shared" si="31"/>
        <v>3100.2384000000002</v>
      </c>
      <c r="O490" s="6">
        <f>VLOOKUP(C490,'Cleaned Customer Dim'!$A$2:$D$501,4,FALSE)</f>
        <v>18</v>
      </c>
      <c r="P490" s="6" t="str">
        <f>VLOOKUP(C490,'Cleaned Customer Dim'!$A$2:$E$501,5,FALSE)</f>
        <v>Female</v>
      </c>
      <c r="Q490" s="6" t="str">
        <f>VLOOKUP(C490,'Cleaned Customer Dim'!$A$2:$J$501,10,FALSE)</f>
        <v>Gold</v>
      </c>
      <c r="R490" s="4" t="str">
        <f>VLOOKUP(D490,'Cleaned Product Dim'!$A$2:$C$101,3,FALSE)</f>
        <v>Sports</v>
      </c>
      <c r="S490" s="6">
        <f>VLOOKUP(D490,'Cleaned Product Dim'!$A$2:$G$101,7,FALSE)</f>
        <v>107.06</v>
      </c>
      <c r="T490" s="6">
        <f>VLOOKUP(D490,'Cleaned Product Dim'!$A$2:$H$101,8,FALSE)</f>
        <v>359</v>
      </c>
      <c r="U490" s="6" t="str">
        <f>VLOOKUP(E490,'Cleaned Store Dim'!$A$2:$C$21,3,FALSE)</f>
        <v>East</v>
      </c>
      <c r="V490" s="6" t="str">
        <f>VLOOKUP(E490,'Cleaned Store Dim'!$A$2:$E$21,5,FALSE)</f>
        <v>Flagship</v>
      </c>
      <c r="W490" s="6" t="str">
        <f>VLOOKUP(E490,'Cleaned Store Dim'!$A$2:$F$21,6,FALSE)</f>
        <v>Johnsonville</v>
      </c>
    </row>
    <row r="491" spans="1:23" ht="15.75" x14ac:dyDescent="0.25">
      <c r="A491" s="4" t="s">
        <v>2454</v>
      </c>
      <c r="B491" s="20">
        <v>45644</v>
      </c>
      <c r="C491" s="4" t="s">
        <v>886</v>
      </c>
      <c r="D491" s="4" t="s">
        <v>1686</v>
      </c>
      <c r="E491" s="4" t="s">
        <v>1911</v>
      </c>
      <c r="F491" s="4">
        <v>2</v>
      </c>
      <c r="G491" s="4">
        <v>992.55</v>
      </c>
      <c r="H491" s="4">
        <v>0.28000000000000003</v>
      </c>
      <c r="I491" s="4" t="s">
        <v>1959</v>
      </c>
      <c r="J491" s="4">
        <v>1429.2719999999999</v>
      </c>
      <c r="K491" s="4">
        <f t="shared" si="28"/>
        <v>2</v>
      </c>
      <c r="L491" s="4">
        <f t="shared" si="29"/>
        <v>992.55</v>
      </c>
      <c r="M491" s="4">
        <f t="shared" si="30"/>
        <v>0.28000000000000003</v>
      </c>
      <c r="N491" s="4">
        <f t="shared" si="31"/>
        <v>1429.2719999999999</v>
      </c>
      <c r="O491" s="6">
        <f>VLOOKUP(C491,'Cleaned Customer Dim'!$A$2:$D$501,4,FALSE)</f>
        <v>22</v>
      </c>
      <c r="P491" s="6" t="str">
        <f>VLOOKUP(C491,'Cleaned Customer Dim'!$A$2:$E$501,5,FALSE)</f>
        <v>Male</v>
      </c>
      <c r="Q491" s="6" t="str">
        <f>VLOOKUP(C491,'Cleaned Customer Dim'!$A$2:$J$501,10,FALSE)</f>
        <v>Gold</v>
      </c>
      <c r="R491" s="4" t="str">
        <f>VLOOKUP(D491,'Cleaned Product Dim'!$A$2:$C$101,3,FALSE)</f>
        <v>Clothing</v>
      </c>
      <c r="S491" s="6">
        <f>VLOOKUP(D491,'Cleaned Product Dim'!$A$2:$G$101,7,FALSE)</f>
        <v>223.43</v>
      </c>
      <c r="T491" s="6">
        <f>VLOOKUP(D491,'Cleaned Product Dim'!$A$2:$H$101,8,FALSE)</f>
        <v>154</v>
      </c>
      <c r="U491" s="6" t="str">
        <f>VLOOKUP(E491,'Cleaned Store Dim'!$A$2:$C$21,3,FALSE)</f>
        <v>East</v>
      </c>
      <c r="V491" s="6" t="str">
        <f>VLOOKUP(E491,'Cleaned Store Dim'!$A$2:$E$21,5,FALSE)</f>
        <v>Online</v>
      </c>
      <c r="W491" s="6" t="str">
        <f>VLOOKUP(E491,'Cleaned Store Dim'!$A$2:$F$21,6,FALSE)</f>
        <v>Joseph</v>
      </c>
    </row>
    <row r="492" spans="1:23" ht="15.75" x14ac:dyDescent="0.25">
      <c r="A492" s="4" t="s">
        <v>2455</v>
      </c>
      <c r="B492" s="20">
        <v>45371</v>
      </c>
      <c r="C492" s="4" t="s">
        <v>1310</v>
      </c>
      <c r="D492" s="4" t="s">
        <v>1850</v>
      </c>
      <c r="E492" s="4" t="s">
        <v>1945</v>
      </c>
      <c r="F492" s="4">
        <v>1</v>
      </c>
      <c r="G492" s="4">
        <v>170.43</v>
      </c>
      <c r="H492" s="4">
        <v>0.03</v>
      </c>
      <c r="I492" s="4" t="s">
        <v>1959</v>
      </c>
      <c r="J492" s="4">
        <v>165.31710000000001</v>
      </c>
      <c r="K492" s="4">
        <f t="shared" si="28"/>
        <v>1</v>
      </c>
      <c r="L492" s="4">
        <f t="shared" si="29"/>
        <v>170.43</v>
      </c>
      <c r="M492" s="4">
        <f t="shared" si="30"/>
        <v>0.03</v>
      </c>
      <c r="N492" s="4">
        <f t="shared" si="31"/>
        <v>165.31710000000001</v>
      </c>
      <c r="O492" s="6">
        <f>VLOOKUP(C492,'Cleaned Customer Dim'!$A$2:$D$501,4,FALSE)</f>
        <v>60</v>
      </c>
      <c r="P492" s="6" t="str">
        <f>VLOOKUP(C492,'Cleaned Customer Dim'!$A$2:$E$501,5,FALSE)</f>
        <v>Female</v>
      </c>
      <c r="Q492" s="6" t="str">
        <f>VLOOKUP(C492,'Cleaned Customer Dim'!$A$2:$J$501,10,FALSE)</f>
        <v>Silver</v>
      </c>
      <c r="R492" s="4" t="str">
        <f>VLOOKUP(D492,'Cleaned Product Dim'!$A$2:$C$101,3,FALSE)</f>
        <v>Beauty</v>
      </c>
      <c r="S492" s="6">
        <f>VLOOKUP(D492,'Cleaned Product Dim'!$A$2:$G$101,7,FALSE)</f>
        <v>183.04</v>
      </c>
      <c r="T492" s="6">
        <f>VLOOKUP(D492,'Cleaned Product Dim'!$A$2:$H$101,8,FALSE)</f>
        <v>457</v>
      </c>
      <c r="U492" s="6" t="str">
        <f>VLOOKUP(E492,'Cleaned Store Dim'!$A$2:$C$21,3,FALSE)</f>
        <v>East</v>
      </c>
      <c r="V492" s="6" t="str">
        <f>VLOOKUP(E492,'Cleaned Store Dim'!$A$2:$E$21,5,FALSE)</f>
        <v>Flagship</v>
      </c>
      <c r="W492" s="6" t="str">
        <f>VLOOKUP(E492,'Cleaned Store Dim'!$A$2:$F$21,6,FALSE)</f>
        <v>East Stevechester</v>
      </c>
    </row>
    <row r="493" spans="1:23" ht="15.75" x14ac:dyDescent="0.25">
      <c r="A493" s="4" t="s">
        <v>2456</v>
      </c>
      <c r="B493" s="20">
        <v>45462</v>
      </c>
      <c r="C493" s="4" t="s">
        <v>732</v>
      </c>
      <c r="D493" s="4" t="s">
        <v>1799</v>
      </c>
      <c r="E493" s="4" t="s">
        <v>1896</v>
      </c>
      <c r="F493" s="4">
        <v>3</v>
      </c>
      <c r="G493" s="4">
        <v>480.51</v>
      </c>
      <c r="H493" s="4">
        <v>0.03</v>
      </c>
      <c r="I493" s="4" t="s">
        <v>1959</v>
      </c>
      <c r="J493" s="4">
        <v>1398.2841000000001</v>
      </c>
      <c r="K493" s="4">
        <f t="shared" si="28"/>
        <v>3</v>
      </c>
      <c r="L493" s="4">
        <f t="shared" si="29"/>
        <v>480.51</v>
      </c>
      <c r="M493" s="4">
        <f t="shared" si="30"/>
        <v>0.03</v>
      </c>
      <c r="N493" s="4">
        <f t="shared" si="31"/>
        <v>1398.2841000000001</v>
      </c>
      <c r="O493" s="6">
        <f>VLOOKUP(C493,'Cleaned Customer Dim'!$A$2:$D$501,4,FALSE)</f>
        <v>50</v>
      </c>
      <c r="P493" s="6" t="str">
        <f>VLOOKUP(C493,'Cleaned Customer Dim'!$A$2:$E$501,5,FALSE)</f>
        <v>Male</v>
      </c>
      <c r="Q493" s="6" t="str">
        <f>VLOOKUP(C493,'Cleaned Customer Dim'!$A$2:$J$501,10,FALSE)</f>
        <v>Platinum</v>
      </c>
      <c r="R493" s="4" t="str">
        <f>VLOOKUP(D493,'Cleaned Product Dim'!$A$2:$C$101,3,FALSE)</f>
        <v>Sports</v>
      </c>
      <c r="S493" s="6">
        <f>VLOOKUP(D493,'Cleaned Product Dim'!$A$2:$G$101,7,FALSE)</f>
        <v>477.61</v>
      </c>
      <c r="T493" s="6">
        <f>VLOOKUP(D493,'Cleaned Product Dim'!$A$2:$H$101,8,FALSE)</f>
        <v>300</v>
      </c>
      <c r="U493" s="6" t="str">
        <f>VLOOKUP(E493,'Cleaned Store Dim'!$A$2:$C$21,3,FALSE)</f>
        <v>South</v>
      </c>
      <c r="V493" s="6" t="str">
        <f>VLOOKUP(E493,'Cleaned Store Dim'!$A$2:$E$21,5,FALSE)</f>
        <v>Outlet</v>
      </c>
      <c r="W493" s="6" t="str">
        <f>VLOOKUP(E493,'Cleaned Store Dim'!$A$2:$F$21,6,FALSE)</f>
        <v>North Nancy</v>
      </c>
    </row>
    <row r="494" spans="1:23" ht="15.75" x14ac:dyDescent="0.25">
      <c r="A494" s="4" t="s">
        <v>2457</v>
      </c>
      <c r="B494" s="20">
        <v>45455</v>
      </c>
      <c r="C494" s="4" t="s">
        <v>530</v>
      </c>
      <c r="D494" s="4" t="s">
        <v>1728</v>
      </c>
      <c r="E494" s="4" t="s">
        <v>1914</v>
      </c>
      <c r="F494" s="4">
        <v>2</v>
      </c>
      <c r="G494" s="4">
        <v>955.66</v>
      </c>
      <c r="H494" s="4">
        <v>0.28999999999999998</v>
      </c>
      <c r="I494" s="4" t="s">
        <v>1964</v>
      </c>
      <c r="J494" s="4">
        <v>1357.0372</v>
      </c>
      <c r="K494" s="4">
        <f t="shared" si="28"/>
        <v>2</v>
      </c>
      <c r="L494" s="4">
        <f t="shared" si="29"/>
        <v>955.66</v>
      </c>
      <c r="M494" s="4">
        <f t="shared" si="30"/>
        <v>0.28999999999999998</v>
      </c>
      <c r="N494" s="4">
        <f t="shared" si="31"/>
        <v>1357.0372</v>
      </c>
      <c r="O494" s="6">
        <f>VLOOKUP(C494,'Cleaned Customer Dim'!$A$2:$D$501,4,FALSE)</f>
        <v>46</v>
      </c>
      <c r="P494" s="6" t="str">
        <f>VLOOKUP(C494,'Cleaned Customer Dim'!$A$2:$E$501,5,FALSE)</f>
        <v>Male</v>
      </c>
      <c r="Q494" s="6" t="str">
        <f>VLOOKUP(C494,'Cleaned Customer Dim'!$A$2:$J$501,10,FALSE)</f>
        <v>Bronze</v>
      </c>
      <c r="R494" s="4" t="str">
        <f>VLOOKUP(D494,'Cleaned Product Dim'!$A$2:$C$101,3,FALSE)</f>
        <v>Beauty</v>
      </c>
      <c r="S494" s="6">
        <f>VLOOKUP(D494,'Cleaned Product Dim'!$A$2:$G$101,7,FALSE)</f>
        <v>43.29</v>
      </c>
      <c r="T494" s="6">
        <f>VLOOKUP(D494,'Cleaned Product Dim'!$A$2:$H$101,8,FALSE)</f>
        <v>267</v>
      </c>
      <c r="U494" s="6" t="str">
        <f>VLOOKUP(E494,'Cleaned Store Dim'!$A$2:$C$21,3,FALSE)</f>
        <v>South</v>
      </c>
      <c r="V494" s="6" t="str">
        <f>VLOOKUP(E494,'Cleaned Store Dim'!$A$2:$E$21,5,FALSE)</f>
        <v>Online</v>
      </c>
      <c r="W494" s="6" t="str">
        <f>VLOOKUP(E494,'Cleaned Store Dim'!$A$2:$F$21,6,FALSE)</f>
        <v>Williamsport</v>
      </c>
    </row>
    <row r="495" spans="1:23" ht="15.75" x14ac:dyDescent="0.25">
      <c r="A495" s="4" t="s">
        <v>2458</v>
      </c>
      <c r="B495" s="20">
        <v>45863</v>
      </c>
      <c r="C495" s="4" t="s">
        <v>1407</v>
      </c>
      <c r="D495" s="4" t="s">
        <v>1799</v>
      </c>
      <c r="E495" s="4" t="s">
        <v>1887</v>
      </c>
      <c r="F495" s="4">
        <v>2</v>
      </c>
      <c r="G495" s="4">
        <v>488.02</v>
      </c>
      <c r="H495" s="4">
        <v>0.27</v>
      </c>
      <c r="I495" s="4" t="s">
        <v>1961</v>
      </c>
      <c r="J495" s="4">
        <v>712.50919999999996</v>
      </c>
      <c r="K495" s="4">
        <f t="shared" si="28"/>
        <v>2</v>
      </c>
      <c r="L495" s="4">
        <f t="shared" si="29"/>
        <v>488.02</v>
      </c>
      <c r="M495" s="4">
        <f t="shared" si="30"/>
        <v>0.27</v>
      </c>
      <c r="N495" s="4">
        <f t="shared" si="31"/>
        <v>712.50919999999996</v>
      </c>
      <c r="O495" s="6">
        <f>VLOOKUP(C495,'Cleaned Customer Dim'!$A$2:$D$501,4,FALSE)</f>
        <v>46</v>
      </c>
      <c r="P495" s="6" t="str">
        <f>VLOOKUP(C495,'Cleaned Customer Dim'!$A$2:$E$501,5,FALSE)</f>
        <v>Male</v>
      </c>
      <c r="Q495" s="6" t="str">
        <f>VLOOKUP(C495,'Cleaned Customer Dim'!$A$2:$J$501,10,FALSE)</f>
        <v>Gold</v>
      </c>
      <c r="R495" s="4" t="str">
        <f>VLOOKUP(D495,'Cleaned Product Dim'!$A$2:$C$101,3,FALSE)</f>
        <v>Sports</v>
      </c>
      <c r="S495" s="6">
        <f>VLOOKUP(D495,'Cleaned Product Dim'!$A$2:$G$101,7,FALSE)</f>
        <v>477.61</v>
      </c>
      <c r="T495" s="6">
        <f>VLOOKUP(D495,'Cleaned Product Dim'!$A$2:$H$101,8,FALSE)</f>
        <v>300</v>
      </c>
      <c r="U495" s="6" t="str">
        <f>VLOOKUP(E495,'Cleaned Store Dim'!$A$2:$C$21,3,FALSE)</f>
        <v>East</v>
      </c>
      <c r="V495" s="6" t="str">
        <f>VLOOKUP(E495,'Cleaned Store Dim'!$A$2:$E$21,5,FALSE)</f>
        <v>Flagship</v>
      </c>
      <c r="W495" s="6" t="str">
        <f>VLOOKUP(E495,'Cleaned Store Dim'!$A$2:$F$21,6,FALSE)</f>
        <v>Washington</v>
      </c>
    </row>
    <row r="496" spans="1:23" ht="15.75" x14ac:dyDescent="0.25">
      <c r="A496" s="4" t="s">
        <v>2459</v>
      </c>
      <c r="B496" s="20">
        <v>45501</v>
      </c>
      <c r="C496" s="4" t="s">
        <v>781</v>
      </c>
      <c r="D496" s="4" t="s">
        <v>1628</v>
      </c>
      <c r="E496" s="4" t="s">
        <v>1887</v>
      </c>
      <c r="F496" s="4">
        <v>1</v>
      </c>
      <c r="G496" s="4">
        <v>917.17</v>
      </c>
      <c r="H496" s="4">
        <v>0.13</v>
      </c>
      <c r="I496" s="4" t="s">
        <v>1964</v>
      </c>
      <c r="J496" s="4">
        <v>797.93790000000001</v>
      </c>
      <c r="K496" s="4">
        <f t="shared" si="28"/>
        <v>1</v>
      </c>
      <c r="L496" s="4">
        <f t="shared" si="29"/>
        <v>917.17</v>
      </c>
      <c r="M496" s="4">
        <f t="shared" si="30"/>
        <v>0.13</v>
      </c>
      <c r="N496" s="4">
        <f t="shared" si="31"/>
        <v>797.93790000000001</v>
      </c>
      <c r="O496" s="6">
        <f>VLOOKUP(C496,'Cleaned Customer Dim'!$A$2:$D$501,4,FALSE)</f>
        <v>59</v>
      </c>
      <c r="P496" s="6" t="str">
        <f>VLOOKUP(C496,'Cleaned Customer Dim'!$A$2:$E$501,5,FALSE)</f>
        <v>Female</v>
      </c>
      <c r="Q496" s="6" t="str">
        <f>VLOOKUP(C496,'Cleaned Customer Dim'!$A$2:$J$501,10,FALSE)</f>
        <v>Platinum</v>
      </c>
      <c r="R496" s="4" t="str">
        <f>VLOOKUP(D496,'Cleaned Product Dim'!$A$2:$C$101,3,FALSE)</f>
        <v>Clothing</v>
      </c>
      <c r="S496" s="6">
        <f>VLOOKUP(D496,'Cleaned Product Dim'!$A$2:$G$101,7,FALSE)</f>
        <v>265.73266666666666</v>
      </c>
      <c r="T496" s="6">
        <f>VLOOKUP(D496,'Cleaned Product Dim'!$A$2:$H$101,8,FALSE)</f>
        <v>343</v>
      </c>
      <c r="U496" s="6" t="str">
        <f>VLOOKUP(E496,'Cleaned Store Dim'!$A$2:$C$21,3,FALSE)</f>
        <v>East</v>
      </c>
      <c r="V496" s="6" t="str">
        <f>VLOOKUP(E496,'Cleaned Store Dim'!$A$2:$E$21,5,FALSE)</f>
        <v>Flagship</v>
      </c>
      <c r="W496" s="6" t="str">
        <f>VLOOKUP(E496,'Cleaned Store Dim'!$A$2:$F$21,6,FALSE)</f>
        <v>Washington</v>
      </c>
    </row>
    <row r="497" spans="1:23" ht="15.75" x14ac:dyDescent="0.25">
      <c r="A497" s="4" t="s">
        <v>2460</v>
      </c>
      <c r="B497" s="20">
        <v>45361</v>
      </c>
      <c r="C497" s="4" t="s">
        <v>1031</v>
      </c>
      <c r="D497" s="4" t="s">
        <v>1590</v>
      </c>
      <c r="E497" s="4" t="s">
        <v>1908</v>
      </c>
      <c r="F497" s="4">
        <v>2</v>
      </c>
      <c r="G497" s="4">
        <v>406.46</v>
      </c>
      <c r="H497" s="4">
        <v>0.3</v>
      </c>
      <c r="I497" s="4" t="s">
        <v>1961</v>
      </c>
      <c r="J497" s="4">
        <v>569.04399999999998</v>
      </c>
      <c r="K497" s="4">
        <f t="shared" si="28"/>
        <v>2</v>
      </c>
      <c r="L497" s="4">
        <f t="shared" si="29"/>
        <v>406.46</v>
      </c>
      <c r="M497" s="4">
        <f t="shared" si="30"/>
        <v>0.3</v>
      </c>
      <c r="N497" s="4">
        <f t="shared" si="31"/>
        <v>569.04399999999998</v>
      </c>
      <c r="O497" s="6">
        <f>VLOOKUP(C497,'Cleaned Customer Dim'!$A$2:$D$501,4,FALSE)</f>
        <v>58</v>
      </c>
      <c r="P497" s="6" t="str">
        <f>VLOOKUP(C497,'Cleaned Customer Dim'!$A$2:$E$501,5,FALSE)</f>
        <v>Male</v>
      </c>
      <c r="Q497" s="6" t="str">
        <f>VLOOKUP(C497,'Cleaned Customer Dim'!$A$2:$J$501,10,FALSE)</f>
        <v>Bronze</v>
      </c>
      <c r="R497" s="4" t="str">
        <f>VLOOKUP(D497,'Cleaned Product Dim'!$A$2:$C$101,3,FALSE)</f>
        <v>Electronics</v>
      </c>
      <c r="S497" s="6">
        <f>VLOOKUP(D497,'Cleaned Product Dim'!$A$2:$G$101,7,FALSE)</f>
        <v>439.07</v>
      </c>
      <c r="T497" s="6">
        <f>VLOOKUP(D497,'Cleaned Product Dim'!$A$2:$H$101,8,FALSE)</f>
        <v>142</v>
      </c>
      <c r="U497" s="6" t="str">
        <f>VLOOKUP(E497,'Cleaned Store Dim'!$A$2:$C$21,3,FALSE)</f>
        <v>North</v>
      </c>
      <c r="V497" s="6" t="str">
        <f>VLOOKUP(E497,'Cleaned Store Dim'!$A$2:$E$21,5,FALSE)</f>
        <v>Outlet</v>
      </c>
      <c r="W497" s="6" t="str">
        <f>VLOOKUP(E497,'Cleaned Store Dim'!$A$2:$F$21,6,FALSE)</f>
        <v>Chester</v>
      </c>
    </row>
    <row r="498" spans="1:23" ht="15.75" x14ac:dyDescent="0.25">
      <c r="A498" s="4" t="s">
        <v>2461</v>
      </c>
      <c r="B498" s="20">
        <v>45149</v>
      </c>
      <c r="C498" s="4" t="s">
        <v>757</v>
      </c>
      <c r="D498" s="4" t="s">
        <v>1868</v>
      </c>
      <c r="E498" s="4" t="s">
        <v>1887</v>
      </c>
      <c r="F498" s="4">
        <v>2</v>
      </c>
      <c r="G498" s="4">
        <v>264.39</v>
      </c>
      <c r="H498" s="4">
        <v>0.11</v>
      </c>
      <c r="I498" s="4" t="s">
        <v>1964</v>
      </c>
      <c r="J498" s="4">
        <v>470.61419999999998</v>
      </c>
      <c r="K498" s="4">
        <f t="shared" si="28"/>
        <v>2</v>
      </c>
      <c r="L498" s="4">
        <f t="shared" si="29"/>
        <v>264.39</v>
      </c>
      <c r="M498" s="4">
        <f t="shared" si="30"/>
        <v>0.11</v>
      </c>
      <c r="N498" s="4">
        <f t="shared" si="31"/>
        <v>470.61419999999998</v>
      </c>
      <c r="O498" s="6">
        <f>VLOOKUP(C498,'Cleaned Customer Dim'!$A$2:$D$501,4,FALSE)</f>
        <v>27</v>
      </c>
      <c r="P498" s="6" t="str">
        <f>VLOOKUP(C498,'Cleaned Customer Dim'!$A$2:$E$501,5,FALSE)</f>
        <v>Female</v>
      </c>
      <c r="Q498" s="6" t="str">
        <f>VLOOKUP(C498,'Cleaned Customer Dim'!$A$2:$J$501,10,FALSE)</f>
        <v>Platinum</v>
      </c>
      <c r="R498" s="4" t="str">
        <f>VLOOKUP(D498,'Cleaned Product Dim'!$A$2:$C$101,3,FALSE)</f>
        <v>Sports</v>
      </c>
      <c r="S498" s="6">
        <f>VLOOKUP(D498,'Cleaned Product Dim'!$A$2:$G$101,7,FALSE)</f>
        <v>60.65</v>
      </c>
      <c r="T498" s="6">
        <f>VLOOKUP(D498,'Cleaned Product Dim'!$A$2:$H$101,8,FALSE)</f>
        <v>75</v>
      </c>
      <c r="U498" s="6" t="str">
        <f>VLOOKUP(E498,'Cleaned Store Dim'!$A$2:$C$21,3,FALSE)</f>
        <v>East</v>
      </c>
      <c r="V498" s="6" t="str">
        <f>VLOOKUP(E498,'Cleaned Store Dim'!$A$2:$E$21,5,FALSE)</f>
        <v>Flagship</v>
      </c>
      <c r="W498" s="6" t="str">
        <f>VLOOKUP(E498,'Cleaned Store Dim'!$A$2:$F$21,6,FALSE)</f>
        <v>Washington</v>
      </c>
    </row>
    <row r="499" spans="1:23" ht="15.75" x14ac:dyDescent="0.25">
      <c r="A499" s="4" t="s">
        <v>2462</v>
      </c>
      <c r="B499" s="20">
        <v>45842</v>
      </c>
      <c r="C499" s="4" t="s">
        <v>636</v>
      </c>
      <c r="D499" s="4" t="s">
        <v>1786</v>
      </c>
      <c r="E499" s="4" t="s">
        <v>1939</v>
      </c>
      <c r="F499" s="4">
        <v>1</v>
      </c>
      <c r="G499" s="4">
        <v>414.97</v>
      </c>
      <c r="H499" s="4">
        <v>0.22</v>
      </c>
      <c r="I499" s="4" t="s">
        <v>1961</v>
      </c>
      <c r="J499" s="4">
        <v>323.67660000000001</v>
      </c>
      <c r="K499" s="4">
        <f t="shared" si="28"/>
        <v>1</v>
      </c>
      <c r="L499" s="4">
        <f t="shared" si="29"/>
        <v>414.97</v>
      </c>
      <c r="M499" s="4">
        <f t="shared" si="30"/>
        <v>0.22</v>
      </c>
      <c r="N499" s="4">
        <f t="shared" si="31"/>
        <v>323.67660000000001</v>
      </c>
      <c r="O499" s="6">
        <f>VLOOKUP(C499,'Cleaned Customer Dim'!$A$2:$D$501,4,FALSE)</f>
        <v>29</v>
      </c>
      <c r="P499" s="6" t="str">
        <f>VLOOKUP(C499,'Cleaned Customer Dim'!$A$2:$E$501,5,FALSE)</f>
        <v>Female</v>
      </c>
      <c r="Q499" s="6" t="str">
        <f>VLOOKUP(C499,'Cleaned Customer Dim'!$A$2:$J$501,10,FALSE)</f>
        <v>Bronze</v>
      </c>
      <c r="R499" s="4" t="str">
        <f>VLOOKUP(D499,'Cleaned Product Dim'!$A$2:$C$101,3,FALSE)</f>
        <v>Home</v>
      </c>
      <c r="S499" s="6">
        <f>VLOOKUP(D499,'Cleaned Product Dim'!$A$2:$G$101,7,FALSE)</f>
        <v>243.7</v>
      </c>
      <c r="T499" s="6">
        <f>VLOOKUP(D499,'Cleaned Product Dim'!$A$2:$H$101,8,FALSE)</f>
        <v>130</v>
      </c>
      <c r="U499" s="6" t="str">
        <f>VLOOKUP(E499,'Cleaned Store Dim'!$A$2:$C$21,3,FALSE)</f>
        <v>West</v>
      </c>
      <c r="V499" s="6" t="str">
        <f>VLOOKUP(E499,'Cleaned Store Dim'!$A$2:$E$21,5,FALSE)</f>
        <v>Flagship</v>
      </c>
      <c r="W499" s="6" t="str">
        <f>VLOOKUP(E499,'Cleaned Store Dim'!$A$2:$F$21,6,FALSE)</f>
        <v>New Jimmy</v>
      </c>
    </row>
    <row r="500" spans="1:23" ht="15.75" x14ac:dyDescent="0.25">
      <c r="A500" s="4" t="s">
        <v>2463</v>
      </c>
      <c r="B500" s="20">
        <v>45280</v>
      </c>
      <c r="C500" s="4" t="s">
        <v>500</v>
      </c>
      <c r="D500" s="4" t="s">
        <v>1652</v>
      </c>
      <c r="E500" s="4" t="s">
        <v>1929</v>
      </c>
      <c r="F500" s="4">
        <v>2</v>
      </c>
      <c r="G500" s="4">
        <v>583.51</v>
      </c>
      <c r="H500" s="4">
        <v>0.2</v>
      </c>
      <c r="I500" s="4" t="s">
        <v>1964</v>
      </c>
      <c r="J500" s="4">
        <v>933.61599999999999</v>
      </c>
      <c r="K500" s="4">
        <f t="shared" si="28"/>
        <v>2</v>
      </c>
      <c r="L500" s="4">
        <f t="shared" si="29"/>
        <v>583.51</v>
      </c>
      <c r="M500" s="4">
        <f t="shared" si="30"/>
        <v>0.2</v>
      </c>
      <c r="N500" s="4">
        <f t="shared" si="31"/>
        <v>933.61599999999999</v>
      </c>
      <c r="O500" s="6">
        <f>VLOOKUP(C500,'Cleaned Customer Dim'!$A$2:$D$501,4,FALSE)</f>
        <v>32</v>
      </c>
      <c r="P500" s="6" t="str">
        <f>VLOOKUP(C500,'Cleaned Customer Dim'!$A$2:$E$501,5,FALSE)</f>
        <v>Female</v>
      </c>
      <c r="Q500" s="6" t="str">
        <f>VLOOKUP(C500,'Cleaned Customer Dim'!$A$2:$J$501,10,FALSE)</f>
        <v>Gold</v>
      </c>
      <c r="R500" s="4" t="str">
        <f>VLOOKUP(D500,'Cleaned Product Dim'!$A$2:$C$101,3,FALSE)</f>
        <v>Clothing</v>
      </c>
      <c r="S500" s="6">
        <f>VLOOKUP(D500,'Cleaned Product Dim'!$A$2:$G$101,7,FALSE)</f>
        <v>174.02</v>
      </c>
      <c r="T500" s="6">
        <f>VLOOKUP(D500,'Cleaned Product Dim'!$A$2:$H$101,8,FALSE)</f>
        <v>268</v>
      </c>
      <c r="U500" s="6" t="str">
        <f>VLOOKUP(E500,'Cleaned Store Dim'!$A$2:$C$21,3,FALSE)</f>
        <v>North</v>
      </c>
      <c r="V500" s="6" t="str">
        <f>VLOOKUP(E500,'Cleaned Store Dim'!$A$2:$E$21,5,FALSE)</f>
        <v>Online</v>
      </c>
      <c r="W500" s="6" t="str">
        <f>VLOOKUP(E500,'Cleaned Store Dim'!$A$2:$F$21,6,FALSE)</f>
        <v>Sabrina</v>
      </c>
    </row>
    <row r="501" spans="1:23" ht="15.75" x14ac:dyDescent="0.25">
      <c r="A501" s="4" t="s">
        <v>2464</v>
      </c>
      <c r="B501" s="20">
        <v>45970</v>
      </c>
      <c r="C501" s="4" t="s">
        <v>58</v>
      </c>
      <c r="D501" s="4" t="s">
        <v>1670</v>
      </c>
      <c r="E501" s="4" t="s">
        <v>1942</v>
      </c>
      <c r="F501" s="4">
        <v>1</v>
      </c>
      <c r="G501" s="4">
        <v>659.27</v>
      </c>
      <c r="H501" s="4">
        <v>0.15</v>
      </c>
      <c r="I501" s="4" t="s">
        <v>1961</v>
      </c>
      <c r="J501" s="4">
        <v>560.37950000000001</v>
      </c>
      <c r="K501" s="4">
        <f t="shared" si="28"/>
        <v>1</v>
      </c>
      <c r="L501" s="4">
        <f t="shared" si="29"/>
        <v>659.27</v>
      </c>
      <c r="M501" s="4">
        <f t="shared" si="30"/>
        <v>0.15</v>
      </c>
      <c r="N501" s="4">
        <f t="shared" si="31"/>
        <v>560.37950000000001</v>
      </c>
      <c r="O501" s="6">
        <f>VLOOKUP(C501,'Cleaned Customer Dim'!$A$2:$D$501,4,FALSE)</f>
        <v>28</v>
      </c>
      <c r="P501" s="6" t="str">
        <f>VLOOKUP(C501,'Cleaned Customer Dim'!$A$2:$E$501,5,FALSE)</f>
        <v>Female</v>
      </c>
      <c r="Q501" s="6" t="str">
        <f>VLOOKUP(C501,'Cleaned Customer Dim'!$A$2:$J$501,10,FALSE)</f>
        <v>Gold</v>
      </c>
      <c r="R501" s="4" t="str">
        <f>VLOOKUP(D501,'Cleaned Product Dim'!$A$2:$C$101,3,FALSE)</f>
        <v>Sports</v>
      </c>
      <c r="S501" s="6">
        <f>VLOOKUP(D501,'Cleaned Product Dim'!$A$2:$G$101,7,FALSE)</f>
        <v>204.39</v>
      </c>
      <c r="T501" s="6">
        <f>VLOOKUP(D501,'Cleaned Product Dim'!$A$2:$H$101,8,FALSE)</f>
        <v>281</v>
      </c>
      <c r="U501" s="6" t="str">
        <f>VLOOKUP(E501,'Cleaned Store Dim'!$A$2:$C$21,3,FALSE)</f>
        <v>North</v>
      </c>
      <c r="V501" s="6" t="str">
        <f>VLOOKUP(E501,'Cleaned Store Dim'!$A$2:$E$21,5,FALSE)</f>
        <v>Flagship</v>
      </c>
      <c r="W501" s="6" t="str">
        <f>VLOOKUP(E501,'Cleaned Store Dim'!$A$2:$F$21,6,FALSE)</f>
        <v>Benson</v>
      </c>
    </row>
    <row r="502" spans="1:23" ht="15.75" x14ac:dyDescent="0.25">
      <c r="A502" s="4" t="s">
        <v>2465</v>
      </c>
      <c r="B502" s="20">
        <v>45303</v>
      </c>
      <c r="C502" s="4" t="s">
        <v>1389</v>
      </c>
      <c r="D502" s="4" t="s">
        <v>1565</v>
      </c>
      <c r="E502" s="4" t="s">
        <v>1904</v>
      </c>
      <c r="F502" s="4">
        <v>4</v>
      </c>
      <c r="G502" s="4">
        <v>106.66</v>
      </c>
      <c r="H502" s="4">
        <v>0.2</v>
      </c>
      <c r="I502" s="4" t="s">
        <v>1964</v>
      </c>
      <c r="J502" s="4">
        <v>341.31200000000001</v>
      </c>
      <c r="K502" s="4">
        <f t="shared" si="28"/>
        <v>4</v>
      </c>
      <c r="L502" s="4">
        <f t="shared" si="29"/>
        <v>106.66</v>
      </c>
      <c r="M502" s="4">
        <f t="shared" si="30"/>
        <v>0.2</v>
      </c>
      <c r="N502" s="4">
        <f t="shared" si="31"/>
        <v>341.31200000000001</v>
      </c>
      <c r="O502" s="6">
        <f>VLOOKUP(C502,'Cleaned Customer Dim'!$A$2:$D$501,4,FALSE)</f>
        <v>41</v>
      </c>
      <c r="P502" s="6" t="str">
        <f>VLOOKUP(C502,'Cleaned Customer Dim'!$A$2:$E$501,5,FALSE)</f>
        <v>Female</v>
      </c>
      <c r="Q502" s="6" t="str">
        <f>VLOOKUP(C502,'Cleaned Customer Dim'!$A$2:$J$501,10,FALSE)</f>
        <v>Platinum</v>
      </c>
      <c r="R502" s="4" t="str">
        <f>VLOOKUP(D502,'Cleaned Product Dim'!$A$2:$C$101,3,FALSE)</f>
        <v>Clothing</v>
      </c>
      <c r="S502" s="6">
        <f>VLOOKUP(D502,'Cleaned Product Dim'!$A$2:$G$101,7,FALSE)</f>
        <v>265.73266666666666</v>
      </c>
      <c r="T502" s="6">
        <f>VLOOKUP(D502,'Cleaned Product Dim'!$A$2:$H$101,8,FALSE)</f>
        <v>352</v>
      </c>
      <c r="U502" s="6" t="str">
        <f>VLOOKUP(E502,'Cleaned Store Dim'!$A$2:$C$21,3,FALSE)</f>
        <v>South</v>
      </c>
      <c r="V502" s="6" t="str">
        <f>VLOOKUP(E502,'Cleaned Store Dim'!$A$2:$E$21,5,FALSE)</f>
        <v>Online</v>
      </c>
      <c r="W502" s="6" t="str">
        <f>VLOOKUP(E502,'Cleaned Store Dim'!$A$2:$F$21,6,FALSE)</f>
        <v>Sharon</v>
      </c>
    </row>
    <row r="503" spans="1:23" ht="15.75" x14ac:dyDescent="0.25">
      <c r="A503" s="4" t="s">
        <v>2466</v>
      </c>
      <c r="B503" s="20">
        <v>45617</v>
      </c>
      <c r="C503" s="4" t="s">
        <v>551</v>
      </c>
      <c r="D503" s="4" t="s">
        <v>1599</v>
      </c>
      <c r="E503" s="4" t="s">
        <v>1908</v>
      </c>
      <c r="F503" s="4">
        <v>4</v>
      </c>
      <c r="G503" s="4">
        <v>168.55</v>
      </c>
      <c r="H503" s="4">
        <v>0.15</v>
      </c>
      <c r="I503" s="4" t="s">
        <v>1961</v>
      </c>
      <c r="J503" s="4">
        <v>573.07000000000005</v>
      </c>
      <c r="K503" s="4">
        <f t="shared" si="28"/>
        <v>4</v>
      </c>
      <c r="L503" s="4">
        <f t="shared" si="29"/>
        <v>168.55</v>
      </c>
      <c r="M503" s="4">
        <f t="shared" si="30"/>
        <v>0.15</v>
      </c>
      <c r="N503" s="4">
        <f t="shared" si="31"/>
        <v>573.07000000000005</v>
      </c>
      <c r="O503" s="6">
        <f>VLOOKUP(C503,'Cleaned Customer Dim'!$A$2:$D$501,4,FALSE)</f>
        <v>21</v>
      </c>
      <c r="P503" s="6" t="str">
        <f>VLOOKUP(C503,'Cleaned Customer Dim'!$A$2:$E$501,5,FALSE)</f>
        <v>Male</v>
      </c>
      <c r="Q503" s="6" t="str">
        <f>VLOOKUP(C503,'Cleaned Customer Dim'!$A$2:$J$501,10,FALSE)</f>
        <v>Bronze</v>
      </c>
      <c r="R503" s="4" t="str">
        <f>VLOOKUP(D503,'Cleaned Product Dim'!$A$2:$C$101,3,FALSE)</f>
        <v>Home</v>
      </c>
      <c r="S503" s="6">
        <f>VLOOKUP(D503,'Cleaned Product Dim'!$A$2:$G$101,7,FALSE)</f>
        <v>298.86</v>
      </c>
      <c r="T503" s="6">
        <f>VLOOKUP(D503,'Cleaned Product Dim'!$A$2:$H$101,8,FALSE)</f>
        <v>308</v>
      </c>
      <c r="U503" s="6" t="str">
        <f>VLOOKUP(E503,'Cleaned Store Dim'!$A$2:$C$21,3,FALSE)</f>
        <v>North</v>
      </c>
      <c r="V503" s="6" t="str">
        <f>VLOOKUP(E503,'Cleaned Store Dim'!$A$2:$E$21,5,FALSE)</f>
        <v>Outlet</v>
      </c>
      <c r="W503" s="6" t="str">
        <f>VLOOKUP(E503,'Cleaned Store Dim'!$A$2:$F$21,6,FALSE)</f>
        <v>Chester</v>
      </c>
    </row>
    <row r="504" spans="1:23" ht="15.75" x14ac:dyDescent="0.25">
      <c r="A504" s="4" t="s">
        <v>2467</v>
      </c>
      <c r="B504" s="20">
        <v>45899</v>
      </c>
      <c r="C504" s="4" t="s">
        <v>1513</v>
      </c>
      <c r="D504" s="4" t="s">
        <v>1712</v>
      </c>
      <c r="E504" s="4" t="s">
        <v>1896</v>
      </c>
      <c r="F504" s="4">
        <v>1</v>
      </c>
      <c r="G504" s="4">
        <v>230.53</v>
      </c>
      <c r="H504" s="4">
        <v>0.06</v>
      </c>
      <c r="I504" s="4" t="s">
        <v>1964</v>
      </c>
      <c r="J504" s="4">
        <v>216.69820000000001</v>
      </c>
      <c r="K504" s="4">
        <f t="shared" si="28"/>
        <v>1</v>
      </c>
      <c r="L504" s="4">
        <f t="shared" si="29"/>
        <v>230.53</v>
      </c>
      <c r="M504" s="4">
        <f t="shared" si="30"/>
        <v>0.06</v>
      </c>
      <c r="N504" s="4">
        <f t="shared" si="31"/>
        <v>216.69820000000001</v>
      </c>
      <c r="O504" s="6">
        <f>VLOOKUP(C504,'Cleaned Customer Dim'!$A$2:$D$501,4,FALSE)</f>
        <v>23</v>
      </c>
      <c r="P504" s="6" t="str">
        <f>VLOOKUP(C504,'Cleaned Customer Dim'!$A$2:$E$501,5,FALSE)</f>
        <v>Female</v>
      </c>
      <c r="Q504" s="6" t="str">
        <f>VLOOKUP(C504,'Cleaned Customer Dim'!$A$2:$J$501,10,FALSE)</f>
        <v>Platinum</v>
      </c>
      <c r="R504" s="4" t="str">
        <f>VLOOKUP(D504,'Cleaned Product Dim'!$A$2:$C$101,3,FALSE)</f>
        <v>Sports</v>
      </c>
      <c r="S504" s="6">
        <f>VLOOKUP(D504,'Cleaned Product Dim'!$A$2:$G$101,7,FALSE)</f>
        <v>167.12</v>
      </c>
      <c r="T504" s="6">
        <f>VLOOKUP(D504,'Cleaned Product Dim'!$A$2:$H$101,8,FALSE)</f>
        <v>316</v>
      </c>
      <c r="U504" s="6" t="str">
        <f>VLOOKUP(E504,'Cleaned Store Dim'!$A$2:$C$21,3,FALSE)</f>
        <v>South</v>
      </c>
      <c r="V504" s="6" t="str">
        <f>VLOOKUP(E504,'Cleaned Store Dim'!$A$2:$E$21,5,FALSE)</f>
        <v>Outlet</v>
      </c>
      <c r="W504" s="6" t="str">
        <f>VLOOKUP(E504,'Cleaned Store Dim'!$A$2:$F$21,6,FALSE)</f>
        <v>North Nancy</v>
      </c>
    </row>
    <row r="505" spans="1:23" ht="15.75" x14ac:dyDescent="0.25">
      <c r="A505" s="4" t="s">
        <v>2468</v>
      </c>
      <c r="B505" s="20">
        <v>45889</v>
      </c>
      <c r="C505" s="4" t="s">
        <v>42</v>
      </c>
      <c r="D505" s="4" t="s">
        <v>1744</v>
      </c>
      <c r="E505" s="4" t="s">
        <v>1892</v>
      </c>
      <c r="F505" s="4">
        <v>2</v>
      </c>
      <c r="G505" s="4">
        <v>355.41</v>
      </c>
      <c r="H505" s="4">
        <v>0.13</v>
      </c>
      <c r="I505" s="4" t="s">
        <v>1964</v>
      </c>
      <c r="J505" s="4">
        <v>618.41340000000002</v>
      </c>
      <c r="K505" s="4">
        <f t="shared" si="28"/>
        <v>2</v>
      </c>
      <c r="L505" s="4">
        <f t="shared" si="29"/>
        <v>355.41</v>
      </c>
      <c r="M505" s="4">
        <f t="shared" si="30"/>
        <v>0.13</v>
      </c>
      <c r="N505" s="4">
        <f t="shared" si="31"/>
        <v>618.41340000000002</v>
      </c>
      <c r="O505" s="6">
        <f>VLOOKUP(C505,'Cleaned Customer Dim'!$A$2:$D$501,4,FALSE)</f>
        <v>29</v>
      </c>
      <c r="P505" s="6" t="str">
        <f>VLOOKUP(C505,'Cleaned Customer Dim'!$A$2:$E$501,5,FALSE)</f>
        <v>Female</v>
      </c>
      <c r="Q505" s="6" t="str">
        <f>VLOOKUP(C505,'Cleaned Customer Dim'!$A$2:$J$501,10,FALSE)</f>
        <v>Bronze</v>
      </c>
      <c r="R505" s="4" t="str">
        <f>VLOOKUP(D505,'Cleaned Product Dim'!$A$2:$C$101,3,FALSE)</f>
        <v>Sports</v>
      </c>
      <c r="S505" s="6">
        <f>VLOOKUP(D505,'Cleaned Product Dim'!$A$2:$G$101,7,FALSE)</f>
        <v>434.84</v>
      </c>
      <c r="T505" s="6">
        <f>VLOOKUP(D505,'Cleaned Product Dim'!$A$2:$H$101,8,FALSE)</f>
        <v>185</v>
      </c>
      <c r="U505" s="6" t="str">
        <f>VLOOKUP(E505,'Cleaned Store Dim'!$A$2:$C$21,3,FALSE)</f>
        <v>North</v>
      </c>
      <c r="V505" s="6" t="str">
        <f>VLOOKUP(E505,'Cleaned Store Dim'!$A$2:$E$21,5,FALSE)</f>
        <v>Flagship</v>
      </c>
      <c r="W505" s="6" t="str">
        <f>VLOOKUP(E505,'Cleaned Store Dim'!$A$2:$F$21,6,FALSE)</f>
        <v>Daniel</v>
      </c>
    </row>
    <row r="506" spans="1:23" ht="15.75" x14ac:dyDescent="0.25">
      <c r="A506" s="4" t="s">
        <v>2469</v>
      </c>
      <c r="B506" s="20">
        <v>45943</v>
      </c>
      <c r="C506" s="4" t="s">
        <v>563</v>
      </c>
      <c r="D506" s="4" t="s">
        <v>1721</v>
      </c>
      <c r="E506" s="4" t="s">
        <v>1896</v>
      </c>
      <c r="F506" s="4">
        <v>3</v>
      </c>
      <c r="G506" s="4">
        <v>843.44</v>
      </c>
      <c r="H506" s="4">
        <v>0.22</v>
      </c>
      <c r="I506" s="4" t="s">
        <v>1959</v>
      </c>
      <c r="J506" s="4">
        <v>1973.6496</v>
      </c>
      <c r="K506" s="4">
        <f t="shared" si="28"/>
        <v>3</v>
      </c>
      <c r="L506" s="4">
        <f t="shared" si="29"/>
        <v>843.44</v>
      </c>
      <c r="M506" s="4">
        <f t="shared" si="30"/>
        <v>0.22</v>
      </c>
      <c r="N506" s="4">
        <f t="shared" si="31"/>
        <v>1973.6496</v>
      </c>
      <c r="O506" s="6">
        <f>VLOOKUP(C506,'Cleaned Customer Dim'!$A$2:$D$501,4,FALSE)</f>
        <v>36</v>
      </c>
      <c r="P506" s="6" t="str">
        <f>VLOOKUP(C506,'Cleaned Customer Dim'!$A$2:$E$501,5,FALSE)</f>
        <v>Female</v>
      </c>
      <c r="Q506" s="6" t="str">
        <f>VLOOKUP(C506,'Cleaned Customer Dim'!$A$2:$J$501,10,FALSE)</f>
        <v>Gold</v>
      </c>
      <c r="R506" s="4" t="str">
        <f>VLOOKUP(D506,'Cleaned Product Dim'!$A$2:$C$101,3,FALSE)</f>
        <v>Beauty</v>
      </c>
      <c r="S506" s="6">
        <f>VLOOKUP(D506,'Cleaned Product Dim'!$A$2:$G$101,7,FALSE)</f>
        <v>250.41615384615383</v>
      </c>
      <c r="T506" s="6">
        <f>VLOOKUP(D506,'Cleaned Product Dim'!$A$2:$H$101,8,FALSE)</f>
        <v>431</v>
      </c>
      <c r="U506" s="6" t="str">
        <f>VLOOKUP(E506,'Cleaned Store Dim'!$A$2:$C$21,3,FALSE)</f>
        <v>South</v>
      </c>
      <c r="V506" s="6" t="str">
        <f>VLOOKUP(E506,'Cleaned Store Dim'!$A$2:$E$21,5,FALSE)</f>
        <v>Outlet</v>
      </c>
      <c r="W506" s="6" t="str">
        <f>VLOOKUP(E506,'Cleaned Store Dim'!$A$2:$F$21,6,FALSE)</f>
        <v>North Nancy</v>
      </c>
    </row>
    <row r="507" spans="1:23" ht="15.75" x14ac:dyDescent="0.25">
      <c r="A507" s="4" t="s">
        <v>2470</v>
      </c>
      <c r="B507" s="20">
        <v>45306</v>
      </c>
      <c r="C507" s="4" t="s">
        <v>551</v>
      </c>
      <c r="D507" s="4" t="s">
        <v>1868</v>
      </c>
      <c r="E507" s="4" t="s">
        <v>1892</v>
      </c>
      <c r="F507" s="4">
        <v>1</v>
      </c>
      <c r="G507" s="4">
        <v>301.60000000000002</v>
      </c>
      <c r="H507" s="4">
        <v>0.27</v>
      </c>
      <c r="I507" s="4" t="s">
        <v>1959</v>
      </c>
      <c r="J507" s="4">
        <v>220.16800000000001</v>
      </c>
      <c r="K507" s="4">
        <f t="shared" si="28"/>
        <v>1</v>
      </c>
      <c r="L507" s="4">
        <f t="shared" si="29"/>
        <v>301.60000000000002</v>
      </c>
      <c r="M507" s="4">
        <f t="shared" si="30"/>
        <v>0.27</v>
      </c>
      <c r="N507" s="4">
        <f t="shared" si="31"/>
        <v>220.16800000000001</v>
      </c>
      <c r="O507" s="6">
        <f>VLOOKUP(C507,'Cleaned Customer Dim'!$A$2:$D$501,4,FALSE)</f>
        <v>21</v>
      </c>
      <c r="P507" s="6" t="str">
        <f>VLOOKUP(C507,'Cleaned Customer Dim'!$A$2:$E$501,5,FALSE)</f>
        <v>Male</v>
      </c>
      <c r="Q507" s="6" t="str">
        <f>VLOOKUP(C507,'Cleaned Customer Dim'!$A$2:$J$501,10,FALSE)</f>
        <v>Bronze</v>
      </c>
      <c r="R507" s="4" t="str">
        <f>VLOOKUP(D507,'Cleaned Product Dim'!$A$2:$C$101,3,FALSE)</f>
        <v>Sports</v>
      </c>
      <c r="S507" s="6">
        <f>VLOOKUP(D507,'Cleaned Product Dim'!$A$2:$G$101,7,FALSE)</f>
        <v>60.65</v>
      </c>
      <c r="T507" s="6">
        <f>VLOOKUP(D507,'Cleaned Product Dim'!$A$2:$H$101,8,FALSE)</f>
        <v>75</v>
      </c>
      <c r="U507" s="6" t="str">
        <f>VLOOKUP(E507,'Cleaned Store Dim'!$A$2:$C$21,3,FALSE)</f>
        <v>North</v>
      </c>
      <c r="V507" s="6" t="str">
        <f>VLOOKUP(E507,'Cleaned Store Dim'!$A$2:$E$21,5,FALSE)</f>
        <v>Flagship</v>
      </c>
      <c r="W507" s="6" t="str">
        <f>VLOOKUP(E507,'Cleaned Store Dim'!$A$2:$F$21,6,FALSE)</f>
        <v>Daniel</v>
      </c>
    </row>
    <row r="508" spans="1:23" ht="15.75" x14ac:dyDescent="0.25">
      <c r="A508" s="4" t="s">
        <v>2471</v>
      </c>
      <c r="B508" s="20">
        <v>45772</v>
      </c>
      <c r="C508" s="4" t="s">
        <v>168</v>
      </c>
      <c r="D508" s="4" t="s">
        <v>1850</v>
      </c>
      <c r="E508" s="4" t="s">
        <v>1896</v>
      </c>
      <c r="F508" s="4">
        <v>3</v>
      </c>
      <c r="G508" s="4">
        <v>21.59</v>
      </c>
      <c r="H508" s="4">
        <v>0.16</v>
      </c>
      <c r="I508" s="4" t="s">
        <v>1964</v>
      </c>
      <c r="J508" s="4">
        <v>54.406799999999997</v>
      </c>
      <c r="K508" s="4">
        <f t="shared" si="28"/>
        <v>3</v>
      </c>
      <c r="L508" s="4">
        <f t="shared" si="29"/>
        <v>21.59</v>
      </c>
      <c r="M508" s="4">
        <f t="shared" si="30"/>
        <v>0.16</v>
      </c>
      <c r="N508" s="4">
        <f t="shared" si="31"/>
        <v>54.406799999999997</v>
      </c>
      <c r="O508" s="6">
        <f>VLOOKUP(C508,'Cleaned Customer Dim'!$A$2:$D$501,4,FALSE)</f>
        <v>19</v>
      </c>
      <c r="P508" s="6" t="str">
        <f>VLOOKUP(C508,'Cleaned Customer Dim'!$A$2:$E$501,5,FALSE)</f>
        <v>Male</v>
      </c>
      <c r="Q508" s="6" t="str">
        <f>VLOOKUP(C508,'Cleaned Customer Dim'!$A$2:$J$501,10,FALSE)</f>
        <v>Platinum</v>
      </c>
      <c r="R508" s="4" t="str">
        <f>VLOOKUP(D508,'Cleaned Product Dim'!$A$2:$C$101,3,FALSE)</f>
        <v>Beauty</v>
      </c>
      <c r="S508" s="6">
        <f>VLOOKUP(D508,'Cleaned Product Dim'!$A$2:$G$101,7,FALSE)</f>
        <v>183.04</v>
      </c>
      <c r="T508" s="6">
        <f>VLOOKUP(D508,'Cleaned Product Dim'!$A$2:$H$101,8,FALSE)</f>
        <v>457</v>
      </c>
      <c r="U508" s="6" t="str">
        <f>VLOOKUP(E508,'Cleaned Store Dim'!$A$2:$C$21,3,FALSE)</f>
        <v>South</v>
      </c>
      <c r="V508" s="6" t="str">
        <f>VLOOKUP(E508,'Cleaned Store Dim'!$A$2:$E$21,5,FALSE)</f>
        <v>Outlet</v>
      </c>
      <c r="W508" s="6" t="str">
        <f>VLOOKUP(E508,'Cleaned Store Dim'!$A$2:$F$21,6,FALSE)</f>
        <v>North Nancy</v>
      </c>
    </row>
    <row r="509" spans="1:23" ht="15.75" x14ac:dyDescent="0.25">
      <c r="A509" s="4" t="s">
        <v>2472</v>
      </c>
      <c r="B509" s="20">
        <v>45346</v>
      </c>
      <c r="C509" s="4" t="s">
        <v>698</v>
      </c>
      <c r="D509" s="4" t="s">
        <v>1610</v>
      </c>
      <c r="E509" s="4" t="s">
        <v>1896</v>
      </c>
      <c r="F509" s="4">
        <v>4</v>
      </c>
      <c r="G509" s="4">
        <v>284.24</v>
      </c>
      <c r="H509" s="4">
        <v>0.09</v>
      </c>
      <c r="I509" s="4" t="s">
        <v>1959</v>
      </c>
      <c r="J509" s="4">
        <v>1034.6335999999999</v>
      </c>
      <c r="K509" s="4">
        <f t="shared" si="28"/>
        <v>4</v>
      </c>
      <c r="L509" s="4">
        <f t="shared" si="29"/>
        <v>284.24</v>
      </c>
      <c r="M509" s="4">
        <f t="shared" si="30"/>
        <v>0.09</v>
      </c>
      <c r="N509" s="4">
        <f t="shared" si="31"/>
        <v>1034.6335999999999</v>
      </c>
      <c r="O509" s="6">
        <f>VLOOKUP(C509,'Cleaned Customer Dim'!$A$2:$D$501,4,FALSE)</f>
        <v>63</v>
      </c>
      <c r="P509" s="6" t="str">
        <f>VLOOKUP(C509,'Cleaned Customer Dim'!$A$2:$E$501,5,FALSE)</f>
        <v>Female</v>
      </c>
      <c r="Q509" s="6" t="str">
        <f>VLOOKUP(C509,'Cleaned Customer Dim'!$A$2:$J$501,10,FALSE)</f>
        <v>Platinum</v>
      </c>
      <c r="R509" s="4" t="str">
        <f>VLOOKUP(D509,'Cleaned Product Dim'!$A$2:$C$101,3,FALSE)</f>
        <v>Electronics</v>
      </c>
      <c r="S509" s="6">
        <f>VLOOKUP(D509,'Cleaned Product Dim'!$A$2:$G$101,7,FALSE)</f>
        <v>242.23</v>
      </c>
      <c r="T509" s="6">
        <f>VLOOKUP(D509,'Cleaned Product Dim'!$A$2:$H$101,8,FALSE)</f>
        <v>453</v>
      </c>
      <c r="U509" s="6" t="str">
        <f>VLOOKUP(E509,'Cleaned Store Dim'!$A$2:$C$21,3,FALSE)</f>
        <v>South</v>
      </c>
      <c r="V509" s="6" t="str">
        <f>VLOOKUP(E509,'Cleaned Store Dim'!$A$2:$E$21,5,FALSE)</f>
        <v>Outlet</v>
      </c>
      <c r="W509" s="6" t="str">
        <f>VLOOKUP(E509,'Cleaned Store Dim'!$A$2:$F$21,6,FALSE)</f>
        <v>North Nancy</v>
      </c>
    </row>
    <row r="510" spans="1:23" ht="15.75" x14ac:dyDescent="0.25">
      <c r="A510" s="4" t="s">
        <v>2473</v>
      </c>
      <c r="B510" s="20">
        <v>45656</v>
      </c>
      <c r="C510" s="4" t="s">
        <v>1163</v>
      </c>
      <c r="D510" s="4" t="s">
        <v>1576</v>
      </c>
      <c r="E510" s="4" t="s">
        <v>1921</v>
      </c>
      <c r="F510" s="4">
        <v>1</v>
      </c>
      <c r="G510" s="4">
        <v>191.6</v>
      </c>
      <c r="H510" s="4">
        <v>0.27</v>
      </c>
      <c r="I510" s="4" t="s">
        <v>1961</v>
      </c>
      <c r="J510" s="4">
        <v>139.86799999999999</v>
      </c>
      <c r="K510" s="4">
        <f t="shared" si="28"/>
        <v>1</v>
      </c>
      <c r="L510" s="4">
        <f t="shared" si="29"/>
        <v>191.6</v>
      </c>
      <c r="M510" s="4">
        <f t="shared" si="30"/>
        <v>0.27</v>
      </c>
      <c r="N510" s="4">
        <f t="shared" si="31"/>
        <v>139.86799999999999</v>
      </c>
      <c r="O510" s="6">
        <f>VLOOKUP(C510,'Cleaned Customer Dim'!$A$2:$D$501,4,FALSE)</f>
        <v>34</v>
      </c>
      <c r="P510" s="6" t="str">
        <f>VLOOKUP(C510,'Cleaned Customer Dim'!$A$2:$E$501,5,FALSE)</f>
        <v>Female</v>
      </c>
      <c r="Q510" s="6" t="str">
        <f>VLOOKUP(C510,'Cleaned Customer Dim'!$A$2:$J$501,10,FALSE)</f>
        <v>Platinum</v>
      </c>
      <c r="R510" s="4" t="str">
        <f>VLOOKUP(D510,'Cleaned Product Dim'!$A$2:$C$101,3,FALSE)</f>
        <v>Clothing</v>
      </c>
      <c r="S510" s="6">
        <f>VLOOKUP(D510,'Cleaned Product Dim'!$A$2:$G$101,7,FALSE)</f>
        <v>261</v>
      </c>
      <c r="T510" s="6">
        <f>VLOOKUP(D510,'Cleaned Product Dim'!$A$2:$H$101,8,FALSE)</f>
        <v>59</v>
      </c>
      <c r="U510" s="6" t="str">
        <f>VLOOKUP(E510,'Cleaned Store Dim'!$A$2:$C$21,3,FALSE)</f>
        <v>South</v>
      </c>
      <c r="V510" s="6" t="str">
        <f>VLOOKUP(E510,'Cleaned Store Dim'!$A$2:$E$21,5,FALSE)</f>
        <v>Flagship</v>
      </c>
      <c r="W510" s="6" t="str">
        <f>VLOOKUP(E510,'Cleaned Store Dim'!$A$2:$F$21,6,FALSE)</f>
        <v>Johnstad</v>
      </c>
    </row>
    <row r="511" spans="1:23" ht="15.75" x14ac:dyDescent="0.25">
      <c r="A511" s="4" t="s">
        <v>2474</v>
      </c>
      <c r="B511" s="20">
        <v>45762</v>
      </c>
      <c r="C511" s="4" t="s">
        <v>992</v>
      </c>
      <c r="D511" s="4" t="s">
        <v>1817</v>
      </c>
      <c r="E511" s="4" t="s">
        <v>1929</v>
      </c>
      <c r="F511" s="4">
        <v>2</v>
      </c>
      <c r="G511" s="4">
        <v>616.97</v>
      </c>
      <c r="H511" s="4">
        <v>0.22</v>
      </c>
      <c r="I511" s="4" t="s">
        <v>1959</v>
      </c>
      <c r="J511" s="4">
        <v>962.47320000000002</v>
      </c>
      <c r="K511" s="4">
        <f t="shared" si="28"/>
        <v>2</v>
      </c>
      <c r="L511" s="4">
        <f t="shared" si="29"/>
        <v>616.97</v>
      </c>
      <c r="M511" s="4">
        <f t="shared" si="30"/>
        <v>0.22</v>
      </c>
      <c r="N511" s="4">
        <f t="shared" si="31"/>
        <v>962.47320000000002</v>
      </c>
      <c r="O511" s="6">
        <f>VLOOKUP(C511,'Cleaned Customer Dim'!$A$2:$D$501,4,FALSE)</f>
        <v>35</v>
      </c>
      <c r="P511" s="6" t="str">
        <f>VLOOKUP(C511,'Cleaned Customer Dim'!$A$2:$E$501,5,FALSE)</f>
        <v>Male</v>
      </c>
      <c r="Q511" s="6" t="str">
        <f>VLOOKUP(C511,'Cleaned Customer Dim'!$A$2:$J$501,10,FALSE)</f>
        <v>Platinum</v>
      </c>
      <c r="R511" s="4" t="str">
        <f>VLOOKUP(D511,'Cleaned Product Dim'!$A$2:$C$101,3,FALSE)</f>
        <v>Home</v>
      </c>
      <c r="S511" s="6">
        <f>VLOOKUP(D511,'Cleaned Product Dim'!$A$2:$G$101,7,FALSE)</f>
        <v>325.26</v>
      </c>
      <c r="T511" s="6">
        <f>VLOOKUP(D511,'Cleaned Product Dim'!$A$2:$H$101,8,FALSE)</f>
        <v>400</v>
      </c>
      <c r="U511" s="6" t="str">
        <f>VLOOKUP(E511,'Cleaned Store Dim'!$A$2:$C$21,3,FALSE)</f>
        <v>North</v>
      </c>
      <c r="V511" s="6" t="str">
        <f>VLOOKUP(E511,'Cleaned Store Dim'!$A$2:$E$21,5,FALSE)</f>
        <v>Online</v>
      </c>
      <c r="W511" s="6" t="str">
        <f>VLOOKUP(E511,'Cleaned Store Dim'!$A$2:$F$21,6,FALSE)</f>
        <v>Sabrina</v>
      </c>
    </row>
    <row r="512" spans="1:23" ht="15.75" x14ac:dyDescent="0.25">
      <c r="A512" s="4" t="s">
        <v>2475</v>
      </c>
      <c r="B512" s="20">
        <v>45580</v>
      </c>
      <c r="C512" s="4" t="s">
        <v>566</v>
      </c>
      <c r="D512" s="4" t="s">
        <v>1661</v>
      </c>
      <c r="E512" s="4" t="s">
        <v>1924</v>
      </c>
      <c r="F512" s="4">
        <v>3</v>
      </c>
      <c r="G512" s="4">
        <v>125.68</v>
      </c>
      <c r="H512" s="4">
        <v>0.26</v>
      </c>
      <c r="I512" s="4" t="s">
        <v>1964</v>
      </c>
      <c r="J512" s="4">
        <v>279.00959999999998</v>
      </c>
      <c r="K512" s="4">
        <f t="shared" si="28"/>
        <v>3</v>
      </c>
      <c r="L512" s="4">
        <f t="shared" si="29"/>
        <v>125.68</v>
      </c>
      <c r="M512" s="4">
        <f t="shared" si="30"/>
        <v>0.26</v>
      </c>
      <c r="N512" s="4">
        <f t="shared" si="31"/>
        <v>279.00959999999998</v>
      </c>
      <c r="O512" s="6">
        <f>VLOOKUP(C512,'Cleaned Customer Dim'!$A$2:$D$501,4,FALSE)</f>
        <v>36</v>
      </c>
      <c r="P512" s="6" t="str">
        <f>VLOOKUP(C512,'Cleaned Customer Dim'!$A$2:$E$501,5,FALSE)</f>
        <v>Female</v>
      </c>
      <c r="Q512" s="6" t="str">
        <f>VLOOKUP(C512,'Cleaned Customer Dim'!$A$2:$J$501,10,FALSE)</f>
        <v>Platinum</v>
      </c>
      <c r="R512" s="4" t="str">
        <f>VLOOKUP(D512,'Cleaned Product Dim'!$A$2:$C$101,3,FALSE)</f>
        <v>Sports</v>
      </c>
      <c r="S512" s="6">
        <f>VLOOKUP(D512,'Cleaned Product Dim'!$A$2:$G$101,7,FALSE)</f>
        <v>38.76</v>
      </c>
      <c r="T512" s="6">
        <f>VLOOKUP(D512,'Cleaned Product Dim'!$A$2:$H$101,8,FALSE)</f>
        <v>137</v>
      </c>
      <c r="U512" s="6" t="str">
        <f>VLOOKUP(E512,'Cleaned Store Dim'!$A$2:$C$21,3,FALSE)</f>
        <v>East</v>
      </c>
      <c r="V512" s="6" t="str">
        <f>VLOOKUP(E512,'Cleaned Store Dim'!$A$2:$E$21,5,FALSE)</f>
        <v>Online</v>
      </c>
      <c r="W512" s="6" t="str">
        <f>VLOOKUP(E512,'Cleaned Store Dim'!$A$2:$F$21,6,FALSE)</f>
        <v>David</v>
      </c>
    </row>
    <row r="513" spans="1:23" ht="15.75" x14ac:dyDescent="0.25">
      <c r="A513" s="4" t="s">
        <v>2476</v>
      </c>
      <c r="B513" s="20">
        <v>45676</v>
      </c>
      <c r="C513" s="4" t="s">
        <v>1115</v>
      </c>
      <c r="D513" s="4" t="s">
        <v>1709</v>
      </c>
      <c r="E513" s="4" t="s">
        <v>1904</v>
      </c>
      <c r="F513" s="4">
        <v>3</v>
      </c>
      <c r="G513" s="4">
        <v>307.48</v>
      </c>
      <c r="H513" s="4">
        <v>0.24</v>
      </c>
      <c r="I513" s="4" t="s">
        <v>1959</v>
      </c>
      <c r="J513" s="4">
        <v>701.0544000000001</v>
      </c>
      <c r="K513" s="4">
        <f t="shared" si="28"/>
        <v>3</v>
      </c>
      <c r="L513" s="4">
        <f t="shared" si="29"/>
        <v>307.48</v>
      </c>
      <c r="M513" s="4">
        <f t="shared" si="30"/>
        <v>0.24</v>
      </c>
      <c r="N513" s="4">
        <f t="shared" si="31"/>
        <v>701.0544000000001</v>
      </c>
      <c r="O513" s="6">
        <f>VLOOKUP(C513,'Cleaned Customer Dim'!$A$2:$D$501,4,FALSE)</f>
        <v>52</v>
      </c>
      <c r="P513" s="6" t="str">
        <f>VLOOKUP(C513,'Cleaned Customer Dim'!$A$2:$E$501,5,FALSE)</f>
        <v>Female</v>
      </c>
      <c r="Q513" s="6" t="str">
        <f>VLOOKUP(C513,'Cleaned Customer Dim'!$A$2:$J$501,10,FALSE)</f>
        <v>Silver</v>
      </c>
      <c r="R513" s="4" t="str">
        <f>VLOOKUP(D513,'Cleaned Product Dim'!$A$2:$C$101,3,FALSE)</f>
        <v>Electronics</v>
      </c>
      <c r="S513" s="6">
        <f>VLOOKUP(D513,'Cleaned Product Dim'!$A$2:$G$101,7,FALSE)</f>
        <v>253.33</v>
      </c>
      <c r="T513" s="6">
        <f>VLOOKUP(D513,'Cleaned Product Dim'!$A$2:$H$101,8,FALSE)</f>
        <v>266</v>
      </c>
      <c r="U513" s="6" t="str">
        <f>VLOOKUP(E513,'Cleaned Store Dim'!$A$2:$C$21,3,FALSE)</f>
        <v>South</v>
      </c>
      <c r="V513" s="6" t="str">
        <f>VLOOKUP(E513,'Cleaned Store Dim'!$A$2:$E$21,5,FALSE)</f>
        <v>Online</v>
      </c>
      <c r="W513" s="6" t="str">
        <f>VLOOKUP(E513,'Cleaned Store Dim'!$A$2:$F$21,6,FALSE)</f>
        <v>Sharon</v>
      </c>
    </row>
    <row r="514" spans="1:23" ht="15.75" x14ac:dyDescent="0.25">
      <c r="A514" s="4" t="s">
        <v>2477</v>
      </c>
      <c r="B514" s="20">
        <v>45495</v>
      </c>
      <c r="C514" s="4" t="s">
        <v>953</v>
      </c>
      <c r="D514" s="4" t="s">
        <v>1565</v>
      </c>
      <c r="E514" s="4" t="s">
        <v>1948</v>
      </c>
      <c r="F514" s="4">
        <v>1</v>
      </c>
      <c r="G514" s="4">
        <v>505.23</v>
      </c>
      <c r="H514" s="4">
        <v>0.11</v>
      </c>
      <c r="I514" s="4" t="s">
        <v>1959</v>
      </c>
      <c r="J514" s="4">
        <v>449.65469999999999</v>
      </c>
      <c r="K514" s="4">
        <f t="shared" ref="K514:K577" si="32">IF(F514="",J514/(G514*(1-H514)),F514)</f>
        <v>1</v>
      </c>
      <c r="L514" s="4">
        <f t="shared" ref="L514:L577" si="33">IF(G514="",J514/(K514*(1-H514)),G514)</f>
        <v>505.23</v>
      </c>
      <c r="M514" s="4">
        <f t="shared" ref="M514:M577" si="34">IF(H514="",1-(J514/(K514*L514)),H514)</f>
        <v>0.11</v>
      </c>
      <c r="N514" s="4">
        <f t="shared" ref="N514:N577" si="35">IF(J514="",F514*G514*(1-H514),J514)</f>
        <v>449.65469999999999</v>
      </c>
      <c r="O514" s="6">
        <f>VLOOKUP(C514,'Cleaned Customer Dim'!$A$2:$D$501,4,FALSE)</f>
        <v>64</v>
      </c>
      <c r="P514" s="6" t="str">
        <f>VLOOKUP(C514,'Cleaned Customer Dim'!$A$2:$E$501,5,FALSE)</f>
        <v>Male</v>
      </c>
      <c r="Q514" s="6" t="str">
        <f>VLOOKUP(C514,'Cleaned Customer Dim'!$A$2:$J$501,10,FALSE)</f>
        <v>Platinum</v>
      </c>
      <c r="R514" s="4" t="str">
        <f>VLOOKUP(D514,'Cleaned Product Dim'!$A$2:$C$101,3,FALSE)</f>
        <v>Clothing</v>
      </c>
      <c r="S514" s="6">
        <f>VLOOKUP(D514,'Cleaned Product Dim'!$A$2:$G$101,7,FALSE)</f>
        <v>265.73266666666666</v>
      </c>
      <c r="T514" s="6">
        <f>VLOOKUP(D514,'Cleaned Product Dim'!$A$2:$H$101,8,FALSE)</f>
        <v>352</v>
      </c>
      <c r="U514" s="6" t="str">
        <f>VLOOKUP(E514,'Cleaned Store Dim'!$A$2:$C$21,3,FALSE)</f>
        <v>East</v>
      </c>
      <c r="V514" s="6" t="str">
        <f>VLOOKUP(E514,'Cleaned Store Dim'!$A$2:$E$21,5,FALSE)</f>
        <v>Online</v>
      </c>
      <c r="W514" s="6" t="str">
        <f>VLOOKUP(E514,'Cleaned Store Dim'!$A$2:$F$21,6,FALSE)</f>
        <v>Vasquez</v>
      </c>
    </row>
    <row r="515" spans="1:23" ht="15.75" x14ac:dyDescent="0.25">
      <c r="A515" s="4" t="s">
        <v>2478</v>
      </c>
      <c r="B515" s="20">
        <v>45735</v>
      </c>
      <c r="C515" s="4" t="s">
        <v>1154</v>
      </c>
      <c r="D515" s="4" t="s">
        <v>1715</v>
      </c>
      <c r="E515" s="4" t="s">
        <v>1939</v>
      </c>
      <c r="F515" s="4">
        <v>1</v>
      </c>
      <c r="G515" s="4">
        <v>853.12</v>
      </c>
      <c r="H515" s="4">
        <v>0.19</v>
      </c>
      <c r="I515" s="4" t="s">
        <v>1964</v>
      </c>
      <c r="J515" s="4">
        <v>691.02719999999999</v>
      </c>
      <c r="K515" s="4">
        <f t="shared" si="32"/>
        <v>1</v>
      </c>
      <c r="L515" s="4">
        <f t="shared" si="33"/>
        <v>853.12</v>
      </c>
      <c r="M515" s="4">
        <f t="shared" si="34"/>
        <v>0.19</v>
      </c>
      <c r="N515" s="4">
        <f t="shared" si="35"/>
        <v>691.02719999999999</v>
      </c>
      <c r="O515" s="6">
        <f>VLOOKUP(C515,'Cleaned Customer Dim'!$A$2:$D$501,4,FALSE)</f>
        <v>63</v>
      </c>
      <c r="P515" s="6" t="str">
        <f>VLOOKUP(C515,'Cleaned Customer Dim'!$A$2:$E$501,5,FALSE)</f>
        <v>Female</v>
      </c>
      <c r="Q515" s="6" t="str">
        <f>VLOOKUP(C515,'Cleaned Customer Dim'!$A$2:$J$501,10,FALSE)</f>
        <v>Platinum</v>
      </c>
      <c r="R515" s="4" t="str">
        <f>VLOOKUP(D515,'Cleaned Product Dim'!$A$2:$C$101,3,FALSE)</f>
        <v>Sports</v>
      </c>
      <c r="S515" s="6">
        <f>VLOOKUP(D515,'Cleaned Product Dim'!$A$2:$G$101,7,FALSE)</f>
        <v>318.91000000000003</v>
      </c>
      <c r="T515" s="6">
        <f>VLOOKUP(D515,'Cleaned Product Dim'!$A$2:$H$101,8,FALSE)</f>
        <v>114</v>
      </c>
      <c r="U515" s="6" t="str">
        <f>VLOOKUP(E515,'Cleaned Store Dim'!$A$2:$C$21,3,FALSE)</f>
        <v>West</v>
      </c>
      <c r="V515" s="6" t="str">
        <f>VLOOKUP(E515,'Cleaned Store Dim'!$A$2:$E$21,5,FALSE)</f>
        <v>Flagship</v>
      </c>
      <c r="W515" s="6" t="str">
        <f>VLOOKUP(E515,'Cleaned Store Dim'!$A$2:$F$21,6,FALSE)</f>
        <v>New Jimmy</v>
      </c>
    </row>
    <row r="516" spans="1:23" ht="15.75" x14ac:dyDescent="0.25">
      <c r="A516" s="4" t="s">
        <v>2479</v>
      </c>
      <c r="B516" s="20">
        <v>45312</v>
      </c>
      <c r="C516" s="4" t="s">
        <v>449</v>
      </c>
      <c r="D516" s="4" t="s">
        <v>1555</v>
      </c>
      <c r="E516" s="4" t="s">
        <v>1914</v>
      </c>
      <c r="F516" s="4">
        <v>4</v>
      </c>
      <c r="G516" s="4">
        <v>191.65</v>
      </c>
      <c r="H516" s="4">
        <v>0.19</v>
      </c>
      <c r="I516" s="4" t="s">
        <v>1961</v>
      </c>
      <c r="J516" s="4">
        <v>620.94600000000003</v>
      </c>
      <c r="K516" s="4">
        <f t="shared" si="32"/>
        <v>4</v>
      </c>
      <c r="L516" s="4">
        <f t="shared" si="33"/>
        <v>191.65</v>
      </c>
      <c r="M516" s="4">
        <f t="shared" si="34"/>
        <v>0.19</v>
      </c>
      <c r="N516" s="4">
        <f t="shared" si="35"/>
        <v>620.94600000000003</v>
      </c>
      <c r="O516" s="6">
        <f>VLOOKUP(C516,'Cleaned Customer Dim'!$A$2:$D$501,4,FALSE)</f>
        <v>43</v>
      </c>
      <c r="P516" s="6" t="str">
        <f>VLOOKUP(C516,'Cleaned Customer Dim'!$A$2:$E$501,5,FALSE)</f>
        <v>Female</v>
      </c>
      <c r="Q516" s="6" t="str">
        <f>VLOOKUP(C516,'Cleaned Customer Dim'!$A$2:$J$501,10,FALSE)</f>
        <v>Silver</v>
      </c>
      <c r="R516" s="4" t="str">
        <f>VLOOKUP(D516,'Cleaned Product Dim'!$A$2:$C$101,3,FALSE)</f>
        <v>Electronics</v>
      </c>
      <c r="S516" s="6">
        <f>VLOOKUP(D516,'Cleaned Product Dim'!$A$2:$G$101,7,FALSE)</f>
        <v>112.42</v>
      </c>
      <c r="T516" s="6">
        <f>VLOOKUP(D516,'Cleaned Product Dim'!$A$2:$H$101,8,FALSE)</f>
        <v>416</v>
      </c>
      <c r="U516" s="6" t="str">
        <f>VLOOKUP(E516,'Cleaned Store Dim'!$A$2:$C$21,3,FALSE)</f>
        <v>South</v>
      </c>
      <c r="V516" s="6" t="str">
        <f>VLOOKUP(E516,'Cleaned Store Dim'!$A$2:$E$21,5,FALSE)</f>
        <v>Online</v>
      </c>
      <c r="W516" s="6" t="str">
        <f>VLOOKUP(E516,'Cleaned Store Dim'!$A$2:$F$21,6,FALSE)</f>
        <v>Williamsport</v>
      </c>
    </row>
    <row r="517" spans="1:23" ht="15.75" x14ac:dyDescent="0.25">
      <c r="A517" s="4" t="s">
        <v>2480</v>
      </c>
      <c r="B517" s="20">
        <v>45286</v>
      </c>
      <c r="C517" s="4" t="s">
        <v>542</v>
      </c>
      <c r="D517" s="4" t="s">
        <v>1721</v>
      </c>
      <c r="E517" s="4" t="s">
        <v>1901</v>
      </c>
      <c r="F517" s="4">
        <v>1</v>
      </c>
      <c r="G517" s="4">
        <v>169.69</v>
      </c>
      <c r="H517" s="4">
        <v>0.22</v>
      </c>
      <c r="I517" s="4" t="s">
        <v>1959</v>
      </c>
      <c r="J517" s="4">
        <v>132.35820000000001</v>
      </c>
      <c r="K517" s="4">
        <f t="shared" si="32"/>
        <v>1</v>
      </c>
      <c r="L517" s="4">
        <f t="shared" si="33"/>
        <v>169.69</v>
      </c>
      <c r="M517" s="4">
        <f t="shared" si="34"/>
        <v>0.22</v>
      </c>
      <c r="N517" s="4">
        <f t="shared" si="35"/>
        <v>132.35820000000001</v>
      </c>
      <c r="O517" s="6">
        <f>VLOOKUP(C517,'Cleaned Customer Dim'!$A$2:$D$501,4,FALSE)</f>
        <v>41</v>
      </c>
      <c r="P517" s="6" t="str">
        <f>VLOOKUP(C517,'Cleaned Customer Dim'!$A$2:$E$501,5,FALSE)</f>
        <v>Female</v>
      </c>
      <c r="Q517" s="6" t="str">
        <f>VLOOKUP(C517,'Cleaned Customer Dim'!$A$2:$J$501,10,FALSE)</f>
        <v>Platinum</v>
      </c>
      <c r="R517" s="4" t="str">
        <f>VLOOKUP(D517,'Cleaned Product Dim'!$A$2:$C$101,3,FALSE)</f>
        <v>Beauty</v>
      </c>
      <c r="S517" s="6">
        <f>VLOOKUP(D517,'Cleaned Product Dim'!$A$2:$G$101,7,FALSE)</f>
        <v>250.41615384615383</v>
      </c>
      <c r="T517" s="6">
        <f>VLOOKUP(D517,'Cleaned Product Dim'!$A$2:$H$101,8,FALSE)</f>
        <v>431</v>
      </c>
      <c r="U517" s="6" t="str">
        <f>VLOOKUP(E517,'Cleaned Store Dim'!$A$2:$C$21,3,FALSE)</f>
        <v>North</v>
      </c>
      <c r="V517" s="6" t="str">
        <f>VLOOKUP(E517,'Cleaned Store Dim'!$A$2:$E$21,5,FALSE)</f>
        <v>Outlet</v>
      </c>
      <c r="W517" s="6" t="str">
        <f>VLOOKUP(E517,'Cleaned Store Dim'!$A$2:$F$21,6,FALSE)</f>
        <v>Goldberg</v>
      </c>
    </row>
    <row r="518" spans="1:23" ht="15.75" x14ac:dyDescent="0.25">
      <c r="A518" s="4" t="s">
        <v>2481</v>
      </c>
      <c r="B518" s="20">
        <v>45372</v>
      </c>
      <c r="C518" s="4" t="s">
        <v>587</v>
      </c>
      <c r="D518" s="4" t="s">
        <v>1768</v>
      </c>
      <c r="E518" s="4" t="s">
        <v>1934</v>
      </c>
      <c r="F518" s="4">
        <v>1</v>
      </c>
      <c r="G518" s="4">
        <v>145.43</v>
      </c>
      <c r="H518" s="4">
        <v>0.08</v>
      </c>
      <c r="I518" s="4" t="s">
        <v>1959</v>
      </c>
      <c r="J518" s="4">
        <v>133.79560000000001</v>
      </c>
      <c r="K518" s="4">
        <f t="shared" si="32"/>
        <v>1</v>
      </c>
      <c r="L518" s="4">
        <f t="shared" si="33"/>
        <v>145.43</v>
      </c>
      <c r="M518" s="4">
        <f t="shared" si="34"/>
        <v>0.08</v>
      </c>
      <c r="N518" s="4">
        <f t="shared" si="35"/>
        <v>133.79560000000001</v>
      </c>
      <c r="O518" s="6">
        <f>VLOOKUP(C518,'Cleaned Customer Dim'!$A$2:$D$501,4,FALSE)</f>
        <v>56</v>
      </c>
      <c r="P518" s="6" t="str">
        <f>VLOOKUP(C518,'Cleaned Customer Dim'!$A$2:$E$501,5,FALSE)</f>
        <v>Male</v>
      </c>
      <c r="Q518" s="6" t="str">
        <f>VLOOKUP(C518,'Cleaned Customer Dim'!$A$2:$J$501,10,FALSE)</f>
        <v>Platinum</v>
      </c>
      <c r="R518" s="4" t="str">
        <f>VLOOKUP(D518,'Cleaned Product Dim'!$A$2:$C$101,3,FALSE)</f>
        <v>Electronics</v>
      </c>
      <c r="S518" s="6">
        <f>VLOOKUP(D518,'Cleaned Product Dim'!$A$2:$G$101,7,FALSE)</f>
        <v>86.42</v>
      </c>
      <c r="T518" s="6">
        <f>VLOOKUP(D518,'Cleaned Product Dim'!$A$2:$H$101,8,FALSE)</f>
        <v>222</v>
      </c>
      <c r="U518" s="6" t="str">
        <f>VLOOKUP(E518,'Cleaned Store Dim'!$A$2:$C$21,3,FALSE)</f>
        <v>South</v>
      </c>
      <c r="V518" s="6" t="str">
        <f>VLOOKUP(E518,'Cleaned Store Dim'!$A$2:$E$21,5,FALSE)</f>
        <v>Outlet</v>
      </c>
      <c r="W518" s="6" t="str">
        <f>VLOOKUP(E518,'Cleaned Store Dim'!$A$2:$F$21,6,FALSE)</f>
        <v>Christopher</v>
      </c>
    </row>
    <row r="519" spans="1:23" ht="15.75" x14ac:dyDescent="0.25">
      <c r="A519" s="4" t="s">
        <v>2482</v>
      </c>
      <c r="B519" s="20">
        <v>45485</v>
      </c>
      <c r="C519" s="4" t="s">
        <v>308</v>
      </c>
      <c r="D519" s="4" t="s">
        <v>1862</v>
      </c>
      <c r="E519" s="4" t="s">
        <v>1929</v>
      </c>
      <c r="F519" s="4">
        <v>4</v>
      </c>
      <c r="G519" s="4">
        <v>828.35</v>
      </c>
      <c r="H519" s="4">
        <v>0.17</v>
      </c>
      <c r="I519" s="4" t="s">
        <v>1959</v>
      </c>
      <c r="J519" s="4">
        <v>2750.1219999999998</v>
      </c>
      <c r="K519" s="4">
        <f t="shared" si="32"/>
        <v>4</v>
      </c>
      <c r="L519" s="4">
        <f t="shared" si="33"/>
        <v>828.35</v>
      </c>
      <c r="M519" s="4">
        <f t="shared" si="34"/>
        <v>0.17</v>
      </c>
      <c r="N519" s="4">
        <f t="shared" si="35"/>
        <v>2750.1219999999998</v>
      </c>
      <c r="O519" s="6">
        <f>VLOOKUP(C519,'Cleaned Customer Dim'!$A$2:$D$501,4,FALSE)</f>
        <v>26</v>
      </c>
      <c r="P519" s="6" t="str">
        <f>VLOOKUP(C519,'Cleaned Customer Dim'!$A$2:$E$501,5,FALSE)</f>
        <v>Female</v>
      </c>
      <c r="Q519" s="6" t="str">
        <f>VLOOKUP(C519,'Cleaned Customer Dim'!$A$2:$J$501,10,FALSE)</f>
        <v>Platinum</v>
      </c>
      <c r="R519" s="4" t="str">
        <f>VLOOKUP(D519,'Cleaned Product Dim'!$A$2:$C$101,3,FALSE)</f>
        <v>Electronics</v>
      </c>
      <c r="S519" s="6">
        <f>VLOOKUP(D519,'Cleaned Product Dim'!$A$2:$G$101,7,FALSE)</f>
        <v>377.52</v>
      </c>
      <c r="T519" s="6">
        <f>VLOOKUP(D519,'Cleaned Product Dim'!$A$2:$H$101,8,FALSE)</f>
        <v>485</v>
      </c>
      <c r="U519" s="6" t="str">
        <f>VLOOKUP(E519,'Cleaned Store Dim'!$A$2:$C$21,3,FALSE)</f>
        <v>North</v>
      </c>
      <c r="V519" s="6" t="str">
        <f>VLOOKUP(E519,'Cleaned Store Dim'!$A$2:$E$21,5,FALSE)</f>
        <v>Online</v>
      </c>
      <c r="W519" s="6" t="str">
        <f>VLOOKUP(E519,'Cleaned Store Dim'!$A$2:$F$21,6,FALSE)</f>
        <v>Sabrina</v>
      </c>
    </row>
    <row r="520" spans="1:23" ht="15.75" x14ac:dyDescent="0.25">
      <c r="A520" s="4" t="s">
        <v>2483</v>
      </c>
      <c r="B520" s="20">
        <v>45333</v>
      </c>
      <c r="C520" s="4" t="s">
        <v>1145</v>
      </c>
      <c r="D520" s="4" t="s">
        <v>1868</v>
      </c>
      <c r="E520" s="4" t="s">
        <v>1914</v>
      </c>
      <c r="F520" s="4">
        <v>3</v>
      </c>
      <c r="G520" s="4">
        <v>268.76</v>
      </c>
      <c r="H520" s="4">
        <v>0.01</v>
      </c>
      <c r="I520" s="4" t="s">
        <v>1961</v>
      </c>
      <c r="J520" s="4">
        <v>798.21719999999993</v>
      </c>
      <c r="K520" s="4">
        <f t="shared" si="32"/>
        <v>3</v>
      </c>
      <c r="L520" s="4">
        <f t="shared" si="33"/>
        <v>268.76</v>
      </c>
      <c r="M520" s="4">
        <f t="shared" si="34"/>
        <v>0.01</v>
      </c>
      <c r="N520" s="4">
        <f t="shared" si="35"/>
        <v>798.21719999999993</v>
      </c>
      <c r="O520" s="6">
        <f>VLOOKUP(C520,'Cleaned Customer Dim'!$A$2:$D$501,4,FALSE)</f>
        <v>60</v>
      </c>
      <c r="P520" s="6" t="str">
        <f>VLOOKUP(C520,'Cleaned Customer Dim'!$A$2:$E$501,5,FALSE)</f>
        <v>Male</v>
      </c>
      <c r="Q520" s="6" t="str">
        <f>VLOOKUP(C520,'Cleaned Customer Dim'!$A$2:$J$501,10,FALSE)</f>
        <v>Gold</v>
      </c>
      <c r="R520" s="4" t="str">
        <f>VLOOKUP(D520,'Cleaned Product Dim'!$A$2:$C$101,3,FALSE)</f>
        <v>Sports</v>
      </c>
      <c r="S520" s="6">
        <f>VLOOKUP(D520,'Cleaned Product Dim'!$A$2:$G$101,7,FALSE)</f>
        <v>60.65</v>
      </c>
      <c r="T520" s="6">
        <f>VLOOKUP(D520,'Cleaned Product Dim'!$A$2:$H$101,8,FALSE)</f>
        <v>75</v>
      </c>
      <c r="U520" s="6" t="str">
        <f>VLOOKUP(E520,'Cleaned Store Dim'!$A$2:$C$21,3,FALSE)</f>
        <v>South</v>
      </c>
      <c r="V520" s="6" t="str">
        <f>VLOOKUP(E520,'Cleaned Store Dim'!$A$2:$E$21,5,FALSE)</f>
        <v>Online</v>
      </c>
      <c r="W520" s="6" t="str">
        <f>VLOOKUP(E520,'Cleaned Store Dim'!$A$2:$F$21,6,FALSE)</f>
        <v>Williamsport</v>
      </c>
    </row>
    <row r="521" spans="1:23" ht="15.75" x14ac:dyDescent="0.25">
      <c r="A521" s="4" t="s">
        <v>2484</v>
      </c>
      <c r="B521" s="20">
        <v>45495</v>
      </c>
      <c r="C521" s="4" t="s">
        <v>760</v>
      </c>
      <c r="D521" s="4" t="s">
        <v>1847</v>
      </c>
      <c r="E521" s="4" t="s">
        <v>1887</v>
      </c>
      <c r="F521" s="4">
        <v>4</v>
      </c>
      <c r="G521" s="4">
        <v>370.09</v>
      </c>
      <c r="H521" s="4">
        <v>0.22</v>
      </c>
      <c r="I521" s="4" t="s">
        <v>1964</v>
      </c>
      <c r="J521" s="4">
        <v>1154.6808000000001</v>
      </c>
      <c r="K521" s="4">
        <f t="shared" si="32"/>
        <v>4</v>
      </c>
      <c r="L521" s="4">
        <f t="shared" si="33"/>
        <v>370.09</v>
      </c>
      <c r="M521" s="4">
        <f t="shared" si="34"/>
        <v>0.22</v>
      </c>
      <c r="N521" s="4">
        <f t="shared" si="35"/>
        <v>1154.6808000000001</v>
      </c>
      <c r="O521" s="6">
        <f>VLOOKUP(C521,'Cleaned Customer Dim'!$A$2:$D$501,4,FALSE)</f>
        <v>59</v>
      </c>
      <c r="P521" s="6" t="str">
        <f>VLOOKUP(C521,'Cleaned Customer Dim'!$A$2:$E$501,5,FALSE)</f>
        <v>Male</v>
      </c>
      <c r="Q521" s="6" t="str">
        <f>VLOOKUP(C521,'Cleaned Customer Dim'!$A$2:$J$501,10,FALSE)</f>
        <v>Silver</v>
      </c>
      <c r="R521" s="4" t="str">
        <f>VLOOKUP(D521,'Cleaned Product Dim'!$A$2:$C$101,3,FALSE)</f>
        <v>Sports</v>
      </c>
      <c r="S521" s="6">
        <f>VLOOKUP(D521,'Cleaned Product Dim'!$A$2:$G$101,7,FALSE)</f>
        <v>131.24</v>
      </c>
      <c r="T521" s="6">
        <f>VLOOKUP(D521,'Cleaned Product Dim'!$A$2:$H$101,8,FALSE)</f>
        <v>232</v>
      </c>
      <c r="U521" s="6" t="str">
        <f>VLOOKUP(E521,'Cleaned Store Dim'!$A$2:$C$21,3,FALSE)</f>
        <v>East</v>
      </c>
      <c r="V521" s="6" t="str">
        <f>VLOOKUP(E521,'Cleaned Store Dim'!$A$2:$E$21,5,FALSE)</f>
        <v>Flagship</v>
      </c>
      <c r="W521" s="6" t="str">
        <f>VLOOKUP(E521,'Cleaned Store Dim'!$A$2:$F$21,6,FALSE)</f>
        <v>Washington</v>
      </c>
    </row>
    <row r="522" spans="1:23" ht="15.75" x14ac:dyDescent="0.25">
      <c r="A522" s="4" t="s">
        <v>2485</v>
      </c>
      <c r="B522" s="20">
        <v>45229</v>
      </c>
      <c r="C522" s="4" t="s">
        <v>820</v>
      </c>
      <c r="D522" s="4" t="s">
        <v>1817</v>
      </c>
      <c r="E522" s="4" t="s">
        <v>1911</v>
      </c>
      <c r="F522" s="4">
        <v>3</v>
      </c>
      <c r="G522" s="4">
        <v>679.22</v>
      </c>
      <c r="H522" s="4">
        <v>0.11</v>
      </c>
      <c r="I522" s="4" t="s">
        <v>1961</v>
      </c>
      <c r="J522" s="4">
        <v>1813.5174</v>
      </c>
      <c r="K522" s="4">
        <f t="shared" si="32"/>
        <v>3</v>
      </c>
      <c r="L522" s="4">
        <f t="shared" si="33"/>
        <v>679.22</v>
      </c>
      <c r="M522" s="4">
        <f t="shared" si="34"/>
        <v>0.11</v>
      </c>
      <c r="N522" s="4">
        <f t="shared" si="35"/>
        <v>1813.5174</v>
      </c>
      <c r="O522" s="6">
        <f>VLOOKUP(C522,'Cleaned Customer Dim'!$A$2:$D$501,4,FALSE)</f>
        <v>32</v>
      </c>
      <c r="P522" s="6" t="str">
        <f>VLOOKUP(C522,'Cleaned Customer Dim'!$A$2:$E$501,5,FALSE)</f>
        <v>Male</v>
      </c>
      <c r="Q522" s="6" t="str">
        <f>VLOOKUP(C522,'Cleaned Customer Dim'!$A$2:$J$501,10,FALSE)</f>
        <v>Bronze</v>
      </c>
      <c r="R522" s="4" t="str">
        <f>VLOOKUP(D522,'Cleaned Product Dim'!$A$2:$C$101,3,FALSE)</f>
        <v>Home</v>
      </c>
      <c r="S522" s="6">
        <f>VLOOKUP(D522,'Cleaned Product Dim'!$A$2:$G$101,7,FALSE)</f>
        <v>325.26</v>
      </c>
      <c r="T522" s="6">
        <f>VLOOKUP(D522,'Cleaned Product Dim'!$A$2:$H$101,8,FALSE)</f>
        <v>400</v>
      </c>
      <c r="U522" s="6" t="str">
        <f>VLOOKUP(E522,'Cleaned Store Dim'!$A$2:$C$21,3,FALSE)</f>
        <v>East</v>
      </c>
      <c r="V522" s="6" t="str">
        <f>VLOOKUP(E522,'Cleaned Store Dim'!$A$2:$E$21,5,FALSE)</f>
        <v>Online</v>
      </c>
      <c r="W522" s="6" t="str">
        <f>VLOOKUP(E522,'Cleaned Store Dim'!$A$2:$F$21,6,FALSE)</f>
        <v>Joseph</v>
      </c>
    </row>
    <row r="523" spans="1:23" ht="15.75" x14ac:dyDescent="0.25">
      <c r="A523" s="4" t="s">
        <v>2486</v>
      </c>
      <c r="B523" s="20">
        <v>45433</v>
      </c>
      <c r="C523" s="4" t="s">
        <v>1178</v>
      </c>
      <c r="D523" s="4" t="s">
        <v>1802</v>
      </c>
      <c r="E523" s="4" t="s">
        <v>1887</v>
      </c>
      <c r="F523" s="4">
        <v>3</v>
      </c>
      <c r="G523" s="4">
        <v>780.69</v>
      </c>
      <c r="H523" s="4">
        <v>0.1</v>
      </c>
      <c r="I523" s="4" t="s">
        <v>1964</v>
      </c>
      <c r="J523" s="4">
        <v>2107.8629999999998</v>
      </c>
      <c r="K523" s="4">
        <f t="shared" si="32"/>
        <v>3</v>
      </c>
      <c r="L523" s="4">
        <f t="shared" si="33"/>
        <v>780.69</v>
      </c>
      <c r="M523" s="4">
        <f t="shared" si="34"/>
        <v>0.1</v>
      </c>
      <c r="N523" s="4">
        <f t="shared" si="35"/>
        <v>2107.8629999999998</v>
      </c>
      <c r="O523" s="6">
        <f>VLOOKUP(C523,'Cleaned Customer Dim'!$A$2:$D$501,4,FALSE)</f>
        <v>37</v>
      </c>
      <c r="P523" s="6" t="str">
        <f>VLOOKUP(C523,'Cleaned Customer Dim'!$A$2:$E$501,5,FALSE)</f>
        <v>Female</v>
      </c>
      <c r="Q523" s="6" t="str">
        <f>VLOOKUP(C523,'Cleaned Customer Dim'!$A$2:$J$501,10,FALSE)</f>
        <v>Gold</v>
      </c>
      <c r="R523" s="4" t="str">
        <f>VLOOKUP(D523,'Cleaned Product Dim'!$A$2:$C$101,3,FALSE)</f>
        <v>Sports</v>
      </c>
      <c r="S523" s="6">
        <f>VLOOKUP(D523,'Cleaned Product Dim'!$A$2:$G$101,7,FALSE)</f>
        <v>107.06</v>
      </c>
      <c r="T523" s="6">
        <f>VLOOKUP(D523,'Cleaned Product Dim'!$A$2:$H$101,8,FALSE)</f>
        <v>359</v>
      </c>
      <c r="U523" s="6" t="str">
        <f>VLOOKUP(E523,'Cleaned Store Dim'!$A$2:$C$21,3,FALSE)</f>
        <v>East</v>
      </c>
      <c r="V523" s="6" t="str">
        <f>VLOOKUP(E523,'Cleaned Store Dim'!$A$2:$E$21,5,FALSE)</f>
        <v>Flagship</v>
      </c>
      <c r="W523" s="6" t="str">
        <f>VLOOKUP(E523,'Cleaned Store Dim'!$A$2:$F$21,6,FALSE)</f>
        <v>Washington</v>
      </c>
    </row>
    <row r="524" spans="1:23" ht="15.75" x14ac:dyDescent="0.25">
      <c r="A524" s="4" t="s">
        <v>2487</v>
      </c>
      <c r="B524" s="20">
        <v>45766</v>
      </c>
      <c r="C524" s="4" t="s">
        <v>844</v>
      </c>
      <c r="D524" s="4" t="s">
        <v>1706</v>
      </c>
      <c r="E524" s="4" t="s">
        <v>1896</v>
      </c>
      <c r="F524" s="4">
        <v>2</v>
      </c>
      <c r="G524" s="4">
        <v>42.97</v>
      </c>
      <c r="H524" s="4">
        <v>0.18</v>
      </c>
      <c r="I524" s="4" t="s">
        <v>1961</v>
      </c>
      <c r="J524" s="4">
        <v>70.470799999999997</v>
      </c>
      <c r="K524" s="4">
        <f t="shared" si="32"/>
        <v>2</v>
      </c>
      <c r="L524" s="4">
        <f t="shared" si="33"/>
        <v>42.97</v>
      </c>
      <c r="M524" s="4">
        <f t="shared" si="34"/>
        <v>0.18</v>
      </c>
      <c r="N524" s="4">
        <f t="shared" si="35"/>
        <v>70.470799999999997</v>
      </c>
      <c r="O524" s="6">
        <f>VLOOKUP(C524,'Cleaned Customer Dim'!$A$2:$D$501,4,FALSE)</f>
        <v>27</v>
      </c>
      <c r="P524" s="6" t="str">
        <f>VLOOKUP(C524,'Cleaned Customer Dim'!$A$2:$E$501,5,FALSE)</f>
        <v>Female</v>
      </c>
      <c r="Q524" s="6" t="str">
        <f>VLOOKUP(C524,'Cleaned Customer Dim'!$A$2:$J$501,10,FALSE)</f>
        <v>Silver</v>
      </c>
      <c r="R524" s="4" t="str">
        <f>VLOOKUP(D524,'Cleaned Product Dim'!$A$2:$C$101,3,FALSE)</f>
        <v>Electronics</v>
      </c>
      <c r="S524" s="6">
        <f>VLOOKUP(D524,'Cleaned Product Dim'!$A$2:$G$101,7,FALSE)</f>
        <v>450.71</v>
      </c>
      <c r="T524" s="6">
        <f>VLOOKUP(D524,'Cleaned Product Dim'!$A$2:$H$101,8,FALSE)</f>
        <v>389</v>
      </c>
      <c r="U524" s="6" t="str">
        <f>VLOOKUP(E524,'Cleaned Store Dim'!$A$2:$C$21,3,FALSE)</f>
        <v>South</v>
      </c>
      <c r="V524" s="6" t="str">
        <f>VLOOKUP(E524,'Cleaned Store Dim'!$A$2:$E$21,5,FALSE)</f>
        <v>Outlet</v>
      </c>
      <c r="W524" s="6" t="str">
        <f>VLOOKUP(E524,'Cleaned Store Dim'!$A$2:$F$21,6,FALSE)</f>
        <v>North Nancy</v>
      </c>
    </row>
    <row r="525" spans="1:23" ht="15.75" x14ac:dyDescent="0.25">
      <c r="A525" s="4" t="s">
        <v>2488</v>
      </c>
      <c r="B525" s="20">
        <v>45639</v>
      </c>
      <c r="C525" s="4" t="s">
        <v>919</v>
      </c>
      <c r="D525" s="4" t="s">
        <v>1829</v>
      </c>
      <c r="E525" s="4" t="s">
        <v>1887</v>
      </c>
      <c r="F525" s="4">
        <v>4</v>
      </c>
      <c r="G525" s="4">
        <v>854.37</v>
      </c>
      <c r="H525" s="4">
        <v>7.0000000000000007E-2</v>
      </c>
      <c r="I525" s="4" t="s">
        <v>1961</v>
      </c>
      <c r="J525" s="4">
        <v>3178.2564000000002</v>
      </c>
      <c r="K525" s="4">
        <f t="shared" si="32"/>
        <v>4</v>
      </c>
      <c r="L525" s="4">
        <f t="shared" si="33"/>
        <v>854.37</v>
      </c>
      <c r="M525" s="4">
        <f t="shared" si="34"/>
        <v>7.0000000000000007E-2</v>
      </c>
      <c r="N525" s="4">
        <f t="shared" si="35"/>
        <v>3178.2564000000002</v>
      </c>
      <c r="O525" s="6">
        <f>VLOOKUP(C525,'Cleaned Customer Dim'!$A$2:$D$501,4,FALSE)</f>
        <v>22</v>
      </c>
      <c r="P525" s="6" t="str">
        <f>VLOOKUP(C525,'Cleaned Customer Dim'!$A$2:$E$501,5,FALSE)</f>
        <v>Male</v>
      </c>
      <c r="Q525" s="6" t="str">
        <f>VLOOKUP(C525,'Cleaned Customer Dim'!$A$2:$J$501,10,FALSE)</f>
        <v>Silver</v>
      </c>
      <c r="R525" s="4" t="str">
        <f>VLOOKUP(D525,'Cleaned Product Dim'!$A$2:$C$101,3,FALSE)</f>
        <v>Sports</v>
      </c>
      <c r="S525" s="6">
        <f>VLOOKUP(D525,'Cleaned Product Dim'!$A$2:$G$101,7,FALSE)</f>
        <v>152.91999999999999</v>
      </c>
      <c r="T525" s="6">
        <f>VLOOKUP(D525,'Cleaned Product Dim'!$A$2:$H$101,8,FALSE)</f>
        <v>281</v>
      </c>
      <c r="U525" s="6" t="str">
        <f>VLOOKUP(E525,'Cleaned Store Dim'!$A$2:$C$21,3,FALSE)</f>
        <v>East</v>
      </c>
      <c r="V525" s="6" t="str">
        <f>VLOOKUP(E525,'Cleaned Store Dim'!$A$2:$E$21,5,FALSE)</f>
        <v>Flagship</v>
      </c>
      <c r="W525" s="6" t="str">
        <f>VLOOKUP(E525,'Cleaned Store Dim'!$A$2:$F$21,6,FALSE)</f>
        <v>Washington</v>
      </c>
    </row>
    <row r="526" spans="1:23" ht="15.75" x14ac:dyDescent="0.25">
      <c r="A526" s="4" t="s">
        <v>2489</v>
      </c>
      <c r="B526" s="20">
        <v>45774</v>
      </c>
      <c r="C526" s="4" t="s">
        <v>360</v>
      </c>
      <c r="D526" s="4" t="s">
        <v>1648</v>
      </c>
      <c r="E526" s="4" t="s">
        <v>1939</v>
      </c>
      <c r="F526" s="4">
        <v>2</v>
      </c>
      <c r="G526" s="4">
        <v>409.52</v>
      </c>
      <c r="H526" s="4">
        <v>0.06</v>
      </c>
      <c r="I526" s="4" t="s">
        <v>1964</v>
      </c>
      <c r="J526" s="4">
        <v>769.8975999999999</v>
      </c>
      <c r="K526" s="4">
        <f t="shared" si="32"/>
        <v>2</v>
      </c>
      <c r="L526" s="4">
        <f t="shared" si="33"/>
        <v>409.52</v>
      </c>
      <c r="M526" s="4">
        <f t="shared" si="34"/>
        <v>0.06</v>
      </c>
      <c r="N526" s="4">
        <f t="shared" si="35"/>
        <v>769.8975999999999</v>
      </c>
      <c r="O526" s="6">
        <f>VLOOKUP(C526,'Cleaned Customer Dim'!$A$2:$D$501,4,FALSE)</f>
        <v>53</v>
      </c>
      <c r="P526" s="6" t="str">
        <f>VLOOKUP(C526,'Cleaned Customer Dim'!$A$2:$E$501,5,FALSE)</f>
        <v>Female</v>
      </c>
      <c r="Q526" s="6" t="str">
        <f>VLOOKUP(C526,'Cleaned Customer Dim'!$A$2:$J$501,10,FALSE)</f>
        <v>Platinum</v>
      </c>
      <c r="R526" s="4" t="str">
        <f>VLOOKUP(D526,'Cleaned Product Dim'!$A$2:$C$101,3,FALSE)</f>
        <v>Sports</v>
      </c>
      <c r="S526" s="6">
        <f>VLOOKUP(D526,'Cleaned Product Dim'!$A$2:$G$101,7,FALSE)</f>
        <v>166.06</v>
      </c>
      <c r="T526" s="6">
        <f>VLOOKUP(D526,'Cleaned Product Dim'!$A$2:$H$101,8,FALSE)</f>
        <v>340</v>
      </c>
      <c r="U526" s="6" t="str">
        <f>VLOOKUP(E526,'Cleaned Store Dim'!$A$2:$C$21,3,FALSE)</f>
        <v>West</v>
      </c>
      <c r="V526" s="6" t="str">
        <f>VLOOKUP(E526,'Cleaned Store Dim'!$A$2:$E$21,5,FALSE)</f>
        <v>Flagship</v>
      </c>
      <c r="W526" s="6" t="str">
        <f>VLOOKUP(E526,'Cleaned Store Dim'!$A$2:$F$21,6,FALSE)</f>
        <v>New Jimmy</v>
      </c>
    </row>
    <row r="527" spans="1:23" ht="15.75" x14ac:dyDescent="0.25">
      <c r="A527" s="4" t="s">
        <v>2490</v>
      </c>
      <c r="B527" s="20">
        <v>45392</v>
      </c>
      <c r="C527" s="4" t="s">
        <v>554</v>
      </c>
      <c r="D527" s="4" t="s">
        <v>1805</v>
      </c>
      <c r="E527" s="4" t="s">
        <v>1924</v>
      </c>
      <c r="F527" s="4">
        <v>2</v>
      </c>
      <c r="G527" s="4">
        <v>407.46</v>
      </c>
      <c r="H527" s="4">
        <v>0.21</v>
      </c>
      <c r="I527" s="4" t="s">
        <v>1959</v>
      </c>
      <c r="J527" s="4">
        <v>643.78679999999997</v>
      </c>
      <c r="K527" s="4">
        <f t="shared" si="32"/>
        <v>2</v>
      </c>
      <c r="L527" s="4">
        <f t="shared" si="33"/>
        <v>407.46</v>
      </c>
      <c r="M527" s="4">
        <f t="shared" si="34"/>
        <v>0.21</v>
      </c>
      <c r="N527" s="4">
        <f t="shared" si="35"/>
        <v>643.78679999999997</v>
      </c>
      <c r="O527" s="6">
        <f>VLOOKUP(C527,'Cleaned Customer Dim'!$A$2:$D$501,4,FALSE)</f>
        <v>39</v>
      </c>
      <c r="P527" s="6" t="str">
        <f>VLOOKUP(C527,'Cleaned Customer Dim'!$A$2:$E$501,5,FALSE)</f>
        <v>Female</v>
      </c>
      <c r="Q527" s="6" t="str">
        <f>VLOOKUP(C527,'Cleaned Customer Dim'!$A$2:$J$501,10,FALSE)</f>
        <v>Silver</v>
      </c>
      <c r="R527" s="4" t="str">
        <f>VLOOKUP(D527,'Cleaned Product Dim'!$A$2:$C$101,3,FALSE)</f>
        <v>Electronics</v>
      </c>
      <c r="S527" s="6">
        <f>VLOOKUP(D527,'Cleaned Product Dim'!$A$2:$G$101,7,FALSE)</f>
        <v>403.71</v>
      </c>
      <c r="T527" s="6">
        <f>VLOOKUP(D527,'Cleaned Product Dim'!$A$2:$H$101,8,FALSE)</f>
        <v>159</v>
      </c>
      <c r="U527" s="6" t="str">
        <f>VLOOKUP(E527,'Cleaned Store Dim'!$A$2:$C$21,3,FALSE)</f>
        <v>East</v>
      </c>
      <c r="V527" s="6" t="str">
        <f>VLOOKUP(E527,'Cleaned Store Dim'!$A$2:$E$21,5,FALSE)</f>
        <v>Online</v>
      </c>
      <c r="W527" s="6" t="str">
        <f>VLOOKUP(E527,'Cleaned Store Dim'!$A$2:$F$21,6,FALSE)</f>
        <v>David</v>
      </c>
    </row>
    <row r="528" spans="1:23" ht="15.75" x14ac:dyDescent="0.25">
      <c r="A528" s="4" t="s">
        <v>2491</v>
      </c>
      <c r="B528" s="20">
        <v>45856</v>
      </c>
      <c r="C528" s="4" t="s">
        <v>746</v>
      </c>
      <c r="D528" s="4" t="s">
        <v>1572</v>
      </c>
      <c r="E528" s="4" t="s">
        <v>1917</v>
      </c>
      <c r="F528" s="4">
        <v>1</v>
      </c>
      <c r="G528" s="4">
        <v>728.84</v>
      </c>
      <c r="H528" s="4">
        <v>0.28000000000000003</v>
      </c>
      <c r="I528" s="4" t="s">
        <v>1961</v>
      </c>
      <c r="J528" s="4">
        <v>524.76480000000004</v>
      </c>
      <c r="K528" s="4">
        <f t="shared" si="32"/>
        <v>1</v>
      </c>
      <c r="L528" s="4">
        <f t="shared" si="33"/>
        <v>728.84</v>
      </c>
      <c r="M528" s="4">
        <f t="shared" si="34"/>
        <v>0.28000000000000003</v>
      </c>
      <c r="N528" s="4">
        <f t="shared" si="35"/>
        <v>524.76480000000004</v>
      </c>
      <c r="O528" s="6">
        <f>VLOOKUP(C528,'Cleaned Customer Dim'!$A$2:$D$501,4,FALSE)</f>
        <v>52</v>
      </c>
      <c r="P528" s="6" t="str">
        <f>VLOOKUP(C528,'Cleaned Customer Dim'!$A$2:$E$501,5,FALSE)</f>
        <v>Female</v>
      </c>
      <c r="Q528" s="6" t="str">
        <f>VLOOKUP(C528,'Cleaned Customer Dim'!$A$2:$J$501,10,FALSE)</f>
        <v>Gold</v>
      </c>
      <c r="R528" s="4" t="str">
        <f>VLOOKUP(D528,'Cleaned Product Dim'!$A$2:$C$101,3,FALSE)</f>
        <v>Clothing</v>
      </c>
      <c r="S528" s="6">
        <f>VLOOKUP(D528,'Cleaned Product Dim'!$A$2:$G$101,7,FALSE)</f>
        <v>306.45999999999998</v>
      </c>
      <c r="T528" s="6">
        <f>VLOOKUP(D528,'Cleaned Product Dim'!$A$2:$H$101,8,FALSE)</f>
        <v>487</v>
      </c>
      <c r="U528" s="6" t="str">
        <f>VLOOKUP(E528,'Cleaned Store Dim'!$A$2:$C$21,3,FALSE)</f>
        <v>West</v>
      </c>
      <c r="V528" s="6" t="str">
        <f>VLOOKUP(E528,'Cleaned Store Dim'!$A$2:$E$21,5,FALSE)</f>
        <v>Online</v>
      </c>
      <c r="W528" s="6" t="str">
        <f>VLOOKUP(E528,'Cleaned Store Dim'!$A$2:$F$21,6,FALSE)</f>
        <v>Thompson</v>
      </c>
    </row>
    <row r="529" spans="1:23" ht="15.75" x14ac:dyDescent="0.25">
      <c r="A529" s="4" t="s">
        <v>2492</v>
      </c>
      <c r="B529" s="20">
        <v>45599</v>
      </c>
      <c r="C529" s="4" t="s">
        <v>1412</v>
      </c>
      <c r="D529" s="4" t="s">
        <v>1817</v>
      </c>
      <c r="E529" s="4" t="s">
        <v>1911</v>
      </c>
      <c r="F529" s="4">
        <v>4</v>
      </c>
      <c r="G529" s="4">
        <v>467.24</v>
      </c>
      <c r="H529" s="4">
        <v>0.08</v>
      </c>
      <c r="I529" s="4" t="s">
        <v>1961</v>
      </c>
      <c r="J529" s="4">
        <v>1719.4431999999999</v>
      </c>
      <c r="K529" s="4">
        <f t="shared" si="32"/>
        <v>4</v>
      </c>
      <c r="L529" s="4">
        <f t="shared" si="33"/>
        <v>467.24</v>
      </c>
      <c r="M529" s="4">
        <f t="shared" si="34"/>
        <v>0.08</v>
      </c>
      <c r="N529" s="4">
        <f t="shared" si="35"/>
        <v>1719.4431999999999</v>
      </c>
      <c r="O529" s="6">
        <f>VLOOKUP(C529,'Cleaned Customer Dim'!$A$2:$D$501,4,FALSE)</f>
        <v>62</v>
      </c>
      <c r="P529" s="6" t="str">
        <f>VLOOKUP(C529,'Cleaned Customer Dim'!$A$2:$E$501,5,FALSE)</f>
        <v>Female</v>
      </c>
      <c r="Q529" s="6" t="str">
        <f>VLOOKUP(C529,'Cleaned Customer Dim'!$A$2:$J$501,10,FALSE)</f>
        <v>Platinum</v>
      </c>
      <c r="R529" s="4" t="str">
        <f>VLOOKUP(D529,'Cleaned Product Dim'!$A$2:$C$101,3,FALSE)</f>
        <v>Home</v>
      </c>
      <c r="S529" s="6">
        <f>VLOOKUP(D529,'Cleaned Product Dim'!$A$2:$G$101,7,FALSE)</f>
        <v>325.26</v>
      </c>
      <c r="T529" s="6">
        <f>VLOOKUP(D529,'Cleaned Product Dim'!$A$2:$H$101,8,FALSE)</f>
        <v>400</v>
      </c>
      <c r="U529" s="6" t="str">
        <f>VLOOKUP(E529,'Cleaned Store Dim'!$A$2:$C$21,3,FALSE)</f>
        <v>East</v>
      </c>
      <c r="V529" s="6" t="str">
        <f>VLOOKUP(E529,'Cleaned Store Dim'!$A$2:$E$21,5,FALSE)</f>
        <v>Online</v>
      </c>
      <c r="W529" s="6" t="str">
        <f>VLOOKUP(E529,'Cleaned Store Dim'!$A$2:$F$21,6,FALSE)</f>
        <v>Joseph</v>
      </c>
    </row>
    <row r="530" spans="1:23" ht="15.75" x14ac:dyDescent="0.25">
      <c r="A530" s="4" t="s">
        <v>2493</v>
      </c>
      <c r="B530" s="20">
        <v>45457</v>
      </c>
      <c r="C530" s="4" t="s">
        <v>336</v>
      </c>
      <c r="D530" s="4" t="s">
        <v>1599</v>
      </c>
      <c r="E530" s="4" t="s">
        <v>1927</v>
      </c>
      <c r="F530" s="4">
        <v>1</v>
      </c>
      <c r="G530" s="4">
        <v>57.94</v>
      </c>
      <c r="H530" s="4">
        <v>0.13</v>
      </c>
      <c r="I530" s="4" t="s">
        <v>1961</v>
      </c>
      <c r="J530" s="4">
        <v>50.407799999999988</v>
      </c>
      <c r="K530" s="4">
        <f t="shared" si="32"/>
        <v>1</v>
      </c>
      <c r="L530" s="4">
        <f t="shared" si="33"/>
        <v>57.94</v>
      </c>
      <c r="M530" s="4">
        <f t="shared" si="34"/>
        <v>0.13</v>
      </c>
      <c r="N530" s="4">
        <f t="shared" si="35"/>
        <v>50.407799999999988</v>
      </c>
      <c r="O530" s="6">
        <f>VLOOKUP(C530,'Cleaned Customer Dim'!$A$2:$D$501,4,FALSE)</f>
        <v>44</v>
      </c>
      <c r="P530" s="6" t="str">
        <f>VLOOKUP(C530,'Cleaned Customer Dim'!$A$2:$E$501,5,FALSE)</f>
        <v>Female</v>
      </c>
      <c r="Q530" s="6" t="str">
        <f>VLOOKUP(C530,'Cleaned Customer Dim'!$A$2:$J$501,10,FALSE)</f>
        <v>Platinum</v>
      </c>
      <c r="R530" s="4" t="str">
        <f>VLOOKUP(D530,'Cleaned Product Dim'!$A$2:$C$101,3,FALSE)</f>
        <v>Home</v>
      </c>
      <c r="S530" s="6">
        <f>VLOOKUP(D530,'Cleaned Product Dim'!$A$2:$G$101,7,FALSE)</f>
        <v>298.86</v>
      </c>
      <c r="T530" s="6">
        <f>VLOOKUP(D530,'Cleaned Product Dim'!$A$2:$H$101,8,FALSE)</f>
        <v>308</v>
      </c>
      <c r="U530" s="6" t="str">
        <f>VLOOKUP(E530,'Cleaned Store Dim'!$A$2:$C$21,3,FALSE)</f>
        <v>South</v>
      </c>
      <c r="V530" s="6" t="str">
        <f>VLOOKUP(E530,'Cleaned Store Dim'!$A$2:$E$21,5,FALSE)</f>
        <v>Online</v>
      </c>
      <c r="W530" s="6" t="str">
        <f>VLOOKUP(E530,'Cleaned Store Dim'!$A$2:$F$21,6,FALSE)</f>
        <v>Lake</v>
      </c>
    </row>
    <row r="531" spans="1:23" ht="15.75" x14ac:dyDescent="0.25">
      <c r="A531" s="4" t="s">
        <v>2494</v>
      </c>
      <c r="B531" s="20">
        <v>45338</v>
      </c>
      <c r="C531" s="4" t="s">
        <v>1091</v>
      </c>
      <c r="D531" s="4" t="s">
        <v>1728</v>
      </c>
      <c r="E531" s="4" t="s">
        <v>1942</v>
      </c>
      <c r="F531" s="4">
        <v>1</v>
      </c>
      <c r="G531" s="4">
        <v>540.1</v>
      </c>
      <c r="H531" s="4">
        <v>0.22</v>
      </c>
      <c r="I531" s="4" t="s">
        <v>1959</v>
      </c>
      <c r="J531" s="4">
        <v>421.27800000000002</v>
      </c>
      <c r="K531" s="4">
        <f t="shared" si="32"/>
        <v>1</v>
      </c>
      <c r="L531" s="4">
        <f t="shared" si="33"/>
        <v>540.1</v>
      </c>
      <c r="M531" s="4">
        <f t="shared" si="34"/>
        <v>0.22</v>
      </c>
      <c r="N531" s="4">
        <f t="shared" si="35"/>
        <v>421.27800000000002</v>
      </c>
      <c r="O531" s="6">
        <f>VLOOKUP(C531,'Cleaned Customer Dim'!$A$2:$D$501,4,FALSE)</f>
        <v>39</v>
      </c>
      <c r="P531" s="6" t="str">
        <f>VLOOKUP(C531,'Cleaned Customer Dim'!$A$2:$E$501,5,FALSE)</f>
        <v>Male</v>
      </c>
      <c r="Q531" s="6" t="str">
        <f>VLOOKUP(C531,'Cleaned Customer Dim'!$A$2:$J$501,10,FALSE)</f>
        <v>Gold</v>
      </c>
      <c r="R531" s="4" t="str">
        <f>VLOOKUP(D531,'Cleaned Product Dim'!$A$2:$C$101,3,FALSE)</f>
        <v>Beauty</v>
      </c>
      <c r="S531" s="6">
        <f>VLOOKUP(D531,'Cleaned Product Dim'!$A$2:$G$101,7,FALSE)</f>
        <v>43.29</v>
      </c>
      <c r="T531" s="6">
        <f>VLOOKUP(D531,'Cleaned Product Dim'!$A$2:$H$101,8,FALSE)</f>
        <v>267</v>
      </c>
      <c r="U531" s="6" t="str">
        <f>VLOOKUP(E531,'Cleaned Store Dim'!$A$2:$C$21,3,FALSE)</f>
        <v>North</v>
      </c>
      <c r="V531" s="6" t="str">
        <f>VLOOKUP(E531,'Cleaned Store Dim'!$A$2:$E$21,5,FALSE)</f>
        <v>Flagship</v>
      </c>
      <c r="W531" s="6" t="str">
        <f>VLOOKUP(E531,'Cleaned Store Dim'!$A$2:$F$21,6,FALSE)</f>
        <v>Benson</v>
      </c>
    </row>
    <row r="532" spans="1:23" ht="15.75" x14ac:dyDescent="0.25">
      <c r="A532" s="4" t="s">
        <v>2495</v>
      </c>
      <c r="B532" s="20">
        <v>45552</v>
      </c>
      <c r="C532" s="4" t="s">
        <v>285</v>
      </c>
      <c r="D532" s="4" t="s">
        <v>1590</v>
      </c>
      <c r="E532" s="4" t="s">
        <v>1948</v>
      </c>
      <c r="F532" s="4">
        <v>4</v>
      </c>
      <c r="G532" s="4">
        <v>816.28</v>
      </c>
      <c r="H532" s="4">
        <v>0.15</v>
      </c>
      <c r="I532" s="4" t="s">
        <v>1964</v>
      </c>
      <c r="J532" s="4">
        <v>2775.3519999999999</v>
      </c>
      <c r="K532" s="4">
        <f t="shared" si="32"/>
        <v>4</v>
      </c>
      <c r="L532" s="4">
        <f t="shared" si="33"/>
        <v>816.28</v>
      </c>
      <c r="M532" s="4">
        <f t="shared" si="34"/>
        <v>0.15</v>
      </c>
      <c r="N532" s="4">
        <f t="shared" si="35"/>
        <v>2775.3519999999999</v>
      </c>
      <c r="O532" s="6">
        <f>VLOOKUP(C532,'Cleaned Customer Dim'!$A$2:$D$501,4,FALSE)</f>
        <v>29</v>
      </c>
      <c r="P532" s="6" t="str">
        <f>VLOOKUP(C532,'Cleaned Customer Dim'!$A$2:$E$501,5,FALSE)</f>
        <v>Male</v>
      </c>
      <c r="Q532" s="6" t="str">
        <f>VLOOKUP(C532,'Cleaned Customer Dim'!$A$2:$J$501,10,FALSE)</f>
        <v>Gold</v>
      </c>
      <c r="R532" s="4" t="str">
        <f>VLOOKUP(D532,'Cleaned Product Dim'!$A$2:$C$101,3,FALSE)</f>
        <v>Electronics</v>
      </c>
      <c r="S532" s="6">
        <f>VLOOKUP(D532,'Cleaned Product Dim'!$A$2:$G$101,7,FALSE)</f>
        <v>439.07</v>
      </c>
      <c r="T532" s="6">
        <f>VLOOKUP(D532,'Cleaned Product Dim'!$A$2:$H$101,8,FALSE)</f>
        <v>142</v>
      </c>
      <c r="U532" s="6" t="str">
        <f>VLOOKUP(E532,'Cleaned Store Dim'!$A$2:$C$21,3,FALSE)</f>
        <v>East</v>
      </c>
      <c r="V532" s="6" t="str">
        <f>VLOOKUP(E532,'Cleaned Store Dim'!$A$2:$E$21,5,FALSE)</f>
        <v>Online</v>
      </c>
      <c r="W532" s="6" t="str">
        <f>VLOOKUP(E532,'Cleaned Store Dim'!$A$2:$F$21,6,FALSE)</f>
        <v>Vasquez</v>
      </c>
    </row>
    <row r="533" spans="1:23" ht="15.75" x14ac:dyDescent="0.25">
      <c r="A533" s="4" t="s">
        <v>2496</v>
      </c>
      <c r="B533" s="20">
        <v>45895</v>
      </c>
      <c r="C533" s="4" t="s">
        <v>597</v>
      </c>
      <c r="D533" s="4" t="s">
        <v>1706</v>
      </c>
      <c r="E533" s="4" t="s">
        <v>1917</v>
      </c>
      <c r="F533" s="4">
        <v>4</v>
      </c>
      <c r="G533" s="4">
        <v>727.49</v>
      </c>
      <c r="H533" s="4">
        <v>0.11</v>
      </c>
      <c r="I533" s="4" t="s">
        <v>1959</v>
      </c>
      <c r="J533" s="4">
        <v>2589.8643999999999</v>
      </c>
      <c r="K533" s="4">
        <f t="shared" si="32"/>
        <v>4</v>
      </c>
      <c r="L533" s="4">
        <f t="shared" si="33"/>
        <v>727.49</v>
      </c>
      <c r="M533" s="4">
        <f t="shared" si="34"/>
        <v>0.11</v>
      </c>
      <c r="N533" s="4">
        <f t="shared" si="35"/>
        <v>2589.8643999999999</v>
      </c>
      <c r="O533" s="6">
        <f>VLOOKUP(C533,'Cleaned Customer Dim'!$A$2:$D$501,4,FALSE)</f>
        <v>33</v>
      </c>
      <c r="P533" s="6" t="str">
        <f>VLOOKUP(C533,'Cleaned Customer Dim'!$A$2:$E$501,5,FALSE)</f>
        <v>Female</v>
      </c>
      <c r="Q533" s="6" t="str">
        <f>VLOOKUP(C533,'Cleaned Customer Dim'!$A$2:$J$501,10,FALSE)</f>
        <v>Bronze</v>
      </c>
      <c r="R533" s="4" t="str">
        <f>VLOOKUP(D533,'Cleaned Product Dim'!$A$2:$C$101,3,FALSE)</f>
        <v>Electronics</v>
      </c>
      <c r="S533" s="6">
        <f>VLOOKUP(D533,'Cleaned Product Dim'!$A$2:$G$101,7,FALSE)</f>
        <v>450.71</v>
      </c>
      <c r="T533" s="6">
        <f>VLOOKUP(D533,'Cleaned Product Dim'!$A$2:$H$101,8,FALSE)</f>
        <v>389</v>
      </c>
      <c r="U533" s="6" t="str">
        <f>VLOOKUP(E533,'Cleaned Store Dim'!$A$2:$C$21,3,FALSE)</f>
        <v>West</v>
      </c>
      <c r="V533" s="6" t="str">
        <f>VLOOKUP(E533,'Cleaned Store Dim'!$A$2:$E$21,5,FALSE)</f>
        <v>Online</v>
      </c>
      <c r="W533" s="6" t="str">
        <f>VLOOKUP(E533,'Cleaned Store Dim'!$A$2:$F$21,6,FALSE)</f>
        <v>Thompson</v>
      </c>
    </row>
    <row r="534" spans="1:23" ht="15.75" x14ac:dyDescent="0.25">
      <c r="A534" s="4" t="s">
        <v>2497</v>
      </c>
      <c r="B534" s="20">
        <v>45388</v>
      </c>
      <c r="C534" s="4" t="s">
        <v>575</v>
      </c>
      <c r="D534" s="4" t="s">
        <v>1841</v>
      </c>
      <c r="E534" s="4" t="s">
        <v>1932</v>
      </c>
      <c r="F534" s="4">
        <v>4</v>
      </c>
      <c r="G534" s="4">
        <v>817.92</v>
      </c>
      <c r="H534" s="4">
        <v>0.21</v>
      </c>
      <c r="I534" s="4" t="s">
        <v>1959</v>
      </c>
      <c r="J534" s="4">
        <v>2584.6271999999999</v>
      </c>
      <c r="K534" s="4">
        <f t="shared" si="32"/>
        <v>4</v>
      </c>
      <c r="L534" s="4">
        <f t="shared" si="33"/>
        <v>817.92</v>
      </c>
      <c r="M534" s="4">
        <f t="shared" si="34"/>
        <v>0.21</v>
      </c>
      <c r="N534" s="4">
        <f t="shared" si="35"/>
        <v>2584.6271999999999</v>
      </c>
      <c r="O534" s="6">
        <f>VLOOKUP(C534,'Cleaned Customer Dim'!$A$2:$D$501,4,FALSE)</f>
        <v>44</v>
      </c>
      <c r="P534" s="6" t="str">
        <f>VLOOKUP(C534,'Cleaned Customer Dim'!$A$2:$E$501,5,FALSE)</f>
        <v>Female</v>
      </c>
      <c r="Q534" s="6" t="str">
        <f>VLOOKUP(C534,'Cleaned Customer Dim'!$A$2:$J$501,10,FALSE)</f>
        <v>Platinum</v>
      </c>
      <c r="R534" s="4" t="str">
        <f>VLOOKUP(D534,'Cleaned Product Dim'!$A$2:$C$101,3,FALSE)</f>
        <v>Home</v>
      </c>
      <c r="S534" s="6">
        <f>VLOOKUP(D534,'Cleaned Product Dim'!$A$2:$G$101,7,FALSE)</f>
        <v>176.07</v>
      </c>
      <c r="T534" s="6">
        <f>VLOOKUP(D534,'Cleaned Product Dim'!$A$2:$H$101,8,FALSE)</f>
        <v>82</v>
      </c>
      <c r="U534" s="6" t="str">
        <f>VLOOKUP(E534,'Cleaned Store Dim'!$A$2:$C$21,3,FALSE)</f>
        <v>East</v>
      </c>
      <c r="V534" s="6" t="str">
        <f>VLOOKUP(E534,'Cleaned Store Dim'!$A$2:$E$21,5,FALSE)</f>
        <v>Flagship</v>
      </c>
      <c r="W534" s="6" t="str">
        <f>VLOOKUP(E534,'Cleaned Store Dim'!$A$2:$F$21,6,FALSE)</f>
        <v>Johnsonville</v>
      </c>
    </row>
    <row r="535" spans="1:23" ht="15.75" x14ac:dyDescent="0.25">
      <c r="A535" s="4" t="s">
        <v>2498</v>
      </c>
      <c r="B535" s="20">
        <v>45578</v>
      </c>
      <c r="C535" s="4" t="s">
        <v>1034</v>
      </c>
      <c r="D535" s="4" t="s">
        <v>1693</v>
      </c>
      <c r="E535" s="4" t="s">
        <v>1914</v>
      </c>
      <c r="F535" s="4">
        <v>2</v>
      </c>
      <c r="G535" s="4">
        <v>358.45</v>
      </c>
      <c r="H535" s="4">
        <v>7.0000000000000007E-2</v>
      </c>
      <c r="I535" s="4" t="s">
        <v>1964</v>
      </c>
      <c r="J535" s="4">
        <v>666.71699999999998</v>
      </c>
      <c r="K535" s="4">
        <f t="shared" si="32"/>
        <v>2</v>
      </c>
      <c r="L535" s="4">
        <f t="shared" si="33"/>
        <v>358.45</v>
      </c>
      <c r="M535" s="4">
        <f t="shared" si="34"/>
        <v>7.0000000000000007E-2</v>
      </c>
      <c r="N535" s="4">
        <f t="shared" si="35"/>
        <v>666.71699999999998</v>
      </c>
      <c r="O535" s="6">
        <f>VLOOKUP(C535,'Cleaned Customer Dim'!$A$2:$D$501,4,FALSE)</f>
        <v>60</v>
      </c>
      <c r="P535" s="6" t="str">
        <f>VLOOKUP(C535,'Cleaned Customer Dim'!$A$2:$E$501,5,FALSE)</f>
        <v>Male</v>
      </c>
      <c r="Q535" s="6" t="str">
        <f>VLOOKUP(C535,'Cleaned Customer Dim'!$A$2:$J$501,10,FALSE)</f>
        <v>Bronze</v>
      </c>
      <c r="R535" s="4" t="str">
        <f>VLOOKUP(D535,'Cleaned Product Dim'!$A$2:$C$101,3,FALSE)</f>
        <v>Sports</v>
      </c>
      <c r="S535" s="6">
        <f>VLOOKUP(D535,'Cleaned Product Dim'!$A$2:$G$101,7,FALSE)</f>
        <v>135.61000000000001</v>
      </c>
      <c r="T535" s="6">
        <f>VLOOKUP(D535,'Cleaned Product Dim'!$A$2:$H$101,8,FALSE)</f>
        <v>394</v>
      </c>
      <c r="U535" s="6" t="str">
        <f>VLOOKUP(E535,'Cleaned Store Dim'!$A$2:$C$21,3,FALSE)</f>
        <v>South</v>
      </c>
      <c r="V535" s="6" t="str">
        <f>VLOOKUP(E535,'Cleaned Store Dim'!$A$2:$E$21,5,FALSE)</f>
        <v>Online</v>
      </c>
      <c r="W535" s="6" t="str">
        <f>VLOOKUP(E535,'Cleaned Store Dim'!$A$2:$F$21,6,FALSE)</f>
        <v>Williamsport</v>
      </c>
    </row>
    <row r="536" spans="1:23" ht="15.75" x14ac:dyDescent="0.25">
      <c r="A536" s="4" t="s">
        <v>2499</v>
      </c>
      <c r="B536" s="20">
        <v>45902</v>
      </c>
      <c r="C536" s="4" t="s">
        <v>665</v>
      </c>
      <c r="D536" s="4" t="s">
        <v>1844</v>
      </c>
      <c r="E536" s="4" t="s">
        <v>1921</v>
      </c>
      <c r="F536" s="4">
        <v>1</v>
      </c>
      <c r="G536" s="4">
        <v>972.06</v>
      </c>
      <c r="H536" s="4">
        <v>0.3</v>
      </c>
      <c r="I536" s="4" t="s">
        <v>1964</v>
      </c>
      <c r="J536" s="4">
        <v>680.44199999999989</v>
      </c>
      <c r="K536" s="4">
        <f t="shared" si="32"/>
        <v>1</v>
      </c>
      <c r="L536" s="4">
        <f t="shared" si="33"/>
        <v>972.06</v>
      </c>
      <c r="M536" s="4">
        <f t="shared" si="34"/>
        <v>0.3</v>
      </c>
      <c r="N536" s="4">
        <f t="shared" si="35"/>
        <v>680.44199999999989</v>
      </c>
      <c r="O536" s="6">
        <f>VLOOKUP(C536,'Cleaned Customer Dim'!$A$2:$D$501,4,FALSE)</f>
        <v>25</v>
      </c>
      <c r="P536" s="6" t="str">
        <f>VLOOKUP(C536,'Cleaned Customer Dim'!$A$2:$E$501,5,FALSE)</f>
        <v>Female</v>
      </c>
      <c r="Q536" s="6" t="str">
        <f>VLOOKUP(C536,'Cleaned Customer Dim'!$A$2:$J$501,10,FALSE)</f>
        <v>Bronze</v>
      </c>
      <c r="R536" s="4" t="str">
        <f>VLOOKUP(D536,'Cleaned Product Dim'!$A$2:$C$101,3,FALSE)</f>
        <v>Home</v>
      </c>
      <c r="S536" s="6">
        <f>VLOOKUP(D536,'Cleaned Product Dim'!$A$2:$G$101,7,FALSE)</f>
        <v>371.38</v>
      </c>
      <c r="T536" s="6">
        <f>VLOOKUP(D536,'Cleaned Product Dim'!$A$2:$H$101,8,FALSE)</f>
        <v>220</v>
      </c>
      <c r="U536" s="6" t="str">
        <f>VLOOKUP(E536,'Cleaned Store Dim'!$A$2:$C$21,3,FALSE)</f>
        <v>South</v>
      </c>
      <c r="V536" s="6" t="str">
        <f>VLOOKUP(E536,'Cleaned Store Dim'!$A$2:$E$21,5,FALSE)</f>
        <v>Flagship</v>
      </c>
      <c r="W536" s="6" t="str">
        <f>VLOOKUP(E536,'Cleaned Store Dim'!$A$2:$F$21,6,FALSE)</f>
        <v>Johnstad</v>
      </c>
    </row>
    <row r="537" spans="1:23" ht="15.75" x14ac:dyDescent="0.25">
      <c r="A537" s="4" t="s">
        <v>2500</v>
      </c>
      <c r="B537" s="20">
        <v>45281</v>
      </c>
      <c r="C537" s="4" t="s">
        <v>134</v>
      </c>
      <c r="D537" s="4" t="s">
        <v>1998</v>
      </c>
      <c r="E537" s="4" t="s">
        <v>1887</v>
      </c>
      <c r="F537" s="4">
        <v>1</v>
      </c>
      <c r="G537" s="4">
        <v>791.36</v>
      </c>
      <c r="H537" s="4">
        <v>0.06</v>
      </c>
      <c r="I537" s="4" t="s">
        <v>1961</v>
      </c>
      <c r="J537" s="4">
        <v>743.87839999999994</v>
      </c>
      <c r="K537" s="4">
        <f t="shared" si="32"/>
        <v>1</v>
      </c>
      <c r="L537" s="4">
        <f t="shared" si="33"/>
        <v>791.36</v>
      </c>
      <c r="M537" s="4">
        <f t="shared" si="34"/>
        <v>0.06</v>
      </c>
      <c r="N537" s="4">
        <f t="shared" si="35"/>
        <v>743.87839999999994</v>
      </c>
      <c r="O537" s="6">
        <f>VLOOKUP(C537,'Cleaned Customer Dim'!$A$2:$D$501,4,FALSE)</f>
        <v>48</v>
      </c>
      <c r="P537" s="6" t="str">
        <f>VLOOKUP(C537,'Cleaned Customer Dim'!$A$2:$E$501,5,FALSE)</f>
        <v>Female</v>
      </c>
      <c r="Q537" s="6" t="str">
        <f>VLOOKUP(C537,'Cleaned Customer Dim'!$A$2:$J$501,10,FALSE)</f>
        <v>Gold</v>
      </c>
      <c r="R537" s="4" t="str">
        <f>VLOOKUP(D537,'Cleaned Product Dim'!$A$2:$C$101,3,FALSE)</f>
        <v>Beauty</v>
      </c>
      <c r="S537" s="6">
        <f>VLOOKUP(D537,'Cleaned Product Dim'!$A$2:$G$101,7,FALSE)</f>
        <v>337.42</v>
      </c>
      <c r="T537" s="6">
        <f>VLOOKUP(D537,'Cleaned Product Dim'!$A$2:$H$101,8,FALSE)</f>
        <v>256</v>
      </c>
      <c r="U537" s="6" t="str">
        <f>VLOOKUP(E537,'Cleaned Store Dim'!$A$2:$C$21,3,FALSE)</f>
        <v>East</v>
      </c>
      <c r="V537" s="6" t="str">
        <f>VLOOKUP(E537,'Cleaned Store Dim'!$A$2:$E$21,5,FALSE)</f>
        <v>Flagship</v>
      </c>
      <c r="W537" s="6" t="str">
        <f>VLOOKUP(E537,'Cleaned Store Dim'!$A$2:$F$21,6,FALSE)</f>
        <v>Washington</v>
      </c>
    </row>
    <row r="538" spans="1:23" ht="15.75" x14ac:dyDescent="0.25">
      <c r="A538" s="4" t="s">
        <v>2501</v>
      </c>
      <c r="B538" s="20">
        <v>45855</v>
      </c>
      <c r="C538" s="4" t="s">
        <v>1001</v>
      </c>
      <c r="D538" s="4" t="s">
        <v>1774</v>
      </c>
      <c r="E538" s="4" t="s">
        <v>1908</v>
      </c>
      <c r="F538" s="4">
        <v>4</v>
      </c>
      <c r="G538" s="4">
        <v>839.65</v>
      </c>
      <c r="H538" s="4">
        <v>0.26</v>
      </c>
      <c r="I538" s="4" t="s">
        <v>1964</v>
      </c>
      <c r="J538" s="4">
        <v>2485.364</v>
      </c>
      <c r="K538" s="4">
        <f t="shared" si="32"/>
        <v>4</v>
      </c>
      <c r="L538" s="4">
        <f t="shared" si="33"/>
        <v>839.65</v>
      </c>
      <c r="M538" s="4">
        <f t="shared" si="34"/>
        <v>0.26</v>
      </c>
      <c r="N538" s="4">
        <f t="shared" si="35"/>
        <v>2485.364</v>
      </c>
      <c r="O538" s="6">
        <f>VLOOKUP(C538,'Cleaned Customer Dim'!$A$2:$D$501,4,FALSE)</f>
        <v>53</v>
      </c>
      <c r="P538" s="6" t="str">
        <f>VLOOKUP(C538,'Cleaned Customer Dim'!$A$2:$E$501,5,FALSE)</f>
        <v>Female</v>
      </c>
      <c r="Q538" s="6" t="str">
        <f>VLOOKUP(C538,'Cleaned Customer Dim'!$A$2:$J$501,10,FALSE)</f>
        <v>Silver</v>
      </c>
      <c r="R538" s="4" t="str">
        <f>VLOOKUP(D538,'Cleaned Product Dim'!$A$2:$C$101,3,FALSE)</f>
        <v>Beauty</v>
      </c>
      <c r="S538" s="6">
        <f>VLOOKUP(D538,'Cleaned Product Dim'!$A$2:$G$101,7,FALSE)</f>
        <v>299.11</v>
      </c>
      <c r="T538" s="6">
        <f>VLOOKUP(D538,'Cleaned Product Dim'!$A$2:$H$101,8,FALSE)</f>
        <v>118</v>
      </c>
      <c r="U538" s="6" t="str">
        <f>VLOOKUP(E538,'Cleaned Store Dim'!$A$2:$C$21,3,FALSE)</f>
        <v>North</v>
      </c>
      <c r="V538" s="6" t="str">
        <f>VLOOKUP(E538,'Cleaned Store Dim'!$A$2:$E$21,5,FALSE)</f>
        <v>Outlet</v>
      </c>
      <c r="W538" s="6" t="str">
        <f>VLOOKUP(E538,'Cleaned Store Dim'!$A$2:$F$21,6,FALSE)</f>
        <v>Chester</v>
      </c>
    </row>
    <row r="539" spans="1:23" ht="15.75" x14ac:dyDescent="0.25">
      <c r="A539" s="4" t="s">
        <v>2502</v>
      </c>
      <c r="B539" s="20">
        <v>45793</v>
      </c>
      <c r="C539" s="4" t="s">
        <v>826</v>
      </c>
      <c r="D539" s="4" t="s">
        <v>1799</v>
      </c>
      <c r="E539" s="4" t="s">
        <v>1896</v>
      </c>
      <c r="F539" s="4">
        <v>2</v>
      </c>
      <c r="G539" s="4">
        <v>245.52</v>
      </c>
      <c r="H539" s="4">
        <v>0.11</v>
      </c>
      <c r="I539" s="4" t="s">
        <v>1964</v>
      </c>
      <c r="J539" s="4">
        <v>437.0256</v>
      </c>
      <c r="K539" s="4">
        <f t="shared" si="32"/>
        <v>2</v>
      </c>
      <c r="L539" s="4">
        <f t="shared" si="33"/>
        <v>245.52</v>
      </c>
      <c r="M539" s="4">
        <f t="shared" si="34"/>
        <v>0.11</v>
      </c>
      <c r="N539" s="4">
        <f t="shared" si="35"/>
        <v>437.0256</v>
      </c>
      <c r="O539" s="6">
        <f>VLOOKUP(C539,'Cleaned Customer Dim'!$A$2:$D$501,4,FALSE)</f>
        <v>21</v>
      </c>
      <c r="P539" s="6" t="str">
        <f>VLOOKUP(C539,'Cleaned Customer Dim'!$A$2:$E$501,5,FALSE)</f>
        <v>Male</v>
      </c>
      <c r="Q539" s="6" t="str">
        <f>VLOOKUP(C539,'Cleaned Customer Dim'!$A$2:$J$501,10,FALSE)</f>
        <v>Gold</v>
      </c>
      <c r="R539" s="4" t="str">
        <f>VLOOKUP(D539,'Cleaned Product Dim'!$A$2:$C$101,3,FALSE)</f>
        <v>Sports</v>
      </c>
      <c r="S539" s="6">
        <f>VLOOKUP(D539,'Cleaned Product Dim'!$A$2:$G$101,7,FALSE)</f>
        <v>477.61</v>
      </c>
      <c r="T539" s="6">
        <f>VLOOKUP(D539,'Cleaned Product Dim'!$A$2:$H$101,8,FALSE)</f>
        <v>300</v>
      </c>
      <c r="U539" s="6" t="str">
        <f>VLOOKUP(E539,'Cleaned Store Dim'!$A$2:$C$21,3,FALSE)</f>
        <v>South</v>
      </c>
      <c r="V539" s="6" t="str">
        <f>VLOOKUP(E539,'Cleaned Store Dim'!$A$2:$E$21,5,FALSE)</f>
        <v>Outlet</v>
      </c>
      <c r="W539" s="6" t="str">
        <f>VLOOKUP(E539,'Cleaned Store Dim'!$A$2:$F$21,6,FALSE)</f>
        <v>North Nancy</v>
      </c>
    </row>
    <row r="540" spans="1:23" ht="15.75" x14ac:dyDescent="0.25">
      <c r="A540" s="4" t="s">
        <v>2503</v>
      </c>
      <c r="B540" s="20">
        <v>45999</v>
      </c>
      <c r="C540" s="4" t="s">
        <v>1223</v>
      </c>
      <c r="D540" s="4" t="s">
        <v>1829</v>
      </c>
      <c r="E540" s="4" t="s">
        <v>1917</v>
      </c>
      <c r="F540" s="4">
        <v>3</v>
      </c>
      <c r="G540" s="4">
        <v>787.91</v>
      </c>
      <c r="H540" s="4">
        <v>0.06</v>
      </c>
      <c r="I540" s="4" t="s">
        <v>1961</v>
      </c>
      <c r="J540" s="4">
        <v>2221.9061999999999</v>
      </c>
      <c r="K540" s="4">
        <f t="shared" si="32"/>
        <v>3</v>
      </c>
      <c r="L540" s="4">
        <f t="shared" si="33"/>
        <v>787.91</v>
      </c>
      <c r="M540" s="4">
        <f t="shared" si="34"/>
        <v>0.06</v>
      </c>
      <c r="N540" s="4">
        <f t="shared" si="35"/>
        <v>2221.9061999999999</v>
      </c>
      <c r="O540" s="6">
        <f>VLOOKUP(C540,'Cleaned Customer Dim'!$A$2:$D$501,4,FALSE)</f>
        <v>53</v>
      </c>
      <c r="P540" s="6" t="str">
        <f>VLOOKUP(C540,'Cleaned Customer Dim'!$A$2:$E$501,5,FALSE)</f>
        <v>Male</v>
      </c>
      <c r="Q540" s="6" t="str">
        <f>VLOOKUP(C540,'Cleaned Customer Dim'!$A$2:$J$501,10,FALSE)</f>
        <v>Platinum</v>
      </c>
      <c r="R540" s="4" t="str">
        <f>VLOOKUP(D540,'Cleaned Product Dim'!$A$2:$C$101,3,FALSE)</f>
        <v>Sports</v>
      </c>
      <c r="S540" s="6">
        <f>VLOOKUP(D540,'Cleaned Product Dim'!$A$2:$G$101,7,FALSE)</f>
        <v>152.91999999999999</v>
      </c>
      <c r="T540" s="6">
        <f>VLOOKUP(D540,'Cleaned Product Dim'!$A$2:$H$101,8,FALSE)</f>
        <v>281</v>
      </c>
      <c r="U540" s="6" t="str">
        <f>VLOOKUP(E540,'Cleaned Store Dim'!$A$2:$C$21,3,FALSE)</f>
        <v>West</v>
      </c>
      <c r="V540" s="6" t="str">
        <f>VLOOKUP(E540,'Cleaned Store Dim'!$A$2:$E$21,5,FALSE)</f>
        <v>Online</v>
      </c>
      <c r="W540" s="6" t="str">
        <f>VLOOKUP(E540,'Cleaned Store Dim'!$A$2:$F$21,6,FALSE)</f>
        <v>Thompson</v>
      </c>
    </row>
    <row r="541" spans="1:23" ht="15.75" x14ac:dyDescent="0.25">
      <c r="A541" s="4" t="s">
        <v>2504</v>
      </c>
      <c r="B541" s="20">
        <v>45890</v>
      </c>
      <c r="C541" s="4" t="s">
        <v>206</v>
      </c>
      <c r="D541" s="4" t="s">
        <v>1808</v>
      </c>
      <c r="E541" s="4" t="s">
        <v>1904</v>
      </c>
      <c r="F541" s="4">
        <v>2</v>
      </c>
      <c r="G541" s="4">
        <v>709.17</v>
      </c>
      <c r="H541" s="4">
        <v>0.22</v>
      </c>
      <c r="I541" s="4" t="s">
        <v>1959</v>
      </c>
      <c r="J541" s="4">
        <v>1106.3052</v>
      </c>
      <c r="K541" s="4">
        <f t="shared" si="32"/>
        <v>2</v>
      </c>
      <c r="L541" s="4">
        <f t="shared" si="33"/>
        <v>709.17</v>
      </c>
      <c r="M541" s="4">
        <f t="shared" si="34"/>
        <v>0.22</v>
      </c>
      <c r="N541" s="4">
        <f t="shared" si="35"/>
        <v>1106.3052</v>
      </c>
      <c r="O541" s="6">
        <f>VLOOKUP(C541,'Cleaned Customer Dim'!$A$2:$D$501,4,FALSE)</f>
        <v>37</v>
      </c>
      <c r="P541" s="6" t="str">
        <f>VLOOKUP(C541,'Cleaned Customer Dim'!$A$2:$E$501,5,FALSE)</f>
        <v>Female</v>
      </c>
      <c r="Q541" s="6" t="str">
        <f>VLOOKUP(C541,'Cleaned Customer Dim'!$A$2:$J$501,10,FALSE)</f>
        <v>Gold</v>
      </c>
      <c r="R541" s="4" t="str">
        <f>VLOOKUP(D541,'Cleaned Product Dim'!$A$2:$C$101,3,FALSE)</f>
        <v>Clothing</v>
      </c>
      <c r="S541" s="6">
        <f>VLOOKUP(D541,'Cleaned Product Dim'!$A$2:$G$101,7,FALSE)</f>
        <v>158.13999999999999</v>
      </c>
      <c r="T541" s="6">
        <f>VLOOKUP(D541,'Cleaned Product Dim'!$A$2:$H$101,8,FALSE)</f>
        <v>82</v>
      </c>
      <c r="U541" s="6" t="str">
        <f>VLOOKUP(E541,'Cleaned Store Dim'!$A$2:$C$21,3,FALSE)</f>
        <v>South</v>
      </c>
      <c r="V541" s="6" t="str">
        <f>VLOOKUP(E541,'Cleaned Store Dim'!$A$2:$E$21,5,FALSE)</f>
        <v>Online</v>
      </c>
      <c r="W541" s="6" t="str">
        <f>VLOOKUP(E541,'Cleaned Store Dim'!$A$2:$F$21,6,FALSE)</f>
        <v>Sharon</v>
      </c>
    </row>
    <row r="542" spans="1:23" ht="15.75" x14ac:dyDescent="0.25">
      <c r="A542" s="4" t="s">
        <v>2505</v>
      </c>
      <c r="B542" s="20">
        <v>45251</v>
      </c>
      <c r="C542" s="4" t="s">
        <v>766</v>
      </c>
      <c r="D542" s="4" t="s">
        <v>1856</v>
      </c>
      <c r="E542" s="4" t="s">
        <v>1914</v>
      </c>
      <c r="F542" s="4">
        <v>2</v>
      </c>
      <c r="G542" s="4">
        <v>533.91999999999996</v>
      </c>
      <c r="H542" s="4">
        <v>0.13</v>
      </c>
      <c r="I542" s="4" t="s">
        <v>1959</v>
      </c>
      <c r="J542" s="4">
        <v>929.02079999999989</v>
      </c>
      <c r="K542" s="4">
        <f t="shared" si="32"/>
        <v>2</v>
      </c>
      <c r="L542" s="4">
        <f t="shared" si="33"/>
        <v>533.91999999999996</v>
      </c>
      <c r="M542" s="4">
        <f t="shared" si="34"/>
        <v>0.13</v>
      </c>
      <c r="N542" s="4">
        <f t="shared" si="35"/>
        <v>929.02079999999989</v>
      </c>
      <c r="O542" s="6">
        <f>VLOOKUP(C542,'Cleaned Customer Dim'!$A$2:$D$501,4,FALSE)</f>
        <v>28</v>
      </c>
      <c r="P542" s="6" t="str">
        <f>VLOOKUP(C542,'Cleaned Customer Dim'!$A$2:$E$501,5,FALSE)</f>
        <v>Female</v>
      </c>
      <c r="Q542" s="6" t="str">
        <f>VLOOKUP(C542,'Cleaned Customer Dim'!$A$2:$J$501,10,FALSE)</f>
        <v>Bronze</v>
      </c>
      <c r="R542" s="4" t="str">
        <f>VLOOKUP(D542,'Cleaned Product Dim'!$A$2:$C$101,3,FALSE)</f>
        <v>Clothing</v>
      </c>
      <c r="S542" s="6">
        <f>VLOOKUP(D542,'Cleaned Product Dim'!$A$2:$G$101,7,FALSE)</f>
        <v>438.25</v>
      </c>
      <c r="T542" s="6">
        <f>VLOOKUP(D542,'Cleaned Product Dim'!$A$2:$H$101,8,FALSE)</f>
        <v>496</v>
      </c>
      <c r="U542" s="6" t="str">
        <f>VLOOKUP(E542,'Cleaned Store Dim'!$A$2:$C$21,3,FALSE)</f>
        <v>South</v>
      </c>
      <c r="V542" s="6" t="str">
        <f>VLOOKUP(E542,'Cleaned Store Dim'!$A$2:$E$21,5,FALSE)</f>
        <v>Online</v>
      </c>
      <c r="W542" s="6" t="str">
        <f>VLOOKUP(E542,'Cleaned Store Dim'!$A$2:$F$21,6,FALSE)</f>
        <v>Williamsport</v>
      </c>
    </row>
    <row r="543" spans="1:23" ht="15.75" x14ac:dyDescent="0.25">
      <c r="A543" s="4" t="s">
        <v>2506</v>
      </c>
      <c r="B543" s="20">
        <v>45840</v>
      </c>
      <c r="C543" s="4" t="s">
        <v>1525</v>
      </c>
      <c r="D543" s="4" t="s">
        <v>1706</v>
      </c>
      <c r="E543" s="4" t="s">
        <v>1887</v>
      </c>
      <c r="F543" s="4">
        <v>1</v>
      </c>
      <c r="G543" s="4">
        <v>878.84</v>
      </c>
      <c r="H543" s="4">
        <v>0.28000000000000003</v>
      </c>
      <c r="I543" s="4" t="s">
        <v>1964</v>
      </c>
      <c r="J543" s="4">
        <v>632.76480000000004</v>
      </c>
      <c r="K543" s="4">
        <f t="shared" si="32"/>
        <v>1</v>
      </c>
      <c r="L543" s="4">
        <f t="shared" si="33"/>
        <v>878.84</v>
      </c>
      <c r="M543" s="4">
        <f t="shared" si="34"/>
        <v>0.28000000000000003</v>
      </c>
      <c r="N543" s="4">
        <f t="shared" si="35"/>
        <v>632.76480000000004</v>
      </c>
      <c r="O543" s="6">
        <f>VLOOKUP(C543,'Cleaned Customer Dim'!$A$2:$D$501,4,FALSE)</f>
        <v>59</v>
      </c>
      <c r="P543" s="6" t="str">
        <f>VLOOKUP(C543,'Cleaned Customer Dim'!$A$2:$E$501,5,FALSE)</f>
        <v>Female</v>
      </c>
      <c r="Q543" s="6" t="str">
        <f>VLOOKUP(C543,'Cleaned Customer Dim'!$A$2:$J$501,10,FALSE)</f>
        <v>Platinum</v>
      </c>
      <c r="R543" s="4" t="str">
        <f>VLOOKUP(D543,'Cleaned Product Dim'!$A$2:$C$101,3,FALSE)</f>
        <v>Electronics</v>
      </c>
      <c r="S543" s="6">
        <f>VLOOKUP(D543,'Cleaned Product Dim'!$A$2:$G$101,7,FALSE)</f>
        <v>450.71</v>
      </c>
      <c r="T543" s="6">
        <f>VLOOKUP(D543,'Cleaned Product Dim'!$A$2:$H$101,8,FALSE)</f>
        <v>389</v>
      </c>
      <c r="U543" s="6" t="str">
        <f>VLOOKUP(E543,'Cleaned Store Dim'!$A$2:$C$21,3,FALSE)</f>
        <v>East</v>
      </c>
      <c r="V543" s="6" t="str">
        <f>VLOOKUP(E543,'Cleaned Store Dim'!$A$2:$E$21,5,FALSE)</f>
        <v>Flagship</v>
      </c>
      <c r="W543" s="6" t="str">
        <f>VLOOKUP(E543,'Cleaned Store Dim'!$A$2:$F$21,6,FALSE)</f>
        <v>Washington</v>
      </c>
    </row>
    <row r="544" spans="1:23" ht="15.75" x14ac:dyDescent="0.25">
      <c r="A544" s="4" t="s">
        <v>2507</v>
      </c>
      <c r="B544" s="20">
        <v>45287</v>
      </c>
      <c r="C544" s="4" t="s">
        <v>674</v>
      </c>
      <c r="D544" s="4" t="s">
        <v>1712</v>
      </c>
      <c r="E544" s="4" t="s">
        <v>1939</v>
      </c>
      <c r="F544" s="4">
        <v>1</v>
      </c>
      <c r="G544" s="4">
        <v>442.36</v>
      </c>
      <c r="H544" s="4">
        <v>0.14000000000000001</v>
      </c>
      <c r="I544" s="4" t="s">
        <v>1959</v>
      </c>
      <c r="J544" s="4">
        <v>380.42959999999999</v>
      </c>
      <c r="K544" s="4">
        <f t="shared" si="32"/>
        <v>1</v>
      </c>
      <c r="L544" s="4">
        <f t="shared" si="33"/>
        <v>442.36</v>
      </c>
      <c r="M544" s="4">
        <f t="shared" si="34"/>
        <v>0.14000000000000001</v>
      </c>
      <c r="N544" s="4">
        <f t="shared" si="35"/>
        <v>380.42959999999999</v>
      </c>
      <c r="O544" s="6">
        <f>VLOOKUP(C544,'Cleaned Customer Dim'!$A$2:$D$501,4,FALSE)</f>
        <v>52</v>
      </c>
      <c r="P544" s="6" t="str">
        <f>VLOOKUP(C544,'Cleaned Customer Dim'!$A$2:$E$501,5,FALSE)</f>
        <v>Male</v>
      </c>
      <c r="Q544" s="6" t="str">
        <f>VLOOKUP(C544,'Cleaned Customer Dim'!$A$2:$J$501,10,FALSE)</f>
        <v>Platinum</v>
      </c>
      <c r="R544" s="4" t="str">
        <f>VLOOKUP(D544,'Cleaned Product Dim'!$A$2:$C$101,3,FALSE)</f>
        <v>Sports</v>
      </c>
      <c r="S544" s="6">
        <f>VLOOKUP(D544,'Cleaned Product Dim'!$A$2:$G$101,7,FALSE)</f>
        <v>167.12</v>
      </c>
      <c r="T544" s="6">
        <f>VLOOKUP(D544,'Cleaned Product Dim'!$A$2:$H$101,8,FALSE)</f>
        <v>316</v>
      </c>
      <c r="U544" s="6" t="str">
        <f>VLOOKUP(E544,'Cleaned Store Dim'!$A$2:$C$21,3,FALSE)</f>
        <v>West</v>
      </c>
      <c r="V544" s="6" t="str">
        <f>VLOOKUP(E544,'Cleaned Store Dim'!$A$2:$E$21,5,FALSE)</f>
        <v>Flagship</v>
      </c>
      <c r="W544" s="6" t="str">
        <f>VLOOKUP(E544,'Cleaned Store Dim'!$A$2:$F$21,6,FALSE)</f>
        <v>New Jimmy</v>
      </c>
    </row>
    <row r="545" spans="1:23" ht="15.75" x14ac:dyDescent="0.25">
      <c r="A545" s="4" t="s">
        <v>2508</v>
      </c>
      <c r="B545" s="20">
        <v>45711</v>
      </c>
      <c r="C545" s="4" t="s">
        <v>1058</v>
      </c>
      <c r="D545" s="4" t="s">
        <v>1683</v>
      </c>
      <c r="E545" s="4" t="s">
        <v>1911</v>
      </c>
      <c r="F545" s="4">
        <v>1</v>
      </c>
      <c r="G545" s="4">
        <v>763.34</v>
      </c>
      <c r="H545" s="4">
        <v>0.11</v>
      </c>
      <c r="I545" s="4" t="s">
        <v>1964</v>
      </c>
      <c r="J545" s="4">
        <v>679.37260000000003</v>
      </c>
      <c r="K545" s="4">
        <f t="shared" si="32"/>
        <v>1</v>
      </c>
      <c r="L545" s="4">
        <f t="shared" si="33"/>
        <v>763.34</v>
      </c>
      <c r="M545" s="4">
        <f t="shared" si="34"/>
        <v>0.11</v>
      </c>
      <c r="N545" s="4">
        <f t="shared" si="35"/>
        <v>679.37260000000003</v>
      </c>
      <c r="O545" s="6">
        <f>VLOOKUP(C545,'Cleaned Customer Dim'!$A$2:$D$501,4,FALSE)</f>
        <v>64</v>
      </c>
      <c r="P545" s="6" t="str">
        <f>VLOOKUP(C545,'Cleaned Customer Dim'!$A$2:$E$501,5,FALSE)</f>
        <v>Female</v>
      </c>
      <c r="Q545" s="6" t="str">
        <f>VLOOKUP(C545,'Cleaned Customer Dim'!$A$2:$J$501,10,FALSE)</f>
        <v>Gold</v>
      </c>
      <c r="R545" s="4" t="str">
        <f>VLOOKUP(D545,'Cleaned Product Dim'!$A$2:$C$101,3,FALSE)</f>
        <v>Home</v>
      </c>
      <c r="S545" s="6">
        <f>VLOOKUP(D545,'Cleaned Product Dim'!$A$2:$G$101,7,FALSE)</f>
        <v>382.22</v>
      </c>
      <c r="T545" s="6">
        <f>VLOOKUP(D545,'Cleaned Product Dim'!$A$2:$H$101,8,FALSE)</f>
        <v>329</v>
      </c>
      <c r="U545" s="6" t="str">
        <f>VLOOKUP(E545,'Cleaned Store Dim'!$A$2:$C$21,3,FALSE)</f>
        <v>East</v>
      </c>
      <c r="V545" s="6" t="str">
        <f>VLOOKUP(E545,'Cleaned Store Dim'!$A$2:$E$21,5,FALSE)</f>
        <v>Online</v>
      </c>
      <c r="W545" s="6" t="str">
        <f>VLOOKUP(E545,'Cleaned Store Dim'!$A$2:$F$21,6,FALSE)</f>
        <v>Joseph</v>
      </c>
    </row>
    <row r="546" spans="1:23" ht="15.75" x14ac:dyDescent="0.25">
      <c r="A546" s="4" t="s">
        <v>2509</v>
      </c>
      <c r="B546" s="20">
        <v>45754</v>
      </c>
      <c r="C546" s="4" t="s">
        <v>560</v>
      </c>
      <c r="D546" s="4" t="s">
        <v>1759</v>
      </c>
      <c r="E546" s="4" t="s">
        <v>1945</v>
      </c>
      <c r="F546" s="4">
        <v>3</v>
      </c>
      <c r="G546" s="4">
        <v>178.22</v>
      </c>
      <c r="H546" s="4">
        <v>0.15</v>
      </c>
      <c r="I546" s="4" t="s">
        <v>1964</v>
      </c>
      <c r="J546" s="4">
        <v>454.46100000000001</v>
      </c>
      <c r="K546" s="4">
        <f t="shared" si="32"/>
        <v>3</v>
      </c>
      <c r="L546" s="4">
        <f t="shared" si="33"/>
        <v>178.22</v>
      </c>
      <c r="M546" s="4">
        <f t="shared" si="34"/>
        <v>0.15</v>
      </c>
      <c r="N546" s="4">
        <f t="shared" si="35"/>
        <v>454.46100000000001</v>
      </c>
      <c r="O546" s="6">
        <f>VLOOKUP(C546,'Cleaned Customer Dim'!$A$2:$D$501,4,FALSE)</f>
        <v>25</v>
      </c>
      <c r="P546" s="6" t="str">
        <f>VLOOKUP(C546,'Cleaned Customer Dim'!$A$2:$E$501,5,FALSE)</f>
        <v>Female</v>
      </c>
      <c r="Q546" s="6" t="str">
        <f>VLOOKUP(C546,'Cleaned Customer Dim'!$A$2:$J$501,10,FALSE)</f>
        <v>Silver</v>
      </c>
      <c r="R546" s="4" t="str">
        <f>VLOOKUP(D546,'Cleaned Product Dim'!$A$2:$C$101,3,FALSE)</f>
        <v>Beauty</v>
      </c>
      <c r="S546" s="6">
        <f>VLOOKUP(D546,'Cleaned Product Dim'!$A$2:$G$101,7,FALSE)</f>
        <v>17.309999999999999</v>
      </c>
      <c r="T546" s="6">
        <f>VLOOKUP(D546,'Cleaned Product Dim'!$A$2:$H$101,8,FALSE)</f>
        <v>399</v>
      </c>
      <c r="U546" s="6" t="str">
        <f>VLOOKUP(E546,'Cleaned Store Dim'!$A$2:$C$21,3,FALSE)</f>
        <v>East</v>
      </c>
      <c r="V546" s="6" t="str">
        <f>VLOOKUP(E546,'Cleaned Store Dim'!$A$2:$E$21,5,FALSE)</f>
        <v>Flagship</v>
      </c>
      <c r="W546" s="6" t="str">
        <f>VLOOKUP(E546,'Cleaned Store Dim'!$A$2:$F$21,6,FALSE)</f>
        <v>East Stevechester</v>
      </c>
    </row>
    <row r="547" spans="1:23" ht="15.75" x14ac:dyDescent="0.25">
      <c r="A547" s="4" t="s">
        <v>2510</v>
      </c>
      <c r="B547" s="20">
        <v>45255</v>
      </c>
      <c r="C547" s="4" t="s">
        <v>370</v>
      </c>
      <c r="D547" s="4" t="s">
        <v>1655</v>
      </c>
      <c r="E547" s="4" t="s">
        <v>1892</v>
      </c>
      <c r="F547" s="4">
        <v>4</v>
      </c>
      <c r="G547" s="4">
        <v>90.32</v>
      </c>
      <c r="H547" s="4">
        <v>0.08</v>
      </c>
      <c r="I547" s="4" t="s">
        <v>1961</v>
      </c>
      <c r="J547" s="4">
        <v>332.37759999999997</v>
      </c>
      <c r="K547" s="4">
        <f t="shared" si="32"/>
        <v>4</v>
      </c>
      <c r="L547" s="4">
        <f t="shared" si="33"/>
        <v>90.32</v>
      </c>
      <c r="M547" s="4">
        <f t="shared" si="34"/>
        <v>0.08</v>
      </c>
      <c r="N547" s="4">
        <f t="shared" si="35"/>
        <v>332.37759999999997</v>
      </c>
      <c r="O547" s="6">
        <f>VLOOKUP(C547,'Cleaned Customer Dim'!$A$2:$D$501,4,FALSE)</f>
        <v>21</v>
      </c>
      <c r="P547" s="6" t="str">
        <f>VLOOKUP(C547,'Cleaned Customer Dim'!$A$2:$E$501,5,FALSE)</f>
        <v>Male</v>
      </c>
      <c r="Q547" s="6" t="str">
        <f>VLOOKUP(C547,'Cleaned Customer Dim'!$A$2:$J$501,10,FALSE)</f>
        <v>Bronze</v>
      </c>
      <c r="R547" s="4" t="str">
        <f>VLOOKUP(D547,'Cleaned Product Dim'!$A$2:$C$101,3,FALSE)</f>
        <v>Electronics</v>
      </c>
      <c r="S547" s="6">
        <f>VLOOKUP(D547,'Cleaned Product Dim'!$A$2:$G$101,7,FALSE)</f>
        <v>322.41000000000003</v>
      </c>
      <c r="T547" s="6">
        <f>VLOOKUP(D547,'Cleaned Product Dim'!$A$2:$H$101,8,FALSE)</f>
        <v>213</v>
      </c>
      <c r="U547" s="6" t="str">
        <f>VLOOKUP(E547,'Cleaned Store Dim'!$A$2:$C$21,3,FALSE)</f>
        <v>North</v>
      </c>
      <c r="V547" s="6" t="str">
        <f>VLOOKUP(E547,'Cleaned Store Dim'!$A$2:$E$21,5,FALSE)</f>
        <v>Flagship</v>
      </c>
      <c r="W547" s="6" t="str">
        <f>VLOOKUP(E547,'Cleaned Store Dim'!$A$2:$F$21,6,FALSE)</f>
        <v>Daniel</v>
      </c>
    </row>
    <row r="548" spans="1:23" ht="15.75" x14ac:dyDescent="0.25">
      <c r="A548" s="4" t="s">
        <v>2511</v>
      </c>
      <c r="B548" s="20">
        <v>45840</v>
      </c>
      <c r="C548" s="4" t="s">
        <v>1193</v>
      </c>
      <c r="D548" s="4" t="s">
        <v>1599</v>
      </c>
      <c r="E548" s="4" t="s">
        <v>1911</v>
      </c>
      <c r="F548" s="4">
        <v>3</v>
      </c>
      <c r="G548" s="4">
        <v>370.93</v>
      </c>
      <c r="H548" s="4">
        <v>0</v>
      </c>
      <c r="I548" s="4" t="s">
        <v>1959</v>
      </c>
      <c r="J548" s="4">
        <v>1112.79</v>
      </c>
      <c r="K548" s="4">
        <f t="shared" si="32"/>
        <v>3</v>
      </c>
      <c r="L548" s="4">
        <f t="shared" si="33"/>
        <v>370.93</v>
      </c>
      <c r="M548" s="4">
        <f t="shared" si="34"/>
        <v>0</v>
      </c>
      <c r="N548" s="4">
        <f t="shared" si="35"/>
        <v>1112.79</v>
      </c>
      <c r="O548" s="6">
        <f>VLOOKUP(C548,'Cleaned Customer Dim'!$A$2:$D$501,4,FALSE)</f>
        <v>44</v>
      </c>
      <c r="P548" s="6" t="str">
        <f>VLOOKUP(C548,'Cleaned Customer Dim'!$A$2:$E$501,5,FALSE)</f>
        <v>Female</v>
      </c>
      <c r="Q548" s="6" t="str">
        <f>VLOOKUP(C548,'Cleaned Customer Dim'!$A$2:$J$501,10,FALSE)</f>
        <v>Bronze</v>
      </c>
      <c r="R548" s="4" t="str">
        <f>VLOOKUP(D548,'Cleaned Product Dim'!$A$2:$C$101,3,FALSE)</f>
        <v>Home</v>
      </c>
      <c r="S548" s="6">
        <f>VLOOKUP(D548,'Cleaned Product Dim'!$A$2:$G$101,7,FALSE)</f>
        <v>298.86</v>
      </c>
      <c r="T548" s="6">
        <f>VLOOKUP(D548,'Cleaned Product Dim'!$A$2:$H$101,8,FALSE)</f>
        <v>308</v>
      </c>
      <c r="U548" s="6" t="str">
        <f>VLOOKUP(E548,'Cleaned Store Dim'!$A$2:$C$21,3,FALSE)</f>
        <v>East</v>
      </c>
      <c r="V548" s="6" t="str">
        <f>VLOOKUP(E548,'Cleaned Store Dim'!$A$2:$E$21,5,FALSE)</f>
        <v>Online</v>
      </c>
      <c r="W548" s="6" t="str">
        <f>VLOOKUP(E548,'Cleaned Store Dim'!$A$2:$F$21,6,FALSE)</f>
        <v>Joseph</v>
      </c>
    </row>
    <row r="549" spans="1:23" ht="15.75" x14ac:dyDescent="0.25">
      <c r="A549" s="4" t="s">
        <v>2512</v>
      </c>
      <c r="B549" s="20">
        <v>45281</v>
      </c>
      <c r="C549" s="4" t="s">
        <v>182</v>
      </c>
      <c r="D549" s="4" t="s">
        <v>1645</v>
      </c>
      <c r="E549" s="4" t="s">
        <v>1936</v>
      </c>
      <c r="F549" s="4">
        <v>1</v>
      </c>
      <c r="G549" s="4">
        <v>352.43</v>
      </c>
      <c r="H549" s="4">
        <v>0.14000000000000001</v>
      </c>
      <c r="I549" s="4" t="s">
        <v>1961</v>
      </c>
      <c r="J549" s="4">
        <v>303.08980000000003</v>
      </c>
      <c r="K549" s="4">
        <f t="shared" si="32"/>
        <v>1</v>
      </c>
      <c r="L549" s="4">
        <f t="shared" si="33"/>
        <v>352.43</v>
      </c>
      <c r="M549" s="4">
        <f t="shared" si="34"/>
        <v>0.14000000000000001</v>
      </c>
      <c r="N549" s="4">
        <f t="shared" si="35"/>
        <v>303.08980000000003</v>
      </c>
      <c r="O549" s="6">
        <f>VLOOKUP(C549,'Cleaned Customer Dim'!$A$2:$D$501,4,FALSE)</f>
        <v>55</v>
      </c>
      <c r="P549" s="6" t="str">
        <f>VLOOKUP(C549,'Cleaned Customer Dim'!$A$2:$E$501,5,FALSE)</f>
        <v>Female</v>
      </c>
      <c r="Q549" s="6" t="str">
        <f>VLOOKUP(C549,'Cleaned Customer Dim'!$A$2:$J$501,10,FALSE)</f>
        <v>Platinum</v>
      </c>
      <c r="R549" s="4" t="str">
        <f>VLOOKUP(D549,'Cleaned Product Dim'!$A$2:$C$101,3,FALSE)</f>
        <v>Clothing</v>
      </c>
      <c r="S549" s="6">
        <f>VLOOKUP(D549,'Cleaned Product Dim'!$A$2:$G$101,7,FALSE)</f>
        <v>265.73266666666666</v>
      </c>
      <c r="T549" s="6">
        <f>VLOOKUP(D549,'Cleaned Product Dim'!$A$2:$H$101,8,FALSE)</f>
        <v>360</v>
      </c>
      <c r="U549" s="6" t="str">
        <f>VLOOKUP(E549,'Cleaned Store Dim'!$A$2:$C$21,3,FALSE)</f>
        <v>North</v>
      </c>
      <c r="V549" s="6" t="str">
        <f>VLOOKUP(E549,'Cleaned Store Dim'!$A$2:$E$21,5,FALSE)</f>
        <v>Flagship</v>
      </c>
      <c r="W549" s="6" t="str">
        <f>VLOOKUP(E549,'Cleaned Store Dim'!$A$2:$F$21,6,FALSE)</f>
        <v>Jenniferstad</v>
      </c>
    </row>
    <row r="550" spans="1:23" ht="15.75" x14ac:dyDescent="0.25">
      <c r="A550" s="4" t="s">
        <v>2513</v>
      </c>
      <c r="B550" s="20">
        <v>45383</v>
      </c>
      <c r="C550" s="4" t="s">
        <v>430</v>
      </c>
      <c r="D550" s="4" t="s">
        <v>1606</v>
      </c>
      <c r="E550" s="4" t="s">
        <v>1936</v>
      </c>
      <c r="F550" s="4">
        <v>2</v>
      </c>
      <c r="G550" s="4">
        <v>562.97</v>
      </c>
      <c r="H550" s="4">
        <v>0.2</v>
      </c>
      <c r="I550" s="4" t="s">
        <v>1959</v>
      </c>
      <c r="J550" s="4">
        <v>900.75200000000007</v>
      </c>
      <c r="K550" s="4">
        <f t="shared" si="32"/>
        <v>2</v>
      </c>
      <c r="L550" s="4">
        <f t="shared" si="33"/>
        <v>562.97</v>
      </c>
      <c r="M550" s="4">
        <f t="shared" si="34"/>
        <v>0.2</v>
      </c>
      <c r="N550" s="4">
        <f t="shared" si="35"/>
        <v>900.75200000000007</v>
      </c>
      <c r="O550" s="6">
        <f>VLOOKUP(C550,'Cleaned Customer Dim'!$A$2:$D$501,4,FALSE)</f>
        <v>40</v>
      </c>
      <c r="P550" s="6" t="str">
        <f>VLOOKUP(C550,'Cleaned Customer Dim'!$A$2:$E$501,5,FALSE)</f>
        <v>Male</v>
      </c>
      <c r="Q550" s="6" t="str">
        <f>VLOOKUP(C550,'Cleaned Customer Dim'!$A$2:$J$501,10,FALSE)</f>
        <v>Silver</v>
      </c>
      <c r="R550" s="4" t="str">
        <f>VLOOKUP(D550,'Cleaned Product Dim'!$A$2:$C$101,3,FALSE)</f>
        <v>Beauty</v>
      </c>
      <c r="S550" s="6">
        <f>VLOOKUP(D550,'Cleaned Product Dim'!$A$2:$G$101,7,FALSE)</f>
        <v>115.82</v>
      </c>
      <c r="T550" s="6">
        <f>VLOOKUP(D550,'Cleaned Product Dim'!$A$2:$H$101,8,FALSE)</f>
        <v>460</v>
      </c>
      <c r="U550" s="6" t="str">
        <f>VLOOKUP(E550,'Cleaned Store Dim'!$A$2:$C$21,3,FALSE)</f>
        <v>North</v>
      </c>
      <c r="V550" s="6" t="str">
        <f>VLOOKUP(E550,'Cleaned Store Dim'!$A$2:$E$21,5,FALSE)</f>
        <v>Flagship</v>
      </c>
      <c r="W550" s="6" t="str">
        <f>VLOOKUP(E550,'Cleaned Store Dim'!$A$2:$F$21,6,FALSE)</f>
        <v>Jenniferstad</v>
      </c>
    </row>
    <row r="551" spans="1:23" ht="15.75" x14ac:dyDescent="0.25">
      <c r="A551" s="4" t="s">
        <v>2514</v>
      </c>
      <c r="B551" s="20">
        <v>45260</v>
      </c>
      <c r="C551" s="4" t="s">
        <v>533</v>
      </c>
      <c r="D551" s="4" t="s">
        <v>1747</v>
      </c>
      <c r="E551" s="4" t="s">
        <v>1914</v>
      </c>
      <c r="F551" s="4">
        <v>1</v>
      </c>
      <c r="G551" s="4">
        <v>522.85</v>
      </c>
      <c r="H551" s="4">
        <v>0.12</v>
      </c>
      <c r="I551" s="4" t="s">
        <v>1961</v>
      </c>
      <c r="J551" s="4">
        <v>460.108</v>
      </c>
      <c r="K551" s="4">
        <f t="shared" si="32"/>
        <v>1</v>
      </c>
      <c r="L551" s="4">
        <f t="shared" si="33"/>
        <v>522.85</v>
      </c>
      <c r="M551" s="4">
        <f t="shared" si="34"/>
        <v>0.12</v>
      </c>
      <c r="N551" s="4">
        <f t="shared" si="35"/>
        <v>460.108</v>
      </c>
      <c r="O551" s="6">
        <f>VLOOKUP(C551,'Cleaned Customer Dim'!$A$2:$D$501,4,FALSE)</f>
        <v>59</v>
      </c>
      <c r="P551" s="6" t="str">
        <f>VLOOKUP(C551,'Cleaned Customer Dim'!$A$2:$E$501,5,FALSE)</f>
        <v>Male</v>
      </c>
      <c r="Q551" s="6" t="str">
        <f>VLOOKUP(C551,'Cleaned Customer Dim'!$A$2:$J$501,10,FALSE)</f>
        <v>Platinum</v>
      </c>
      <c r="R551" s="4" t="str">
        <f>VLOOKUP(D551,'Cleaned Product Dim'!$A$2:$C$101,3,FALSE)</f>
        <v>Home</v>
      </c>
      <c r="S551" s="6">
        <f>VLOOKUP(D551,'Cleaned Product Dim'!$A$2:$G$101,7,FALSE)</f>
        <v>81.75</v>
      </c>
      <c r="T551" s="6">
        <f>VLOOKUP(D551,'Cleaned Product Dim'!$A$2:$H$101,8,FALSE)</f>
        <v>226.05</v>
      </c>
      <c r="U551" s="6" t="str">
        <f>VLOOKUP(E551,'Cleaned Store Dim'!$A$2:$C$21,3,FALSE)</f>
        <v>South</v>
      </c>
      <c r="V551" s="6" t="str">
        <f>VLOOKUP(E551,'Cleaned Store Dim'!$A$2:$E$21,5,FALSE)</f>
        <v>Online</v>
      </c>
      <c r="W551" s="6" t="str">
        <f>VLOOKUP(E551,'Cleaned Store Dim'!$A$2:$F$21,6,FALSE)</f>
        <v>Williamsport</v>
      </c>
    </row>
    <row r="552" spans="1:23" ht="15.75" x14ac:dyDescent="0.25">
      <c r="A552" s="4" t="s">
        <v>2515</v>
      </c>
      <c r="B552" s="20">
        <v>45851</v>
      </c>
      <c r="C552" s="4" t="s">
        <v>1106</v>
      </c>
      <c r="D552" s="4" t="s">
        <v>1638</v>
      </c>
      <c r="E552" s="4" t="s">
        <v>1939</v>
      </c>
      <c r="F552" s="4">
        <v>4</v>
      </c>
      <c r="G552" s="4">
        <v>714.89</v>
      </c>
      <c r="H552" s="4">
        <v>0.15</v>
      </c>
      <c r="I552" s="4" t="s">
        <v>1959</v>
      </c>
      <c r="J552" s="4">
        <v>2430.6260000000002</v>
      </c>
      <c r="K552" s="4">
        <f t="shared" si="32"/>
        <v>4</v>
      </c>
      <c r="L552" s="4">
        <f t="shared" si="33"/>
        <v>714.89</v>
      </c>
      <c r="M552" s="4">
        <f t="shared" si="34"/>
        <v>0.15</v>
      </c>
      <c r="N552" s="4">
        <f t="shared" si="35"/>
        <v>2430.6260000000002</v>
      </c>
      <c r="O552" s="6">
        <f>VLOOKUP(C552,'Cleaned Customer Dim'!$A$2:$D$501,4,FALSE)</f>
        <v>31</v>
      </c>
      <c r="P552" s="6" t="str">
        <f>VLOOKUP(C552,'Cleaned Customer Dim'!$A$2:$E$501,5,FALSE)</f>
        <v>Male</v>
      </c>
      <c r="Q552" s="6" t="str">
        <f>VLOOKUP(C552,'Cleaned Customer Dim'!$A$2:$J$501,10,FALSE)</f>
        <v>Bronze</v>
      </c>
      <c r="R552" s="4" t="str">
        <f>VLOOKUP(D552,'Cleaned Product Dim'!$A$2:$C$101,3,FALSE)</f>
        <v>Home</v>
      </c>
      <c r="S552" s="6">
        <f>VLOOKUP(D552,'Cleaned Product Dim'!$A$2:$G$101,7,FALSE)</f>
        <v>123.46</v>
      </c>
      <c r="T552" s="6">
        <f>VLOOKUP(D552,'Cleaned Product Dim'!$A$2:$H$101,8,FALSE)</f>
        <v>76</v>
      </c>
      <c r="U552" s="6" t="str">
        <f>VLOOKUP(E552,'Cleaned Store Dim'!$A$2:$C$21,3,FALSE)</f>
        <v>West</v>
      </c>
      <c r="V552" s="6" t="str">
        <f>VLOOKUP(E552,'Cleaned Store Dim'!$A$2:$E$21,5,FALSE)</f>
        <v>Flagship</v>
      </c>
      <c r="W552" s="6" t="str">
        <f>VLOOKUP(E552,'Cleaned Store Dim'!$A$2:$F$21,6,FALSE)</f>
        <v>New Jimmy</v>
      </c>
    </row>
    <row r="553" spans="1:23" ht="15.75" x14ac:dyDescent="0.25">
      <c r="A553" s="4" t="s">
        <v>2516</v>
      </c>
      <c r="B553" s="20">
        <v>45222</v>
      </c>
      <c r="C553" s="4" t="s">
        <v>624</v>
      </c>
      <c r="D553" s="4" t="s">
        <v>1709</v>
      </c>
      <c r="E553" s="4" t="s">
        <v>1896</v>
      </c>
      <c r="F553" s="4">
        <v>3</v>
      </c>
      <c r="G553" s="4">
        <v>137.77000000000001</v>
      </c>
      <c r="H553" s="4">
        <v>0.26</v>
      </c>
      <c r="I553" s="4" t="s">
        <v>1961</v>
      </c>
      <c r="J553" s="4">
        <v>305.84940000000012</v>
      </c>
      <c r="K553" s="4">
        <f t="shared" si="32"/>
        <v>3</v>
      </c>
      <c r="L553" s="4">
        <f t="shared" si="33"/>
        <v>137.77000000000001</v>
      </c>
      <c r="M553" s="4">
        <f t="shared" si="34"/>
        <v>0.26</v>
      </c>
      <c r="N553" s="4">
        <f t="shared" si="35"/>
        <v>305.84940000000012</v>
      </c>
      <c r="O553" s="6">
        <f>VLOOKUP(C553,'Cleaned Customer Dim'!$A$2:$D$501,4,FALSE)</f>
        <v>60</v>
      </c>
      <c r="P553" s="6" t="str">
        <f>VLOOKUP(C553,'Cleaned Customer Dim'!$A$2:$E$501,5,FALSE)</f>
        <v>Female</v>
      </c>
      <c r="Q553" s="6" t="str">
        <f>VLOOKUP(C553,'Cleaned Customer Dim'!$A$2:$J$501,10,FALSE)</f>
        <v>Platinum</v>
      </c>
      <c r="R553" s="4" t="str">
        <f>VLOOKUP(D553,'Cleaned Product Dim'!$A$2:$C$101,3,FALSE)</f>
        <v>Electronics</v>
      </c>
      <c r="S553" s="6">
        <f>VLOOKUP(D553,'Cleaned Product Dim'!$A$2:$G$101,7,FALSE)</f>
        <v>253.33</v>
      </c>
      <c r="T553" s="6">
        <f>VLOOKUP(D553,'Cleaned Product Dim'!$A$2:$H$101,8,FALSE)</f>
        <v>266</v>
      </c>
      <c r="U553" s="6" t="str">
        <f>VLOOKUP(E553,'Cleaned Store Dim'!$A$2:$C$21,3,FALSE)</f>
        <v>South</v>
      </c>
      <c r="V553" s="6" t="str">
        <f>VLOOKUP(E553,'Cleaned Store Dim'!$A$2:$E$21,5,FALSE)</f>
        <v>Outlet</v>
      </c>
      <c r="W553" s="6" t="str">
        <f>VLOOKUP(E553,'Cleaned Store Dim'!$A$2:$F$21,6,FALSE)</f>
        <v>North Nancy</v>
      </c>
    </row>
    <row r="554" spans="1:23" ht="15.75" x14ac:dyDescent="0.25">
      <c r="A554" s="4" t="s">
        <v>2517</v>
      </c>
      <c r="B554" s="20">
        <v>45940</v>
      </c>
      <c r="C554" s="4" t="s">
        <v>118</v>
      </c>
      <c r="D554" s="4" t="s">
        <v>1859</v>
      </c>
      <c r="E554" s="4" t="s">
        <v>1927</v>
      </c>
      <c r="F554" s="4">
        <v>3</v>
      </c>
      <c r="G554" s="4">
        <v>862.18</v>
      </c>
      <c r="H554" s="4">
        <v>0.22</v>
      </c>
      <c r="I554" s="4" t="s">
        <v>1961</v>
      </c>
      <c r="J554" s="4">
        <v>2017.5011999999999</v>
      </c>
      <c r="K554" s="4">
        <f t="shared" si="32"/>
        <v>3</v>
      </c>
      <c r="L554" s="4">
        <f t="shared" si="33"/>
        <v>862.18</v>
      </c>
      <c r="M554" s="4">
        <f t="shared" si="34"/>
        <v>0.22</v>
      </c>
      <c r="N554" s="4">
        <f t="shared" si="35"/>
        <v>2017.5011999999999</v>
      </c>
      <c r="O554" s="6">
        <f>VLOOKUP(C554,'Cleaned Customer Dim'!$A$2:$D$501,4,FALSE)</f>
        <v>31</v>
      </c>
      <c r="P554" s="6" t="str">
        <f>VLOOKUP(C554,'Cleaned Customer Dim'!$A$2:$E$501,5,FALSE)</f>
        <v>Male</v>
      </c>
      <c r="Q554" s="6" t="str">
        <f>VLOOKUP(C554,'Cleaned Customer Dim'!$A$2:$J$501,10,FALSE)</f>
        <v>Platinum</v>
      </c>
      <c r="R554" s="4" t="str">
        <f>VLOOKUP(D554,'Cleaned Product Dim'!$A$2:$C$101,3,FALSE)</f>
        <v>Home</v>
      </c>
      <c r="S554" s="6">
        <f>VLOOKUP(D554,'Cleaned Product Dim'!$A$2:$G$101,7,FALSE)</f>
        <v>447.43</v>
      </c>
      <c r="T554" s="6">
        <f>VLOOKUP(D554,'Cleaned Product Dim'!$A$2:$H$101,8,FALSE)</f>
        <v>191</v>
      </c>
      <c r="U554" s="6" t="str">
        <f>VLOOKUP(E554,'Cleaned Store Dim'!$A$2:$C$21,3,FALSE)</f>
        <v>South</v>
      </c>
      <c r="V554" s="6" t="str">
        <f>VLOOKUP(E554,'Cleaned Store Dim'!$A$2:$E$21,5,FALSE)</f>
        <v>Online</v>
      </c>
      <c r="W554" s="6" t="str">
        <f>VLOOKUP(E554,'Cleaned Store Dim'!$A$2:$F$21,6,FALSE)</f>
        <v>Lake</v>
      </c>
    </row>
    <row r="555" spans="1:23" ht="15.75" x14ac:dyDescent="0.25">
      <c r="A555" s="4" t="s">
        <v>2518</v>
      </c>
      <c r="B555" s="20">
        <v>45822</v>
      </c>
      <c r="C555" s="4" t="s">
        <v>218</v>
      </c>
      <c r="D555" s="4" t="s">
        <v>1693</v>
      </c>
      <c r="E555" s="4" t="s">
        <v>1934</v>
      </c>
      <c r="F555" s="4">
        <v>2</v>
      </c>
      <c r="G555" s="4">
        <v>833.64</v>
      </c>
      <c r="H555" s="4">
        <v>0.24</v>
      </c>
      <c r="I555" s="4" t="s">
        <v>1961</v>
      </c>
      <c r="J555" s="4">
        <v>1267.1328000000001</v>
      </c>
      <c r="K555" s="4">
        <f t="shared" si="32"/>
        <v>2</v>
      </c>
      <c r="L555" s="4">
        <f t="shared" si="33"/>
        <v>833.64</v>
      </c>
      <c r="M555" s="4">
        <f t="shared" si="34"/>
        <v>0.24</v>
      </c>
      <c r="N555" s="4">
        <f t="shared" si="35"/>
        <v>1267.1328000000001</v>
      </c>
      <c r="O555" s="6">
        <f>VLOOKUP(C555,'Cleaned Customer Dim'!$A$2:$D$501,4,FALSE)</f>
        <v>43</v>
      </c>
      <c r="P555" s="6" t="str">
        <f>VLOOKUP(C555,'Cleaned Customer Dim'!$A$2:$E$501,5,FALSE)</f>
        <v>Female</v>
      </c>
      <c r="Q555" s="6" t="str">
        <f>VLOOKUP(C555,'Cleaned Customer Dim'!$A$2:$J$501,10,FALSE)</f>
        <v>Platinum</v>
      </c>
      <c r="R555" s="4" t="str">
        <f>VLOOKUP(D555,'Cleaned Product Dim'!$A$2:$C$101,3,FALSE)</f>
        <v>Sports</v>
      </c>
      <c r="S555" s="6">
        <f>VLOOKUP(D555,'Cleaned Product Dim'!$A$2:$G$101,7,FALSE)</f>
        <v>135.61000000000001</v>
      </c>
      <c r="T555" s="6">
        <f>VLOOKUP(D555,'Cleaned Product Dim'!$A$2:$H$101,8,FALSE)</f>
        <v>394</v>
      </c>
      <c r="U555" s="6" t="str">
        <f>VLOOKUP(E555,'Cleaned Store Dim'!$A$2:$C$21,3,FALSE)</f>
        <v>South</v>
      </c>
      <c r="V555" s="6" t="str">
        <f>VLOOKUP(E555,'Cleaned Store Dim'!$A$2:$E$21,5,FALSE)</f>
        <v>Outlet</v>
      </c>
      <c r="W555" s="6" t="str">
        <f>VLOOKUP(E555,'Cleaned Store Dim'!$A$2:$F$21,6,FALSE)</f>
        <v>Christopher</v>
      </c>
    </row>
    <row r="556" spans="1:23" ht="15.75" x14ac:dyDescent="0.25">
      <c r="A556" s="4" t="s">
        <v>2519</v>
      </c>
      <c r="B556" s="20">
        <v>45781</v>
      </c>
      <c r="C556" s="4" t="s">
        <v>871</v>
      </c>
      <c r="D556" s="4" t="s">
        <v>1631</v>
      </c>
      <c r="E556" s="4" t="s">
        <v>1936</v>
      </c>
      <c r="F556" s="4">
        <v>3</v>
      </c>
      <c r="G556" s="4">
        <v>543.22</v>
      </c>
      <c r="H556" s="4">
        <v>0.05</v>
      </c>
      <c r="I556" s="4" t="s">
        <v>1964</v>
      </c>
      <c r="J556" s="4">
        <v>1548.1769999999999</v>
      </c>
      <c r="K556" s="4">
        <f t="shared" si="32"/>
        <v>3</v>
      </c>
      <c r="L556" s="4">
        <f t="shared" si="33"/>
        <v>543.22</v>
      </c>
      <c r="M556" s="4">
        <f t="shared" si="34"/>
        <v>0.05</v>
      </c>
      <c r="N556" s="4">
        <f t="shared" si="35"/>
        <v>1548.1769999999999</v>
      </c>
      <c r="O556" s="6">
        <f>VLOOKUP(C556,'Cleaned Customer Dim'!$A$2:$D$501,4,FALSE)</f>
        <v>31</v>
      </c>
      <c r="P556" s="6" t="str">
        <f>VLOOKUP(C556,'Cleaned Customer Dim'!$A$2:$E$501,5,FALSE)</f>
        <v>Female</v>
      </c>
      <c r="Q556" s="6" t="str">
        <f>VLOOKUP(C556,'Cleaned Customer Dim'!$A$2:$J$501,10,FALSE)</f>
        <v>Gold</v>
      </c>
      <c r="R556" s="4" t="str">
        <f>VLOOKUP(D556,'Cleaned Product Dim'!$A$2:$C$101,3,FALSE)</f>
        <v>Sports</v>
      </c>
      <c r="S556" s="6">
        <f>VLOOKUP(D556,'Cleaned Product Dim'!$A$2:$G$101,7,FALSE)</f>
        <v>21.34</v>
      </c>
      <c r="T556" s="6">
        <f>VLOOKUP(D556,'Cleaned Product Dim'!$A$2:$H$101,8,FALSE)</f>
        <v>65</v>
      </c>
      <c r="U556" s="6" t="str">
        <f>VLOOKUP(E556,'Cleaned Store Dim'!$A$2:$C$21,3,FALSE)</f>
        <v>North</v>
      </c>
      <c r="V556" s="6" t="str">
        <f>VLOOKUP(E556,'Cleaned Store Dim'!$A$2:$E$21,5,FALSE)</f>
        <v>Flagship</v>
      </c>
      <c r="W556" s="6" t="str">
        <f>VLOOKUP(E556,'Cleaned Store Dim'!$A$2:$F$21,6,FALSE)</f>
        <v>Jenniferstad</v>
      </c>
    </row>
    <row r="557" spans="1:23" ht="15.75" x14ac:dyDescent="0.25">
      <c r="A557" s="4" t="s">
        <v>2520</v>
      </c>
      <c r="B557" s="20">
        <v>45677</v>
      </c>
      <c r="C557" s="4" t="s">
        <v>895</v>
      </c>
      <c r="D557" s="4" t="s">
        <v>1847</v>
      </c>
      <c r="E557" s="4" t="s">
        <v>1896</v>
      </c>
      <c r="F557" s="4">
        <v>3</v>
      </c>
      <c r="G557" s="4">
        <v>691.02</v>
      </c>
      <c r="H557" s="4">
        <v>0.12</v>
      </c>
      <c r="I557" s="4" t="s">
        <v>1964</v>
      </c>
      <c r="J557" s="4">
        <v>1824.2927999999999</v>
      </c>
      <c r="K557" s="4">
        <f t="shared" si="32"/>
        <v>3</v>
      </c>
      <c r="L557" s="4">
        <f t="shared" si="33"/>
        <v>691.02</v>
      </c>
      <c r="M557" s="4">
        <f t="shared" si="34"/>
        <v>0.12</v>
      </c>
      <c r="N557" s="4">
        <f t="shared" si="35"/>
        <v>1824.2927999999999</v>
      </c>
      <c r="O557" s="6">
        <f>VLOOKUP(C557,'Cleaned Customer Dim'!$A$2:$D$501,4,FALSE)</f>
        <v>42</v>
      </c>
      <c r="P557" s="6" t="str">
        <f>VLOOKUP(C557,'Cleaned Customer Dim'!$A$2:$E$501,5,FALSE)</f>
        <v>Female</v>
      </c>
      <c r="Q557" s="6" t="str">
        <f>VLOOKUP(C557,'Cleaned Customer Dim'!$A$2:$J$501,10,FALSE)</f>
        <v>Platinum</v>
      </c>
      <c r="R557" s="4" t="str">
        <f>VLOOKUP(D557,'Cleaned Product Dim'!$A$2:$C$101,3,FALSE)</f>
        <v>Sports</v>
      </c>
      <c r="S557" s="6">
        <f>VLOOKUP(D557,'Cleaned Product Dim'!$A$2:$G$101,7,FALSE)</f>
        <v>131.24</v>
      </c>
      <c r="T557" s="6">
        <f>VLOOKUP(D557,'Cleaned Product Dim'!$A$2:$H$101,8,FALSE)</f>
        <v>232</v>
      </c>
      <c r="U557" s="6" t="str">
        <f>VLOOKUP(E557,'Cleaned Store Dim'!$A$2:$C$21,3,FALSE)</f>
        <v>South</v>
      </c>
      <c r="V557" s="6" t="str">
        <f>VLOOKUP(E557,'Cleaned Store Dim'!$A$2:$E$21,5,FALSE)</f>
        <v>Outlet</v>
      </c>
      <c r="W557" s="6" t="str">
        <f>VLOOKUP(E557,'Cleaned Store Dim'!$A$2:$F$21,6,FALSE)</f>
        <v>North Nancy</v>
      </c>
    </row>
    <row r="558" spans="1:23" ht="15.75" x14ac:dyDescent="0.25">
      <c r="A558" s="4" t="s">
        <v>2521</v>
      </c>
      <c r="B558" s="20">
        <v>45253</v>
      </c>
      <c r="C558" s="4" t="s">
        <v>318</v>
      </c>
      <c r="D558" s="4" t="s">
        <v>1841</v>
      </c>
      <c r="E558" s="4" t="s">
        <v>1942</v>
      </c>
      <c r="F558" s="4">
        <v>4</v>
      </c>
      <c r="G558" s="4">
        <v>338.73</v>
      </c>
      <c r="H558" s="4">
        <v>0.18</v>
      </c>
      <c r="I558" s="4" t="s">
        <v>1959</v>
      </c>
      <c r="J558" s="4">
        <v>1111.0344</v>
      </c>
      <c r="K558" s="4">
        <f t="shared" si="32"/>
        <v>4</v>
      </c>
      <c r="L558" s="4">
        <f t="shared" si="33"/>
        <v>338.73</v>
      </c>
      <c r="M558" s="4">
        <f t="shared" si="34"/>
        <v>0.18</v>
      </c>
      <c r="N558" s="4">
        <f t="shared" si="35"/>
        <v>1111.0344</v>
      </c>
      <c r="O558" s="6">
        <f>VLOOKUP(C558,'Cleaned Customer Dim'!$A$2:$D$501,4,FALSE)</f>
        <v>58</v>
      </c>
      <c r="P558" s="6" t="str">
        <f>VLOOKUP(C558,'Cleaned Customer Dim'!$A$2:$E$501,5,FALSE)</f>
        <v>Female</v>
      </c>
      <c r="Q558" s="6" t="str">
        <f>VLOOKUP(C558,'Cleaned Customer Dim'!$A$2:$J$501,10,FALSE)</f>
        <v>Bronze</v>
      </c>
      <c r="R558" s="4" t="str">
        <f>VLOOKUP(D558,'Cleaned Product Dim'!$A$2:$C$101,3,FALSE)</f>
        <v>Home</v>
      </c>
      <c r="S558" s="6">
        <f>VLOOKUP(D558,'Cleaned Product Dim'!$A$2:$G$101,7,FALSE)</f>
        <v>176.07</v>
      </c>
      <c r="T558" s="6">
        <f>VLOOKUP(D558,'Cleaned Product Dim'!$A$2:$H$101,8,FALSE)</f>
        <v>82</v>
      </c>
      <c r="U558" s="6" t="str">
        <f>VLOOKUP(E558,'Cleaned Store Dim'!$A$2:$C$21,3,FALSE)</f>
        <v>North</v>
      </c>
      <c r="V558" s="6" t="str">
        <f>VLOOKUP(E558,'Cleaned Store Dim'!$A$2:$E$21,5,FALSE)</f>
        <v>Flagship</v>
      </c>
      <c r="W558" s="6" t="str">
        <f>VLOOKUP(E558,'Cleaned Store Dim'!$A$2:$F$21,6,FALSE)</f>
        <v>Benson</v>
      </c>
    </row>
    <row r="559" spans="1:23" ht="15.75" x14ac:dyDescent="0.25">
      <c r="A559" s="4" t="s">
        <v>2522</v>
      </c>
      <c r="B559" s="20">
        <v>45477</v>
      </c>
      <c r="C559" s="4" t="s">
        <v>234</v>
      </c>
      <c r="D559" s="4" t="s">
        <v>1835</v>
      </c>
      <c r="E559" s="4" t="s">
        <v>1939</v>
      </c>
      <c r="F559" s="4">
        <v>3</v>
      </c>
      <c r="G559" s="4">
        <v>366.08</v>
      </c>
      <c r="H559" s="4">
        <v>0.05</v>
      </c>
      <c r="I559" s="4" t="s">
        <v>1959</v>
      </c>
      <c r="J559" s="4">
        <v>1043.328</v>
      </c>
      <c r="K559" s="4">
        <f t="shared" si="32"/>
        <v>3</v>
      </c>
      <c r="L559" s="4">
        <f t="shared" si="33"/>
        <v>366.08</v>
      </c>
      <c r="M559" s="4">
        <f t="shared" si="34"/>
        <v>0.05</v>
      </c>
      <c r="N559" s="4">
        <f t="shared" si="35"/>
        <v>1043.328</v>
      </c>
      <c r="O559" s="6">
        <f>VLOOKUP(C559,'Cleaned Customer Dim'!$A$2:$D$501,4,FALSE)</f>
        <v>50</v>
      </c>
      <c r="P559" s="6" t="str">
        <f>VLOOKUP(C559,'Cleaned Customer Dim'!$A$2:$E$501,5,FALSE)</f>
        <v>Male</v>
      </c>
      <c r="Q559" s="6" t="str">
        <f>VLOOKUP(C559,'Cleaned Customer Dim'!$A$2:$J$501,10,FALSE)</f>
        <v>Bronze</v>
      </c>
      <c r="R559" s="4" t="str">
        <f>VLOOKUP(D559,'Cleaned Product Dim'!$A$2:$C$101,3,FALSE)</f>
        <v>Home</v>
      </c>
      <c r="S559" s="6">
        <f>VLOOKUP(D559,'Cleaned Product Dim'!$A$2:$G$101,7,FALSE)</f>
        <v>388.46</v>
      </c>
      <c r="T559" s="6">
        <f>VLOOKUP(D559,'Cleaned Product Dim'!$A$2:$H$101,8,FALSE)</f>
        <v>208</v>
      </c>
      <c r="U559" s="6" t="str">
        <f>VLOOKUP(E559,'Cleaned Store Dim'!$A$2:$C$21,3,FALSE)</f>
        <v>West</v>
      </c>
      <c r="V559" s="6" t="str">
        <f>VLOOKUP(E559,'Cleaned Store Dim'!$A$2:$E$21,5,FALSE)</f>
        <v>Flagship</v>
      </c>
      <c r="W559" s="6" t="str">
        <f>VLOOKUP(E559,'Cleaned Store Dim'!$A$2:$F$21,6,FALSE)</f>
        <v>New Jimmy</v>
      </c>
    </row>
    <row r="560" spans="1:23" ht="15.75" x14ac:dyDescent="0.25">
      <c r="A560" s="4" t="s">
        <v>2523</v>
      </c>
      <c r="B560" s="20">
        <v>45695</v>
      </c>
      <c r="C560" s="4" t="s">
        <v>376</v>
      </c>
      <c r="D560" s="4" t="s">
        <v>1610</v>
      </c>
      <c r="E560" s="4" t="s">
        <v>1932</v>
      </c>
      <c r="F560" s="4">
        <v>4</v>
      </c>
      <c r="G560" s="4">
        <v>539.48</v>
      </c>
      <c r="H560" s="4">
        <v>0.28000000000000003</v>
      </c>
      <c r="I560" s="4" t="s">
        <v>1964</v>
      </c>
      <c r="J560" s="4">
        <v>1553.7023999999999</v>
      </c>
      <c r="K560" s="4">
        <f t="shared" si="32"/>
        <v>4</v>
      </c>
      <c r="L560" s="4">
        <f t="shared" si="33"/>
        <v>539.48</v>
      </c>
      <c r="M560" s="4">
        <f t="shared" si="34"/>
        <v>0.28000000000000003</v>
      </c>
      <c r="N560" s="4">
        <f t="shared" si="35"/>
        <v>1553.7023999999999</v>
      </c>
      <c r="O560" s="6">
        <f>VLOOKUP(C560,'Cleaned Customer Dim'!$A$2:$D$501,4,FALSE)</f>
        <v>50</v>
      </c>
      <c r="P560" s="6" t="str">
        <f>VLOOKUP(C560,'Cleaned Customer Dim'!$A$2:$E$501,5,FALSE)</f>
        <v>Female</v>
      </c>
      <c r="Q560" s="6" t="str">
        <f>VLOOKUP(C560,'Cleaned Customer Dim'!$A$2:$J$501,10,FALSE)</f>
        <v>Gold</v>
      </c>
      <c r="R560" s="4" t="str">
        <f>VLOOKUP(D560,'Cleaned Product Dim'!$A$2:$C$101,3,FALSE)</f>
        <v>Electronics</v>
      </c>
      <c r="S560" s="6">
        <f>VLOOKUP(D560,'Cleaned Product Dim'!$A$2:$G$101,7,FALSE)</f>
        <v>242.23</v>
      </c>
      <c r="T560" s="6">
        <f>VLOOKUP(D560,'Cleaned Product Dim'!$A$2:$H$101,8,FALSE)</f>
        <v>453</v>
      </c>
      <c r="U560" s="6" t="str">
        <f>VLOOKUP(E560,'Cleaned Store Dim'!$A$2:$C$21,3,FALSE)</f>
        <v>East</v>
      </c>
      <c r="V560" s="6" t="str">
        <f>VLOOKUP(E560,'Cleaned Store Dim'!$A$2:$E$21,5,FALSE)</f>
        <v>Flagship</v>
      </c>
      <c r="W560" s="6" t="str">
        <f>VLOOKUP(E560,'Cleaned Store Dim'!$A$2:$F$21,6,FALSE)</f>
        <v>Johnsonville</v>
      </c>
    </row>
    <row r="561" spans="1:23" ht="15.75" x14ac:dyDescent="0.25">
      <c r="A561" s="4" t="s">
        <v>2524</v>
      </c>
      <c r="B561" s="20">
        <v>45256</v>
      </c>
      <c r="C561" s="4" t="s">
        <v>1226</v>
      </c>
      <c r="D561" s="4" t="s">
        <v>1856</v>
      </c>
      <c r="E561" s="4" t="s">
        <v>1939</v>
      </c>
      <c r="F561" s="4">
        <v>1</v>
      </c>
      <c r="G561" s="4">
        <v>499.59</v>
      </c>
      <c r="H561" s="4">
        <v>0.03</v>
      </c>
      <c r="I561" s="4" t="s">
        <v>1964</v>
      </c>
      <c r="J561" s="4">
        <v>484.60230000000001</v>
      </c>
      <c r="K561" s="4">
        <f t="shared" si="32"/>
        <v>1</v>
      </c>
      <c r="L561" s="4">
        <f t="shared" si="33"/>
        <v>499.59</v>
      </c>
      <c r="M561" s="4">
        <f t="shared" si="34"/>
        <v>0.03</v>
      </c>
      <c r="N561" s="4">
        <f t="shared" si="35"/>
        <v>484.60230000000001</v>
      </c>
      <c r="O561" s="6">
        <f>VLOOKUP(C561,'Cleaned Customer Dim'!$A$2:$D$501,4,FALSE)</f>
        <v>50</v>
      </c>
      <c r="P561" s="6" t="str">
        <f>VLOOKUP(C561,'Cleaned Customer Dim'!$A$2:$E$501,5,FALSE)</f>
        <v>Male</v>
      </c>
      <c r="Q561" s="6" t="str">
        <f>VLOOKUP(C561,'Cleaned Customer Dim'!$A$2:$J$501,10,FALSE)</f>
        <v>Platinum</v>
      </c>
      <c r="R561" s="4" t="str">
        <f>VLOOKUP(D561,'Cleaned Product Dim'!$A$2:$C$101,3,FALSE)</f>
        <v>Clothing</v>
      </c>
      <c r="S561" s="6">
        <f>VLOOKUP(D561,'Cleaned Product Dim'!$A$2:$G$101,7,FALSE)</f>
        <v>438.25</v>
      </c>
      <c r="T561" s="6">
        <f>VLOOKUP(D561,'Cleaned Product Dim'!$A$2:$H$101,8,FALSE)</f>
        <v>496</v>
      </c>
      <c r="U561" s="6" t="str">
        <f>VLOOKUP(E561,'Cleaned Store Dim'!$A$2:$C$21,3,FALSE)</f>
        <v>West</v>
      </c>
      <c r="V561" s="6" t="str">
        <f>VLOOKUP(E561,'Cleaned Store Dim'!$A$2:$E$21,5,FALSE)</f>
        <v>Flagship</v>
      </c>
      <c r="W561" s="6" t="str">
        <f>VLOOKUP(E561,'Cleaned Store Dim'!$A$2:$F$21,6,FALSE)</f>
        <v>New Jimmy</v>
      </c>
    </row>
    <row r="562" spans="1:23" ht="15.75" x14ac:dyDescent="0.25">
      <c r="A562" s="4" t="s">
        <v>2525</v>
      </c>
      <c r="B562" s="20">
        <v>45384</v>
      </c>
      <c r="C562" s="4" t="s">
        <v>627</v>
      </c>
      <c r="D562" s="4" t="s">
        <v>1667</v>
      </c>
      <c r="E562" s="4" t="s">
        <v>1917</v>
      </c>
      <c r="F562" s="4">
        <v>3</v>
      </c>
      <c r="G562" s="4">
        <v>330.04</v>
      </c>
      <c r="H562" s="4">
        <v>0.2</v>
      </c>
      <c r="I562" s="4" t="s">
        <v>1959</v>
      </c>
      <c r="J562" s="4">
        <v>792.09600000000012</v>
      </c>
      <c r="K562" s="4">
        <f t="shared" si="32"/>
        <v>3</v>
      </c>
      <c r="L562" s="4">
        <f t="shared" si="33"/>
        <v>330.04</v>
      </c>
      <c r="M562" s="4">
        <f t="shared" si="34"/>
        <v>0.2</v>
      </c>
      <c r="N562" s="4">
        <f t="shared" si="35"/>
        <v>792.09600000000012</v>
      </c>
      <c r="O562" s="6">
        <f>VLOOKUP(C562,'Cleaned Customer Dim'!$A$2:$D$501,4,FALSE)</f>
        <v>42</v>
      </c>
      <c r="P562" s="6" t="str">
        <f>VLOOKUP(C562,'Cleaned Customer Dim'!$A$2:$E$501,5,FALSE)</f>
        <v>Male</v>
      </c>
      <c r="Q562" s="6" t="str">
        <f>VLOOKUP(C562,'Cleaned Customer Dim'!$A$2:$J$501,10,FALSE)</f>
        <v>Silver</v>
      </c>
      <c r="R562" s="4" t="str">
        <f>VLOOKUP(D562,'Cleaned Product Dim'!$A$2:$C$101,3,FALSE)</f>
        <v>Home</v>
      </c>
      <c r="S562" s="6">
        <f>VLOOKUP(D562,'Cleaned Product Dim'!$A$2:$G$101,7,FALSE)</f>
        <v>19.52</v>
      </c>
      <c r="T562" s="6">
        <f>VLOOKUP(D562,'Cleaned Product Dim'!$A$2:$H$101,8,FALSE)</f>
        <v>57</v>
      </c>
      <c r="U562" s="6" t="str">
        <f>VLOOKUP(E562,'Cleaned Store Dim'!$A$2:$C$21,3,FALSE)</f>
        <v>West</v>
      </c>
      <c r="V562" s="6" t="str">
        <f>VLOOKUP(E562,'Cleaned Store Dim'!$A$2:$E$21,5,FALSE)</f>
        <v>Online</v>
      </c>
      <c r="W562" s="6" t="str">
        <f>VLOOKUP(E562,'Cleaned Store Dim'!$A$2:$F$21,6,FALSE)</f>
        <v>Thompson</v>
      </c>
    </row>
    <row r="563" spans="1:23" ht="15.75" x14ac:dyDescent="0.25">
      <c r="A563" s="4" t="s">
        <v>2526</v>
      </c>
      <c r="B563" s="20">
        <v>45459</v>
      </c>
      <c r="C563" s="4" t="s">
        <v>609</v>
      </c>
      <c r="D563" s="4" t="s">
        <v>1603</v>
      </c>
      <c r="E563" s="4" t="s">
        <v>1942</v>
      </c>
      <c r="F563" s="4">
        <v>2</v>
      </c>
      <c r="G563" s="4">
        <v>813.01</v>
      </c>
      <c r="H563" s="4">
        <v>0.06</v>
      </c>
      <c r="I563" s="4" t="s">
        <v>1961</v>
      </c>
      <c r="J563" s="4">
        <v>1528.4588000000001</v>
      </c>
      <c r="K563" s="4">
        <f t="shared" si="32"/>
        <v>2</v>
      </c>
      <c r="L563" s="4">
        <f t="shared" si="33"/>
        <v>813.01</v>
      </c>
      <c r="M563" s="4">
        <f t="shared" si="34"/>
        <v>0.06</v>
      </c>
      <c r="N563" s="4">
        <f t="shared" si="35"/>
        <v>1528.4588000000001</v>
      </c>
      <c r="O563" s="6">
        <f>VLOOKUP(C563,'Cleaned Customer Dim'!$A$2:$D$501,4,FALSE)</f>
        <v>23</v>
      </c>
      <c r="P563" s="6" t="str">
        <f>VLOOKUP(C563,'Cleaned Customer Dim'!$A$2:$E$501,5,FALSE)</f>
        <v>Female</v>
      </c>
      <c r="Q563" s="6" t="str">
        <f>VLOOKUP(C563,'Cleaned Customer Dim'!$A$2:$J$501,10,FALSE)</f>
        <v>Silver</v>
      </c>
      <c r="R563" s="4" t="str">
        <f>VLOOKUP(D563,'Cleaned Product Dim'!$A$2:$C$101,3,FALSE)</f>
        <v>Electronics</v>
      </c>
      <c r="S563" s="6">
        <f>VLOOKUP(D563,'Cleaned Product Dim'!$A$2:$G$101,7,FALSE)</f>
        <v>449.4</v>
      </c>
      <c r="T563" s="6">
        <f>VLOOKUP(D563,'Cleaned Product Dim'!$A$2:$H$101,8,FALSE)</f>
        <v>274.7</v>
      </c>
      <c r="U563" s="6" t="str">
        <f>VLOOKUP(E563,'Cleaned Store Dim'!$A$2:$C$21,3,FALSE)</f>
        <v>North</v>
      </c>
      <c r="V563" s="6" t="str">
        <f>VLOOKUP(E563,'Cleaned Store Dim'!$A$2:$E$21,5,FALSE)</f>
        <v>Flagship</v>
      </c>
      <c r="W563" s="6" t="str">
        <f>VLOOKUP(E563,'Cleaned Store Dim'!$A$2:$F$21,6,FALSE)</f>
        <v>Benson</v>
      </c>
    </row>
    <row r="564" spans="1:23" ht="15.75" x14ac:dyDescent="0.25">
      <c r="A564" s="4" t="s">
        <v>2527</v>
      </c>
      <c r="B564" s="20">
        <v>45715</v>
      </c>
      <c r="C564" s="4" t="s">
        <v>114</v>
      </c>
      <c r="D564" s="4" t="s">
        <v>1560</v>
      </c>
      <c r="E564" s="4" t="s">
        <v>1896</v>
      </c>
      <c r="F564" s="4">
        <v>4</v>
      </c>
      <c r="G564" s="4">
        <v>204.8</v>
      </c>
      <c r="H564" s="4">
        <v>0.03</v>
      </c>
      <c r="I564" s="4" t="s">
        <v>1961</v>
      </c>
      <c r="J564" s="4">
        <v>794.62400000000002</v>
      </c>
      <c r="K564" s="4">
        <f t="shared" si="32"/>
        <v>4</v>
      </c>
      <c r="L564" s="4">
        <f t="shared" si="33"/>
        <v>204.8</v>
      </c>
      <c r="M564" s="4">
        <f t="shared" si="34"/>
        <v>0.03</v>
      </c>
      <c r="N564" s="4">
        <f t="shared" si="35"/>
        <v>794.62400000000002</v>
      </c>
      <c r="O564" s="6">
        <f>VLOOKUP(C564,'Cleaned Customer Dim'!$A$2:$D$501,4,FALSE)</f>
        <v>18</v>
      </c>
      <c r="P564" s="6" t="str">
        <f>VLOOKUP(C564,'Cleaned Customer Dim'!$A$2:$E$501,5,FALSE)</f>
        <v>Female</v>
      </c>
      <c r="Q564" s="6" t="str">
        <f>VLOOKUP(C564,'Cleaned Customer Dim'!$A$2:$J$501,10,FALSE)</f>
        <v>Gold</v>
      </c>
      <c r="R564" s="4" t="str">
        <f>VLOOKUP(D564,'Cleaned Product Dim'!$A$2:$C$101,3,FALSE)</f>
        <v>Clothing</v>
      </c>
      <c r="S564" s="6">
        <f>VLOOKUP(D564,'Cleaned Product Dim'!$A$2:$G$101,7,FALSE)</f>
        <v>342.56</v>
      </c>
      <c r="T564" s="6">
        <f>VLOOKUP(D564,'Cleaned Product Dim'!$A$2:$H$101,8,FALSE)</f>
        <v>181</v>
      </c>
      <c r="U564" s="6" t="str">
        <f>VLOOKUP(E564,'Cleaned Store Dim'!$A$2:$C$21,3,FALSE)</f>
        <v>South</v>
      </c>
      <c r="V564" s="6" t="str">
        <f>VLOOKUP(E564,'Cleaned Store Dim'!$A$2:$E$21,5,FALSE)</f>
        <v>Outlet</v>
      </c>
      <c r="W564" s="6" t="str">
        <f>VLOOKUP(E564,'Cleaned Store Dim'!$A$2:$F$21,6,FALSE)</f>
        <v>North Nancy</v>
      </c>
    </row>
    <row r="565" spans="1:23" ht="15.75" x14ac:dyDescent="0.25">
      <c r="A565" s="4" t="s">
        <v>2528</v>
      </c>
      <c r="B565" s="20">
        <v>45223</v>
      </c>
      <c r="C565" s="4" t="s">
        <v>58</v>
      </c>
      <c r="D565" s="4" t="s">
        <v>2061</v>
      </c>
      <c r="E565" s="4" t="s">
        <v>1901</v>
      </c>
      <c r="F565" s="4">
        <v>3</v>
      </c>
      <c r="G565" s="4">
        <v>728.32</v>
      </c>
      <c r="H565" s="4">
        <v>0.01</v>
      </c>
      <c r="I565" s="4" t="s">
        <v>1959</v>
      </c>
      <c r="J565" s="4">
        <v>2163.1104</v>
      </c>
      <c r="K565" s="4">
        <f t="shared" si="32"/>
        <v>3</v>
      </c>
      <c r="L565" s="4">
        <f t="shared" si="33"/>
        <v>728.32</v>
      </c>
      <c r="M565" s="4">
        <f t="shared" si="34"/>
        <v>0.01</v>
      </c>
      <c r="N565" s="4">
        <f t="shared" si="35"/>
        <v>2163.1104</v>
      </c>
      <c r="O565" s="6">
        <f>VLOOKUP(C565,'Cleaned Customer Dim'!$A$2:$D$501,4,FALSE)</f>
        <v>28</v>
      </c>
      <c r="P565" s="6" t="str">
        <f>VLOOKUP(C565,'Cleaned Customer Dim'!$A$2:$E$501,5,FALSE)</f>
        <v>Female</v>
      </c>
      <c r="Q565" s="6" t="str">
        <f>VLOOKUP(C565,'Cleaned Customer Dim'!$A$2:$J$501,10,FALSE)</f>
        <v>Gold</v>
      </c>
      <c r="R565" s="4" t="str">
        <f>VLOOKUP(D565,'Cleaned Product Dim'!$A$2:$C$101,3,FALSE)</f>
        <v>Clothing</v>
      </c>
      <c r="S565" s="6">
        <f>VLOOKUP(D565,'Cleaned Product Dim'!$A$2:$G$101,7,FALSE)</f>
        <v>364.67</v>
      </c>
      <c r="T565" s="6">
        <f>VLOOKUP(D565,'Cleaned Product Dim'!$A$2:$H$101,8,FALSE)</f>
        <v>452</v>
      </c>
      <c r="U565" s="6" t="str">
        <f>VLOOKUP(E565,'Cleaned Store Dim'!$A$2:$C$21,3,FALSE)</f>
        <v>North</v>
      </c>
      <c r="V565" s="6" t="str">
        <f>VLOOKUP(E565,'Cleaned Store Dim'!$A$2:$E$21,5,FALSE)</f>
        <v>Outlet</v>
      </c>
      <c r="W565" s="6" t="str">
        <f>VLOOKUP(E565,'Cleaned Store Dim'!$A$2:$F$21,6,FALSE)</f>
        <v>Goldberg</v>
      </c>
    </row>
    <row r="566" spans="1:23" ht="15.75" x14ac:dyDescent="0.25">
      <c r="A566" s="4" t="s">
        <v>2529</v>
      </c>
      <c r="B566" s="20">
        <v>45359</v>
      </c>
      <c r="C566" s="4" t="s">
        <v>1409</v>
      </c>
      <c r="D566" s="4" t="s">
        <v>1759</v>
      </c>
      <c r="E566" s="4" t="s">
        <v>1914</v>
      </c>
      <c r="F566" s="4">
        <v>3</v>
      </c>
      <c r="G566" s="4">
        <v>836.4</v>
      </c>
      <c r="H566" s="4">
        <v>0</v>
      </c>
      <c r="I566" s="4" t="s">
        <v>1959</v>
      </c>
      <c r="J566" s="4">
        <v>2509.1999999999998</v>
      </c>
      <c r="K566" s="4">
        <f t="shared" si="32"/>
        <v>3</v>
      </c>
      <c r="L566" s="4">
        <f t="shared" si="33"/>
        <v>836.4</v>
      </c>
      <c r="M566" s="4">
        <f t="shared" si="34"/>
        <v>0</v>
      </c>
      <c r="N566" s="4">
        <f t="shared" si="35"/>
        <v>2509.1999999999998</v>
      </c>
      <c r="O566" s="6">
        <f>VLOOKUP(C566,'Cleaned Customer Dim'!$A$2:$D$501,4,FALSE)</f>
        <v>60</v>
      </c>
      <c r="P566" s="6" t="str">
        <f>VLOOKUP(C566,'Cleaned Customer Dim'!$A$2:$E$501,5,FALSE)</f>
        <v>Female</v>
      </c>
      <c r="Q566" s="6" t="str">
        <f>VLOOKUP(C566,'Cleaned Customer Dim'!$A$2:$J$501,10,FALSE)</f>
        <v>Bronze</v>
      </c>
      <c r="R566" s="4" t="str">
        <f>VLOOKUP(D566,'Cleaned Product Dim'!$A$2:$C$101,3,FALSE)</f>
        <v>Beauty</v>
      </c>
      <c r="S566" s="6">
        <f>VLOOKUP(D566,'Cleaned Product Dim'!$A$2:$G$101,7,FALSE)</f>
        <v>17.309999999999999</v>
      </c>
      <c r="T566" s="6">
        <f>VLOOKUP(D566,'Cleaned Product Dim'!$A$2:$H$101,8,FALSE)</f>
        <v>399</v>
      </c>
      <c r="U566" s="6" t="str">
        <f>VLOOKUP(E566,'Cleaned Store Dim'!$A$2:$C$21,3,FALSE)</f>
        <v>South</v>
      </c>
      <c r="V566" s="6" t="str">
        <f>VLOOKUP(E566,'Cleaned Store Dim'!$A$2:$E$21,5,FALSE)</f>
        <v>Online</v>
      </c>
      <c r="W566" s="6" t="str">
        <f>VLOOKUP(E566,'Cleaned Store Dim'!$A$2:$F$21,6,FALSE)</f>
        <v>Williamsport</v>
      </c>
    </row>
    <row r="567" spans="1:23" ht="15.75" x14ac:dyDescent="0.25">
      <c r="A567" s="4" t="s">
        <v>2530</v>
      </c>
      <c r="B567" s="20">
        <v>45784</v>
      </c>
      <c r="C567" s="4" t="s">
        <v>509</v>
      </c>
      <c r="D567" s="4" t="s">
        <v>1853</v>
      </c>
      <c r="E567" s="4" t="s">
        <v>1929</v>
      </c>
      <c r="F567" s="4">
        <v>1</v>
      </c>
      <c r="G567" s="4">
        <v>780.16</v>
      </c>
      <c r="H567" s="4">
        <v>0.02</v>
      </c>
      <c r="I567" s="4" t="s">
        <v>1964</v>
      </c>
      <c r="J567" s="4">
        <v>764.55679999999995</v>
      </c>
      <c r="K567" s="4">
        <f t="shared" si="32"/>
        <v>1</v>
      </c>
      <c r="L567" s="4">
        <f t="shared" si="33"/>
        <v>780.16</v>
      </c>
      <c r="M567" s="4">
        <f t="shared" si="34"/>
        <v>0.02</v>
      </c>
      <c r="N567" s="4">
        <f t="shared" si="35"/>
        <v>764.55679999999995</v>
      </c>
      <c r="O567" s="6">
        <f>VLOOKUP(C567,'Cleaned Customer Dim'!$A$2:$D$501,4,FALSE)</f>
        <v>33</v>
      </c>
      <c r="P567" s="6" t="str">
        <f>VLOOKUP(C567,'Cleaned Customer Dim'!$A$2:$E$501,5,FALSE)</f>
        <v>Male</v>
      </c>
      <c r="Q567" s="6" t="str">
        <f>VLOOKUP(C567,'Cleaned Customer Dim'!$A$2:$J$501,10,FALSE)</f>
        <v>Platinum</v>
      </c>
      <c r="R567" s="4" t="str">
        <f>VLOOKUP(D567,'Cleaned Product Dim'!$A$2:$C$101,3,FALSE)</f>
        <v>Electronics</v>
      </c>
      <c r="S567" s="6">
        <f>VLOOKUP(D567,'Cleaned Product Dim'!$A$2:$G$101,7,FALSE)</f>
        <v>340.14</v>
      </c>
      <c r="T567" s="6">
        <f>VLOOKUP(D567,'Cleaned Product Dim'!$A$2:$H$101,8,FALSE)</f>
        <v>361</v>
      </c>
      <c r="U567" s="6" t="str">
        <f>VLOOKUP(E567,'Cleaned Store Dim'!$A$2:$C$21,3,FALSE)</f>
        <v>North</v>
      </c>
      <c r="V567" s="6" t="str">
        <f>VLOOKUP(E567,'Cleaned Store Dim'!$A$2:$E$21,5,FALSE)</f>
        <v>Online</v>
      </c>
      <c r="W567" s="6" t="str">
        <f>VLOOKUP(E567,'Cleaned Store Dim'!$A$2:$F$21,6,FALSE)</f>
        <v>Sabrina</v>
      </c>
    </row>
    <row r="568" spans="1:23" ht="15.75" x14ac:dyDescent="0.25">
      <c r="A568" s="4" t="s">
        <v>2531</v>
      </c>
      <c r="B568" s="20">
        <v>45804</v>
      </c>
      <c r="C568" s="4" t="s">
        <v>1461</v>
      </c>
      <c r="D568" s="4" t="s">
        <v>1718</v>
      </c>
      <c r="E568" s="4" t="s">
        <v>1932</v>
      </c>
      <c r="F568" s="4">
        <v>4</v>
      </c>
      <c r="G568" s="4">
        <v>354.12</v>
      </c>
      <c r="H568" s="4">
        <v>0.06</v>
      </c>
      <c r="I568" s="4" t="s">
        <v>1961</v>
      </c>
      <c r="J568" s="4">
        <v>1331.4911999999999</v>
      </c>
      <c r="K568" s="4">
        <f t="shared" si="32"/>
        <v>4</v>
      </c>
      <c r="L568" s="4">
        <f t="shared" si="33"/>
        <v>354.12</v>
      </c>
      <c r="M568" s="4">
        <f t="shared" si="34"/>
        <v>0.06</v>
      </c>
      <c r="N568" s="4">
        <f t="shared" si="35"/>
        <v>1331.4911999999999</v>
      </c>
      <c r="O568" s="6">
        <f>VLOOKUP(C568,'Cleaned Customer Dim'!$A$2:$D$501,4,FALSE)</f>
        <v>21</v>
      </c>
      <c r="P568" s="6" t="str">
        <f>VLOOKUP(C568,'Cleaned Customer Dim'!$A$2:$E$501,5,FALSE)</f>
        <v>Female</v>
      </c>
      <c r="Q568" s="6" t="str">
        <f>VLOOKUP(C568,'Cleaned Customer Dim'!$A$2:$J$501,10,FALSE)</f>
        <v>Gold</v>
      </c>
      <c r="R568" s="4" t="str">
        <f>VLOOKUP(D568,'Cleaned Product Dim'!$A$2:$C$101,3,FALSE)</f>
        <v>Clothing</v>
      </c>
      <c r="S568" s="6">
        <f>VLOOKUP(D568,'Cleaned Product Dim'!$A$2:$G$101,7,FALSE)</f>
        <v>167.34</v>
      </c>
      <c r="T568" s="6">
        <f>VLOOKUP(D568,'Cleaned Product Dim'!$A$2:$H$101,8,FALSE)</f>
        <v>296</v>
      </c>
      <c r="U568" s="6" t="str">
        <f>VLOOKUP(E568,'Cleaned Store Dim'!$A$2:$C$21,3,FALSE)</f>
        <v>East</v>
      </c>
      <c r="V568" s="6" t="str">
        <f>VLOOKUP(E568,'Cleaned Store Dim'!$A$2:$E$21,5,FALSE)</f>
        <v>Flagship</v>
      </c>
      <c r="W568" s="6" t="str">
        <f>VLOOKUP(E568,'Cleaned Store Dim'!$A$2:$F$21,6,FALSE)</f>
        <v>Johnsonville</v>
      </c>
    </row>
    <row r="569" spans="1:23" ht="15.75" x14ac:dyDescent="0.25">
      <c r="A569" s="4" t="s">
        <v>2532</v>
      </c>
      <c r="B569" s="20">
        <v>45454</v>
      </c>
      <c r="C569" s="4" t="s">
        <v>1409</v>
      </c>
      <c r="D569" s="4" t="s">
        <v>1771</v>
      </c>
      <c r="E569" s="4" t="s">
        <v>1896</v>
      </c>
      <c r="F569" s="4">
        <v>4</v>
      </c>
      <c r="G569" s="4">
        <v>282.48</v>
      </c>
      <c r="H569" s="4">
        <v>0.11</v>
      </c>
      <c r="I569" s="4" t="s">
        <v>1961</v>
      </c>
      <c r="J569" s="4">
        <v>1005.6288</v>
      </c>
      <c r="K569" s="4">
        <f t="shared" si="32"/>
        <v>4</v>
      </c>
      <c r="L569" s="4">
        <f t="shared" si="33"/>
        <v>282.48</v>
      </c>
      <c r="M569" s="4">
        <f t="shared" si="34"/>
        <v>0.11</v>
      </c>
      <c r="N569" s="4">
        <f t="shared" si="35"/>
        <v>1005.6288</v>
      </c>
      <c r="O569" s="6">
        <f>VLOOKUP(C569,'Cleaned Customer Dim'!$A$2:$D$501,4,FALSE)</f>
        <v>60</v>
      </c>
      <c r="P569" s="6" t="str">
        <f>VLOOKUP(C569,'Cleaned Customer Dim'!$A$2:$E$501,5,FALSE)</f>
        <v>Female</v>
      </c>
      <c r="Q569" s="6" t="str">
        <f>VLOOKUP(C569,'Cleaned Customer Dim'!$A$2:$J$501,10,FALSE)</f>
        <v>Bronze</v>
      </c>
      <c r="R569" s="4" t="str">
        <f>VLOOKUP(D569,'Cleaned Product Dim'!$A$2:$C$101,3,FALSE)</f>
        <v>Beauty</v>
      </c>
      <c r="S569" s="6">
        <f>VLOOKUP(D569,'Cleaned Product Dim'!$A$2:$G$101,7,FALSE)</f>
        <v>266.86</v>
      </c>
      <c r="T569" s="6">
        <f>VLOOKUP(D569,'Cleaned Product Dim'!$A$2:$H$101,8,FALSE)</f>
        <v>458</v>
      </c>
      <c r="U569" s="6" t="str">
        <f>VLOOKUP(E569,'Cleaned Store Dim'!$A$2:$C$21,3,FALSE)</f>
        <v>South</v>
      </c>
      <c r="V569" s="6" t="str">
        <f>VLOOKUP(E569,'Cleaned Store Dim'!$A$2:$E$21,5,FALSE)</f>
        <v>Outlet</v>
      </c>
      <c r="W569" s="6" t="str">
        <f>VLOOKUP(E569,'Cleaned Store Dim'!$A$2:$F$21,6,FALSE)</f>
        <v>North Nancy</v>
      </c>
    </row>
    <row r="570" spans="1:23" ht="15.75" x14ac:dyDescent="0.25">
      <c r="A570" s="4" t="s">
        <v>2533</v>
      </c>
      <c r="B570" s="20">
        <v>45357</v>
      </c>
      <c r="C570" s="4" t="s">
        <v>1043</v>
      </c>
      <c r="D570" s="4" t="s">
        <v>1635</v>
      </c>
      <c r="E570" s="4" t="s">
        <v>1911</v>
      </c>
      <c r="F570" s="4">
        <v>2</v>
      </c>
      <c r="G570" s="4">
        <v>740.68</v>
      </c>
      <c r="H570" s="4">
        <v>0.02</v>
      </c>
      <c r="I570" s="4" t="s">
        <v>1961</v>
      </c>
      <c r="J570" s="4">
        <v>1451.7328</v>
      </c>
      <c r="K570" s="4">
        <f t="shared" si="32"/>
        <v>2</v>
      </c>
      <c r="L570" s="4">
        <f t="shared" si="33"/>
        <v>740.68</v>
      </c>
      <c r="M570" s="4">
        <f t="shared" si="34"/>
        <v>0.02</v>
      </c>
      <c r="N570" s="4">
        <f t="shared" si="35"/>
        <v>1451.7328</v>
      </c>
      <c r="O570" s="6">
        <f>VLOOKUP(C570,'Cleaned Customer Dim'!$A$2:$D$501,4,FALSE)</f>
        <v>46</v>
      </c>
      <c r="P570" s="6" t="str">
        <f>VLOOKUP(C570,'Cleaned Customer Dim'!$A$2:$E$501,5,FALSE)</f>
        <v>Male</v>
      </c>
      <c r="Q570" s="6" t="str">
        <f>VLOOKUP(C570,'Cleaned Customer Dim'!$A$2:$J$501,10,FALSE)</f>
        <v>Platinum</v>
      </c>
      <c r="R570" s="4" t="str">
        <f>VLOOKUP(D570,'Cleaned Product Dim'!$A$2:$C$101,3,FALSE)</f>
        <v>Sports</v>
      </c>
      <c r="S570" s="6">
        <f>VLOOKUP(D570,'Cleaned Product Dim'!$A$2:$G$101,7,FALSE)</f>
        <v>131.51</v>
      </c>
      <c r="T570" s="6">
        <f>VLOOKUP(D570,'Cleaned Product Dim'!$A$2:$H$101,8,FALSE)</f>
        <v>281.95833333333331</v>
      </c>
      <c r="U570" s="6" t="str">
        <f>VLOOKUP(E570,'Cleaned Store Dim'!$A$2:$C$21,3,FALSE)</f>
        <v>East</v>
      </c>
      <c r="V570" s="6" t="str">
        <f>VLOOKUP(E570,'Cleaned Store Dim'!$A$2:$E$21,5,FALSE)</f>
        <v>Online</v>
      </c>
      <c r="W570" s="6" t="str">
        <f>VLOOKUP(E570,'Cleaned Store Dim'!$A$2:$F$21,6,FALSE)</f>
        <v>Joseph</v>
      </c>
    </row>
    <row r="571" spans="1:23" ht="15.75" x14ac:dyDescent="0.25">
      <c r="A571" s="4" t="s">
        <v>2534</v>
      </c>
      <c r="B571" s="20">
        <v>45326</v>
      </c>
      <c r="C571" s="4" t="s">
        <v>376</v>
      </c>
      <c r="D571" s="4" t="s">
        <v>1750</v>
      </c>
      <c r="E571" s="4" t="s">
        <v>1921</v>
      </c>
      <c r="F571" s="4">
        <v>3</v>
      </c>
      <c r="G571" s="4">
        <v>600.58000000000004</v>
      </c>
      <c r="H571" s="4">
        <v>0.28999999999999998</v>
      </c>
      <c r="I571" s="4" t="s">
        <v>1964</v>
      </c>
      <c r="J571" s="4">
        <v>1279.2354</v>
      </c>
      <c r="K571" s="4">
        <f t="shared" si="32"/>
        <v>3</v>
      </c>
      <c r="L571" s="4">
        <f t="shared" si="33"/>
        <v>600.58000000000004</v>
      </c>
      <c r="M571" s="4">
        <f t="shared" si="34"/>
        <v>0.28999999999999998</v>
      </c>
      <c r="N571" s="4">
        <f t="shared" si="35"/>
        <v>1279.2354</v>
      </c>
      <c r="O571" s="6">
        <f>VLOOKUP(C571,'Cleaned Customer Dim'!$A$2:$D$501,4,FALSE)</f>
        <v>50</v>
      </c>
      <c r="P571" s="6" t="str">
        <f>VLOOKUP(C571,'Cleaned Customer Dim'!$A$2:$E$501,5,FALSE)</f>
        <v>Female</v>
      </c>
      <c r="Q571" s="6" t="str">
        <f>VLOOKUP(C571,'Cleaned Customer Dim'!$A$2:$J$501,10,FALSE)</f>
        <v>Gold</v>
      </c>
      <c r="R571" s="4" t="str">
        <f>VLOOKUP(D571,'Cleaned Product Dim'!$A$2:$C$101,3,FALSE)</f>
        <v>Home</v>
      </c>
      <c r="S571" s="6">
        <f>VLOOKUP(D571,'Cleaned Product Dim'!$A$2:$G$101,7,FALSE)</f>
        <v>461.47</v>
      </c>
      <c r="T571" s="6">
        <f>VLOOKUP(D571,'Cleaned Product Dim'!$A$2:$H$101,8,FALSE)</f>
        <v>190</v>
      </c>
      <c r="U571" s="6" t="str">
        <f>VLOOKUP(E571,'Cleaned Store Dim'!$A$2:$C$21,3,FALSE)</f>
        <v>South</v>
      </c>
      <c r="V571" s="6" t="str">
        <f>VLOOKUP(E571,'Cleaned Store Dim'!$A$2:$E$21,5,FALSE)</f>
        <v>Flagship</v>
      </c>
      <c r="W571" s="6" t="str">
        <f>VLOOKUP(E571,'Cleaned Store Dim'!$A$2:$F$21,6,FALSE)</f>
        <v>Johnstad</v>
      </c>
    </row>
    <row r="572" spans="1:23" ht="15.75" x14ac:dyDescent="0.25">
      <c r="A572" s="4" t="s">
        <v>2535</v>
      </c>
      <c r="B572" s="20">
        <v>45348</v>
      </c>
      <c r="C572" s="4" t="s">
        <v>1434</v>
      </c>
      <c r="D572" s="4" t="s">
        <v>1777</v>
      </c>
      <c r="E572" s="4" t="s">
        <v>1901</v>
      </c>
      <c r="F572" s="4">
        <v>3</v>
      </c>
      <c r="G572" s="4">
        <v>345.58</v>
      </c>
      <c r="H572" s="4">
        <v>0.22</v>
      </c>
      <c r="I572" s="4" t="s">
        <v>1959</v>
      </c>
      <c r="J572" s="4">
        <v>808.65719999999999</v>
      </c>
      <c r="K572" s="4">
        <f t="shared" si="32"/>
        <v>3</v>
      </c>
      <c r="L572" s="4">
        <f t="shared" si="33"/>
        <v>345.58</v>
      </c>
      <c r="M572" s="4">
        <f t="shared" si="34"/>
        <v>0.22</v>
      </c>
      <c r="N572" s="4">
        <f t="shared" si="35"/>
        <v>808.65719999999999</v>
      </c>
      <c r="O572" s="6">
        <f>VLOOKUP(C572,'Cleaned Customer Dim'!$A$2:$D$501,4,FALSE)</f>
        <v>60</v>
      </c>
      <c r="P572" s="6" t="str">
        <f>VLOOKUP(C572,'Cleaned Customer Dim'!$A$2:$E$501,5,FALSE)</f>
        <v>Female</v>
      </c>
      <c r="Q572" s="6" t="str">
        <f>VLOOKUP(C572,'Cleaned Customer Dim'!$A$2:$J$501,10,FALSE)</f>
        <v>Silver</v>
      </c>
      <c r="R572" s="4" t="str">
        <f>VLOOKUP(D572,'Cleaned Product Dim'!$A$2:$C$101,3,FALSE)</f>
        <v>Sports</v>
      </c>
      <c r="S572" s="6">
        <f>VLOOKUP(D572,'Cleaned Product Dim'!$A$2:$G$101,7,FALSE)</f>
        <v>240.63</v>
      </c>
      <c r="T572" s="6">
        <f>VLOOKUP(D572,'Cleaned Product Dim'!$A$2:$H$101,8,FALSE)</f>
        <v>423</v>
      </c>
      <c r="U572" s="6" t="str">
        <f>VLOOKUP(E572,'Cleaned Store Dim'!$A$2:$C$21,3,FALSE)</f>
        <v>North</v>
      </c>
      <c r="V572" s="6" t="str">
        <f>VLOOKUP(E572,'Cleaned Store Dim'!$A$2:$E$21,5,FALSE)</f>
        <v>Outlet</v>
      </c>
      <c r="W572" s="6" t="str">
        <f>VLOOKUP(E572,'Cleaned Store Dim'!$A$2:$F$21,6,FALSE)</f>
        <v>Goldberg</v>
      </c>
    </row>
    <row r="573" spans="1:23" ht="15.75" x14ac:dyDescent="0.25">
      <c r="A573" s="4" t="s">
        <v>2536</v>
      </c>
      <c r="B573" s="20">
        <v>45688</v>
      </c>
      <c r="C573" s="4" t="s">
        <v>913</v>
      </c>
      <c r="D573" s="4" t="s">
        <v>1628</v>
      </c>
      <c r="E573" s="4" t="s">
        <v>1927</v>
      </c>
      <c r="F573" s="4">
        <v>1</v>
      </c>
      <c r="G573" s="4">
        <v>974.52</v>
      </c>
      <c r="H573" s="4">
        <v>0.01</v>
      </c>
      <c r="I573" s="4" t="s">
        <v>1961</v>
      </c>
      <c r="J573" s="4">
        <v>964.77480000000003</v>
      </c>
      <c r="K573" s="4">
        <f t="shared" si="32"/>
        <v>1</v>
      </c>
      <c r="L573" s="4">
        <f t="shared" si="33"/>
        <v>974.52</v>
      </c>
      <c r="M573" s="4">
        <f t="shared" si="34"/>
        <v>0.01</v>
      </c>
      <c r="N573" s="4">
        <f t="shared" si="35"/>
        <v>964.77480000000003</v>
      </c>
      <c r="O573" s="6">
        <f>VLOOKUP(C573,'Cleaned Customer Dim'!$A$2:$D$501,4,FALSE)</f>
        <v>54</v>
      </c>
      <c r="P573" s="6" t="str">
        <f>VLOOKUP(C573,'Cleaned Customer Dim'!$A$2:$E$501,5,FALSE)</f>
        <v>Male</v>
      </c>
      <c r="Q573" s="6" t="str">
        <f>VLOOKUP(C573,'Cleaned Customer Dim'!$A$2:$J$501,10,FALSE)</f>
        <v>Gold</v>
      </c>
      <c r="R573" s="4" t="str">
        <f>VLOOKUP(D573,'Cleaned Product Dim'!$A$2:$C$101,3,FALSE)</f>
        <v>Clothing</v>
      </c>
      <c r="S573" s="6">
        <f>VLOOKUP(D573,'Cleaned Product Dim'!$A$2:$G$101,7,FALSE)</f>
        <v>265.73266666666666</v>
      </c>
      <c r="T573" s="6">
        <f>VLOOKUP(D573,'Cleaned Product Dim'!$A$2:$H$101,8,FALSE)</f>
        <v>343</v>
      </c>
      <c r="U573" s="6" t="str">
        <f>VLOOKUP(E573,'Cleaned Store Dim'!$A$2:$C$21,3,FALSE)</f>
        <v>South</v>
      </c>
      <c r="V573" s="6" t="str">
        <f>VLOOKUP(E573,'Cleaned Store Dim'!$A$2:$E$21,5,FALSE)</f>
        <v>Online</v>
      </c>
      <c r="W573" s="6" t="str">
        <f>VLOOKUP(E573,'Cleaned Store Dim'!$A$2:$F$21,6,FALSE)</f>
        <v>Lake</v>
      </c>
    </row>
    <row r="574" spans="1:23" ht="15.75" x14ac:dyDescent="0.25">
      <c r="A574" s="4" t="s">
        <v>2537</v>
      </c>
      <c r="B574" s="20">
        <v>45249</v>
      </c>
      <c r="C574" s="4" t="s">
        <v>161</v>
      </c>
      <c r="D574" s="4" t="s">
        <v>1625</v>
      </c>
      <c r="E574" s="4" t="s">
        <v>1892</v>
      </c>
      <c r="F574" s="4">
        <v>3</v>
      </c>
      <c r="G574" s="4">
        <v>282.33</v>
      </c>
      <c r="H574" s="4">
        <v>7.0000000000000007E-2</v>
      </c>
      <c r="I574" s="4" t="s">
        <v>1959</v>
      </c>
      <c r="J574" s="4">
        <v>787.70069999999998</v>
      </c>
      <c r="K574" s="4">
        <f t="shared" si="32"/>
        <v>3</v>
      </c>
      <c r="L574" s="4">
        <f t="shared" si="33"/>
        <v>282.33</v>
      </c>
      <c r="M574" s="4">
        <f t="shared" si="34"/>
        <v>7.0000000000000007E-2</v>
      </c>
      <c r="N574" s="4">
        <f t="shared" si="35"/>
        <v>787.70069999999998</v>
      </c>
      <c r="O574" s="6">
        <f>VLOOKUP(C574,'Cleaned Customer Dim'!$A$2:$D$501,4,FALSE)</f>
        <v>50</v>
      </c>
      <c r="P574" s="6" t="str">
        <f>VLOOKUP(C574,'Cleaned Customer Dim'!$A$2:$E$501,5,FALSE)</f>
        <v>Male</v>
      </c>
      <c r="Q574" s="6" t="str">
        <f>VLOOKUP(C574,'Cleaned Customer Dim'!$A$2:$J$501,10,FALSE)</f>
        <v>Gold</v>
      </c>
      <c r="R574" s="4" t="str">
        <f>VLOOKUP(D574,'Cleaned Product Dim'!$A$2:$C$101,3,FALSE)</f>
        <v>Sports</v>
      </c>
      <c r="S574" s="6">
        <f>VLOOKUP(D574,'Cleaned Product Dim'!$A$2:$G$101,7,FALSE)</f>
        <v>144.53</v>
      </c>
      <c r="T574" s="6">
        <f>VLOOKUP(D574,'Cleaned Product Dim'!$A$2:$H$101,8,FALSE)</f>
        <v>367</v>
      </c>
      <c r="U574" s="6" t="str">
        <f>VLOOKUP(E574,'Cleaned Store Dim'!$A$2:$C$21,3,FALSE)</f>
        <v>North</v>
      </c>
      <c r="V574" s="6" t="str">
        <f>VLOOKUP(E574,'Cleaned Store Dim'!$A$2:$E$21,5,FALSE)</f>
        <v>Flagship</v>
      </c>
      <c r="W574" s="6" t="str">
        <f>VLOOKUP(E574,'Cleaned Store Dim'!$A$2:$F$21,6,FALSE)</f>
        <v>Daniel</v>
      </c>
    </row>
    <row r="575" spans="1:23" ht="15.75" x14ac:dyDescent="0.25">
      <c r="A575" s="4" t="s">
        <v>2538</v>
      </c>
      <c r="B575" s="20">
        <v>45933</v>
      </c>
      <c r="C575" s="4" t="s">
        <v>1205</v>
      </c>
      <c r="D575" s="4" t="s">
        <v>1811</v>
      </c>
      <c r="E575" s="4" t="s">
        <v>1948</v>
      </c>
      <c r="F575" s="4">
        <v>4</v>
      </c>
      <c r="G575" s="4">
        <v>158.46</v>
      </c>
      <c r="H575" s="4">
        <v>0.09</v>
      </c>
      <c r="I575" s="4" t="s">
        <v>1961</v>
      </c>
      <c r="J575" s="4">
        <v>576.7944</v>
      </c>
      <c r="K575" s="4">
        <f t="shared" si="32"/>
        <v>4</v>
      </c>
      <c r="L575" s="4">
        <f t="shared" si="33"/>
        <v>158.46</v>
      </c>
      <c r="M575" s="4">
        <f t="shared" si="34"/>
        <v>0.09</v>
      </c>
      <c r="N575" s="4">
        <f t="shared" si="35"/>
        <v>576.7944</v>
      </c>
      <c r="O575" s="6">
        <f>VLOOKUP(C575,'Cleaned Customer Dim'!$A$2:$D$501,4,FALSE)</f>
        <v>20</v>
      </c>
      <c r="P575" s="6" t="str">
        <f>VLOOKUP(C575,'Cleaned Customer Dim'!$A$2:$E$501,5,FALSE)</f>
        <v>Female</v>
      </c>
      <c r="Q575" s="6" t="str">
        <f>VLOOKUP(C575,'Cleaned Customer Dim'!$A$2:$J$501,10,FALSE)</f>
        <v>Gold</v>
      </c>
      <c r="R575" s="4" t="str">
        <f>VLOOKUP(D575,'Cleaned Product Dim'!$A$2:$C$101,3,FALSE)</f>
        <v>Electronics</v>
      </c>
      <c r="S575" s="6">
        <f>VLOOKUP(D575,'Cleaned Product Dim'!$A$2:$G$101,7,FALSE)</f>
        <v>392.89</v>
      </c>
      <c r="T575" s="6">
        <f>VLOOKUP(D575,'Cleaned Product Dim'!$A$2:$H$101,8,FALSE)</f>
        <v>320</v>
      </c>
      <c r="U575" s="6" t="str">
        <f>VLOOKUP(E575,'Cleaned Store Dim'!$A$2:$C$21,3,FALSE)</f>
        <v>East</v>
      </c>
      <c r="V575" s="6" t="str">
        <f>VLOOKUP(E575,'Cleaned Store Dim'!$A$2:$E$21,5,FALSE)</f>
        <v>Online</v>
      </c>
      <c r="W575" s="6" t="str">
        <f>VLOOKUP(E575,'Cleaned Store Dim'!$A$2:$F$21,6,FALSE)</f>
        <v>Vasquez</v>
      </c>
    </row>
    <row r="576" spans="1:23" ht="15.75" x14ac:dyDescent="0.25">
      <c r="A576" s="4" t="s">
        <v>2539</v>
      </c>
      <c r="B576" s="20">
        <v>45283</v>
      </c>
      <c r="C576" s="4" t="s">
        <v>1088</v>
      </c>
      <c r="D576" s="4" t="s">
        <v>1747</v>
      </c>
      <c r="E576" s="4" t="s">
        <v>1914</v>
      </c>
      <c r="F576" s="4">
        <v>2</v>
      </c>
      <c r="G576" s="4">
        <v>778.56</v>
      </c>
      <c r="H576" s="4">
        <v>0.11</v>
      </c>
      <c r="I576" s="4" t="s">
        <v>1964</v>
      </c>
      <c r="J576" s="4">
        <v>1385.8368</v>
      </c>
      <c r="K576" s="4">
        <f t="shared" si="32"/>
        <v>2</v>
      </c>
      <c r="L576" s="4">
        <f t="shared" si="33"/>
        <v>778.56</v>
      </c>
      <c r="M576" s="4">
        <f t="shared" si="34"/>
        <v>0.11</v>
      </c>
      <c r="N576" s="4">
        <f t="shared" si="35"/>
        <v>1385.8368</v>
      </c>
      <c r="O576" s="6">
        <f>VLOOKUP(C576,'Cleaned Customer Dim'!$A$2:$D$501,4,FALSE)</f>
        <v>38</v>
      </c>
      <c r="P576" s="6" t="str">
        <f>VLOOKUP(C576,'Cleaned Customer Dim'!$A$2:$E$501,5,FALSE)</f>
        <v>Male</v>
      </c>
      <c r="Q576" s="6" t="str">
        <f>VLOOKUP(C576,'Cleaned Customer Dim'!$A$2:$J$501,10,FALSE)</f>
        <v>Bronze</v>
      </c>
      <c r="R576" s="4" t="str">
        <f>VLOOKUP(D576,'Cleaned Product Dim'!$A$2:$C$101,3,FALSE)</f>
        <v>Home</v>
      </c>
      <c r="S576" s="6">
        <f>VLOOKUP(D576,'Cleaned Product Dim'!$A$2:$G$101,7,FALSE)</f>
        <v>81.75</v>
      </c>
      <c r="T576" s="6">
        <f>VLOOKUP(D576,'Cleaned Product Dim'!$A$2:$H$101,8,FALSE)</f>
        <v>226.05</v>
      </c>
      <c r="U576" s="6" t="str">
        <f>VLOOKUP(E576,'Cleaned Store Dim'!$A$2:$C$21,3,FALSE)</f>
        <v>South</v>
      </c>
      <c r="V576" s="6" t="str">
        <f>VLOOKUP(E576,'Cleaned Store Dim'!$A$2:$E$21,5,FALSE)</f>
        <v>Online</v>
      </c>
      <c r="W576" s="6" t="str">
        <f>VLOOKUP(E576,'Cleaned Store Dim'!$A$2:$F$21,6,FALSE)</f>
        <v>Williamsport</v>
      </c>
    </row>
    <row r="577" spans="1:23" ht="15.75" x14ac:dyDescent="0.25">
      <c r="A577" s="4" t="s">
        <v>2540</v>
      </c>
      <c r="B577" s="20">
        <v>45325</v>
      </c>
      <c r="C577" s="4" t="s">
        <v>772</v>
      </c>
      <c r="D577" s="4" t="s">
        <v>1732</v>
      </c>
      <c r="E577" s="4" t="s">
        <v>1948</v>
      </c>
      <c r="F577" s="4">
        <v>4</v>
      </c>
      <c r="G577" s="4">
        <v>280.16000000000003</v>
      </c>
      <c r="H577" s="4">
        <v>0.18</v>
      </c>
      <c r="I577" s="4" t="s">
        <v>1964</v>
      </c>
      <c r="J577" s="4">
        <v>918.92480000000012</v>
      </c>
      <c r="K577" s="4">
        <f t="shared" si="32"/>
        <v>4</v>
      </c>
      <c r="L577" s="4">
        <f t="shared" si="33"/>
        <v>280.16000000000003</v>
      </c>
      <c r="M577" s="4">
        <f t="shared" si="34"/>
        <v>0.18</v>
      </c>
      <c r="N577" s="4">
        <f t="shared" si="35"/>
        <v>918.92480000000012</v>
      </c>
      <c r="O577" s="6">
        <f>VLOOKUP(C577,'Cleaned Customer Dim'!$A$2:$D$501,4,FALSE)</f>
        <v>41</v>
      </c>
      <c r="P577" s="6" t="str">
        <f>VLOOKUP(C577,'Cleaned Customer Dim'!$A$2:$E$501,5,FALSE)</f>
        <v>Female</v>
      </c>
      <c r="Q577" s="6" t="str">
        <f>VLOOKUP(C577,'Cleaned Customer Dim'!$A$2:$J$501,10,FALSE)</f>
        <v>Gold</v>
      </c>
      <c r="R577" s="4" t="str">
        <f>VLOOKUP(D577,'Cleaned Product Dim'!$A$2:$C$101,3,FALSE)</f>
        <v>Sports</v>
      </c>
      <c r="S577" s="6">
        <f>VLOOKUP(D577,'Cleaned Product Dim'!$A$2:$G$101,7,FALSE)</f>
        <v>190.29</v>
      </c>
      <c r="T577" s="6">
        <f>VLOOKUP(D577,'Cleaned Product Dim'!$A$2:$H$101,8,FALSE)</f>
        <v>260</v>
      </c>
      <c r="U577" s="6" t="str">
        <f>VLOOKUP(E577,'Cleaned Store Dim'!$A$2:$C$21,3,FALSE)</f>
        <v>East</v>
      </c>
      <c r="V577" s="6" t="str">
        <f>VLOOKUP(E577,'Cleaned Store Dim'!$A$2:$E$21,5,FALSE)</f>
        <v>Online</v>
      </c>
      <c r="W577" s="6" t="str">
        <f>VLOOKUP(E577,'Cleaned Store Dim'!$A$2:$F$21,6,FALSE)</f>
        <v>Vasquez</v>
      </c>
    </row>
    <row r="578" spans="1:23" ht="15.75" x14ac:dyDescent="0.25">
      <c r="A578" s="4" t="s">
        <v>2541</v>
      </c>
      <c r="B578" s="20">
        <v>45592</v>
      </c>
      <c r="C578" s="4" t="s">
        <v>922</v>
      </c>
      <c r="D578" s="4" t="s">
        <v>1796</v>
      </c>
      <c r="E578" s="4" t="s">
        <v>1932</v>
      </c>
      <c r="F578" s="4">
        <v>2</v>
      </c>
      <c r="G578" s="4">
        <v>649.54999999999995</v>
      </c>
      <c r="H578" s="4">
        <v>0.28999999999999998</v>
      </c>
      <c r="I578" s="4" t="s">
        <v>1961</v>
      </c>
      <c r="J578" s="4">
        <v>922.36099999999988</v>
      </c>
      <c r="K578" s="4">
        <f t="shared" ref="K578:K641" si="36">IF(F578="",J578/(G578*(1-H578)),F578)</f>
        <v>2</v>
      </c>
      <c r="L578" s="4">
        <f t="shared" ref="L578:L641" si="37">IF(G578="",J578/(K578*(1-H578)),G578)</f>
        <v>649.54999999999995</v>
      </c>
      <c r="M578" s="4">
        <f t="shared" ref="M578:M641" si="38">IF(H578="",1-(J578/(K578*L578)),H578)</f>
        <v>0.28999999999999998</v>
      </c>
      <c r="N578" s="4">
        <f t="shared" ref="N578:N641" si="39">IF(J578="",F578*G578*(1-H578),J578)</f>
        <v>922.36099999999988</v>
      </c>
      <c r="O578" s="6">
        <f>VLOOKUP(C578,'Cleaned Customer Dim'!$A$2:$D$501,4,FALSE)</f>
        <v>22</v>
      </c>
      <c r="P578" s="6" t="str">
        <f>VLOOKUP(C578,'Cleaned Customer Dim'!$A$2:$E$501,5,FALSE)</f>
        <v>Female</v>
      </c>
      <c r="Q578" s="6" t="str">
        <f>VLOOKUP(C578,'Cleaned Customer Dim'!$A$2:$J$501,10,FALSE)</f>
        <v>Gold</v>
      </c>
      <c r="R578" s="4" t="str">
        <f>VLOOKUP(D578,'Cleaned Product Dim'!$A$2:$C$101,3,FALSE)</f>
        <v>Beauty</v>
      </c>
      <c r="S578" s="6">
        <f>VLOOKUP(D578,'Cleaned Product Dim'!$A$2:$G$101,7,FALSE)</f>
        <v>214.32</v>
      </c>
      <c r="T578" s="6">
        <f>VLOOKUP(D578,'Cleaned Product Dim'!$A$2:$H$101,8,FALSE)</f>
        <v>383</v>
      </c>
      <c r="U578" s="6" t="str">
        <f>VLOOKUP(E578,'Cleaned Store Dim'!$A$2:$C$21,3,FALSE)</f>
        <v>East</v>
      </c>
      <c r="V578" s="6" t="str">
        <f>VLOOKUP(E578,'Cleaned Store Dim'!$A$2:$E$21,5,FALSE)</f>
        <v>Flagship</v>
      </c>
      <c r="W578" s="6" t="str">
        <f>VLOOKUP(E578,'Cleaned Store Dim'!$A$2:$F$21,6,FALSE)</f>
        <v>Johnsonville</v>
      </c>
    </row>
    <row r="579" spans="1:23" ht="15.75" x14ac:dyDescent="0.25">
      <c r="A579" s="4" t="s">
        <v>2542</v>
      </c>
      <c r="B579" s="20">
        <v>45538</v>
      </c>
      <c r="C579" s="4" t="s">
        <v>42</v>
      </c>
      <c r="D579" s="4" t="s">
        <v>1847</v>
      </c>
      <c r="E579" s="4" t="s">
        <v>1896</v>
      </c>
      <c r="F579" s="4">
        <v>2</v>
      </c>
      <c r="G579" s="4">
        <v>994.32</v>
      </c>
      <c r="H579" s="4">
        <v>0.27</v>
      </c>
      <c r="I579" s="4" t="s">
        <v>1961</v>
      </c>
      <c r="J579" s="4">
        <v>1451.7072000000001</v>
      </c>
      <c r="K579" s="4">
        <f t="shared" si="36"/>
        <v>2</v>
      </c>
      <c r="L579" s="4">
        <f t="shared" si="37"/>
        <v>994.32</v>
      </c>
      <c r="M579" s="4">
        <f t="shared" si="38"/>
        <v>0.27</v>
      </c>
      <c r="N579" s="4">
        <f t="shared" si="39"/>
        <v>1451.7072000000001</v>
      </c>
      <c r="O579" s="6">
        <f>VLOOKUP(C579,'Cleaned Customer Dim'!$A$2:$D$501,4,FALSE)</f>
        <v>29</v>
      </c>
      <c r="P579" s="6" t="str">
        <f>VLOOKUP(C579,'Cleaned Customer Dim'!$A$2:$E$501,5,FALSE)</f>
        <v>Female</v>
      </c>
      <c r="Q579" s="6" t="str">
        <f>VLOOKUP(C579,'Cleaned Customer Dim'!$A$2:$J$501,10,FALSE)</f>
        <v>Bronze</v>
      </c>
      <c r="R579" s="4" t="str">
        <f>VLOOKUP(D579,'Cleaned Product Dim'!$A$2:$C$101,3,FALSE)</f>
        <v>Sports</v>
      </c>
      <c r="S579" s="6">
        <f>VLOOKUP(D579,'Cleaned Product Dim'!$A$2:$G$101,7,FALSE)</f>
        <v>131.24</v>
      </c>
      <c r="T579" s="6">
        <f>VLOOKUP(D579,'Cleaned Product Dim'!$A$2:$H$101,8,FALSE)</f>
        <v>232</v>
      </c>
      <c r="U579" s="6" t="str">
        <f>VLOOKUP(E579,'Cleaned Store Dim'!$A$2:$C$21,3,FALSE)</f>
        <v>South</v>
      </c>
      <c r="V579" s="6" t="str">
        <f>VLOOKUP(E579,'Cleaned Store Dim'!$A$2:$E$21,5,FALSE)</f>
        <v>Outlet</v>
      </c>
      <c r="W579" s="6" t="str">
        <f>VLOOKUP(E579,'Cleaned Store Dim'!$A$2:$F$21,6,FALSE)</f>
        <v>North Nancy</v>
      </c>
    </row>
    <row r="580" spans="1:23" ht="15.75" x14ac:dyDescent="0.25">
      <c r="A580" s="4" t="s">
        <v>2543</v>
      </c>
      <c r="B580" s="20">
        <v>45649</v>
      </c>
      <c r="C580" s="4" t="s">
        <v>732</v>
      </c>
      <c r="D580" s="4" t="s">
        <v>1826</v>
      </c>
      <c r="E580" s="4" t="s">
        <v>1929</v>
      </c>
      <c r="F580" s="4">
        <v>1</v>
      </c>
      <c r="G580" s="4">
        <v>64.94</v>
      </c>
      <c r="H580" s="4">
        <v>0.21</v>
      </c>
      <c r="I580" s="4" t="s">
        <v>1961</v>
      </c>
      <c r="J580" s="4">
        <v>51.302599999999998</v>
      </c>
      <c r="K580" s="4">
        <f t="shared" si="36"/>
        <v>1</v>
      </c>
      <c r="L580" s="4">
        <f t="shared" si="37"/>
        <v>64.94</v>
      </c>
      <c r="M580" s="4">
        <f t="shared" si="38"/>
        <v>0.21</v>
      </c>
      <c r="N580" s="4">
        <f t="shared" si="39"/>
        <v>51.302599999999998</v>
      </c>
      <c r="O580" s="6">
        <f>VLOOKUP(C580,'Cleaned Customer Dim'!$A$2:$D$501,4,FALSE)</f>
        <v>50</v>
      </c>
      <c r="P580" s="6" t="str">
        <f>VLOOKUP(C580,'Cleaned Customer Dim'!$A$2:$E$501,5,FALSE)</f>
        <v>Male</v>
      </c>
      <c r="Q580" s="6" t="str">
        <f>VLOOKUP(C580,'Cleaned Customer Dim'!$A$2:$J$501,10,FALSE)</f>
        <v>Platinum</v>
      </c>
      <c r="R580" s="4" t="str">
        <f>VLOOKUP(D580,'Cleaned Product Dim'!$A$2:$C$101,3,FALSE)</f>
        <v>Sports</v>
      </c>
      <c r="S580" s="6">
        <f>VLOOKUP(D580,'Cleaned Product Dim'!$A$2:$G$101,7,FALSE)</f>
        <v>285.54000000000002</v>
      </c>
      <c r="T580" s="6">
        <f>VLOOKUP(D580,'Cleaned Product Dim'!$A$2:$H$101,8,FALSE)</f>
        <v>358</v>
      </c>
      <c r="U580" s="6" t="str">
        <f>VLOOKUP(E580,'Cleaned Store Dim'!$A$2:$C$21,3,FALSE)</f>
        <v>North</v>
      </c>
      <c r="V580" s="6" t="str">
        <f>VLOOKUP(E580,'Cleaned Store Dim'!$A$2:$E$21,5,FALSE)</f>
        <v>Online</v>
      </c>
      <c r="W580" s="6" t="str">
        <f>VLOOKUP(E580,'Cleaned Store Dim'!$A$2:$F$21,6,FALSE)</f>
        <v>Sabrina</v>
      </c>
    </row>
    <row r="581" spans="1:23" ht="15.75" x14ac:dyDescent="0.25">
      <c r="A581" s="4" t="s">
        <v>2544</v>
      </c>
      <c r="B581" s="20">
        <v>45709</v>
      </c>
      <c r="C581" s="4" t="s">
        <v>471</v>
      </c>
      <c r="D581" s="4" t="s">
        <v>1696</v>
      </c>
      <c r="E581" s="4" t="s">
        <v>1914</v>
      </c>
      <c r="F581" s="4">
        <v>2</v>
      </c>
      <c r="G581" s="4">
        <v>507.66</v>
      </c>
      <c r="H581" s="4">
        <v>0</v>
      </c>
      <c r="I581" s="4" t="s">
        <v>1964</v>
      </c>
      <c r="J581" s="4">
        <v>1015.32</v>
      </c>
      <c r="K581" s="4">
        <f t="shared" si="36"/>
        <v>2</v>
      </c>
      <c r="L581" s="4">
        <f t="shared" si="37"/>
        <v>507.66</v>
      </c>
      <c r="M581" s="4">
        <f t="shared" si="38"/>
        <v>0</v>
      </c>
      <c r="N581" s="4">
        <f t="shared" si="39"/>
        <v>1015.32</v>
      </c>
      <c r="O581" s="6">
        <f>VLOOKUP(C581,'Cleaned Customer Dim'!$A$2:$D$501,4,FALSE)</f>
        <v>29</v>
      </c>
      <c r="P581" s="6" t="str">
        <f>VLOOKUP(C581,'Cleaned Customer Dim'!$A$2:$E$501,5,FALSE)</f>
        <v>Male</v>
      </c>
      <c r="Q581" s="6" t="str">
        <f>VLOOKUP(C581,'Cleaned Customer Dim'!$A$2:$J$501,10,FALSE)</f>
        <v>Silver</v>
      </c>
      <c r="R581" s="4" t="str">
        <f>VLOOKUP(D581,'Cleaned Product Dim'!$A$2:$C$101,3,FALSE)</f>
        <v>Electronics</v>
      </c>
      <c r="S581" s="6">
        <f>VLOOKUP(D581,'Cleaned Product Dim'!$A$2:$G$101,7,FALSE)</f>
        <v>326.06</v>
      </c>
      <c r="T581" s="6">
        <f>VLOOKUP(D581,'Cleaned Product Dim'!$A$2:$H$101,8,FALSE)</f>
        <v>301</v>
      </c>
      <c r="U581" s="6" t="str">
        <f>VLOOKUP(E581,'Cleaned Store Dim'!$A$2:$C$21,3,FALSE)</f>
        <v>South</v>
      </c>
      <c r="V581" s="6" t="str">
        <f>VLOOKUP(E581,'Cleaned Store Dim'!$A$2:$E$21,5,FALSE)</f>
        <v>Online</v>
      </c>
      <c r="W581" s="6" t="str">
        <f>VLOOKUP(E581,'Cleaned Store Dim'!$A$2:$F$21,6,FALSE)</f>
        <v>Williamsport</v>
      </c>
    </row>
    <row r="582" spans="1:23" ht="15.75" x14ac:dyDescent="0.25">
      <c r="A582" s="4" t="s">
        <v>2545</v>
      </c>
      <c r="B582" s="20">
        <v>45273</v>
      </c>
      <c r="C582" s="4" t="s">
        <v>787</v>
      </c>
      <c r="D582" s="4" t="s">
        <v>1826</v>
      </c>
      <c r="E582" s="4" t="s">
        <v>1904</v>
      </c>
      <c r="F582" s="4">
        <v>4</v>
      </c>
      <c r="G582" s="4">
        <v>968.27</v>
      </c>
      <c r="H582" s="4">
        <v>0.03</v>
      </c>
      <c r="I582" s="4" t="s">
        <v>1961</v>
      </c>
      <c r="J582" s="4">
        <v>3756.8876</v>
      </c>
      <c r="K582" s="4">
        <f t="shared" si="36"/>
        <v>4</v>
      </c>
      <c r="L582" s="4">
        <f t="shared" si="37"/>
        <v>968.27</v>
      </c>
      <c r="M582" s="4">
        <f t="shared" si="38"/>
        <v>0.03</v>
      </c>
      <c r="N582" s="4">
        <f t="shared" si="39"/>
        <v>3756.8876</v>
      </c>
      <c r="O582" s="6">
        <f>VLOOKUP(C582,'Cleaned Customer Dim'!$A$2:$D$501,4,FALSE)</f>
        <v>58</v>
      </c>
      <c r="P582" s="6" t="str">
        <f>VLOOKUP(C582,'Cleaned Customer Dim'!$A$2:$E$501,5,FALSE)</f>
        <v>Female</v>
      </c>
      <c r="Q582" s="6" t="str">
        <f>VLOOKUP(C582,'Cleaned Customer Dim'!$A$2:$J$501,10,FALSE)</f>
        <v>Silver</v>
      </c>
      <c r="R582" s="4" t="str">
        <f>VLOOKUP(D582,'Cleaned Product Dim'!$A$2:$C$101,3,FALSE)</f>
        <v>Sports</v>
      </c>
      <c r="S582" s="6">
        <f>VLOOKUP(D582,'Cleaned Product Dim'!$A$2:$G$101,7,FALSE)</f>
        <v>285.54000000000002</v>
      </c>
      <c r="T582" s="6">
        <f>VLOOKUP(D582,'Cleaned Product Dim'!$A$2:$H$101,8,FALSE)</f>
        <v>358</v>
      </c>
      <c r="U582" s="6" t="str">
        <f>VLOOKUP(E582,'Cleaned Store Dim'!$A$2:$C$21,3,FALSE)</f>
        <v>South</v>
      </c>
      <c r="V582" s="6" t="str">
        <f>VLOOKUP(E582,'Cleaned Store Dim'!$A$2:$E$21,5,FALSE)</f>
        <v>Online</v>
      </c>
      <c r="W582" s="6" t="str">
        <f>VLOOKUP(E582,'Cleaned Store Dim'!$A$2:$F$21,6,FALSE)</f>
        <v>Sharon</v>
      </c>
    </row>
    <row r="583" spans="1:23" ht="15.75" x14ac:dyDescent="0.25">
      <c r="A583" s="4" t="s">
        <v>2546</v>
      </c>
      <c r="B583" s="20">
        <v>45250</v>
      </c>
      <c r="C583" s="4" t="s">
        <v>81</v>
      </c>
      <c r="D583" s="4" t="s">
        <v>1847</v>
      </c>
      <c r="E583" s="4" t="s">
        <v>1908</v>
      </c>
      <c r="F583" s="4">
        <v>4</v>
      </c>
      <c r="G583" s="4">
        <v>510.33</v>
      </c>
      <c r="H583" s="4">
        <v>0.2</v>
      </c>
      <c r="I583" s="4" t="s">
        <v>1961</v>
      </c>
      <c r="J583" s="4">
        <v>1633.056</v>
      </c>
      <c r="K583" s="4">
        <f t="shared" si="36"/>
        <v>4</v>
      </c>
      <c r="L583" s="4">
        <f t="shared" si="37"/>
        <v>510.33</v>
      </c>
      <c r="M583" s="4">
        <f t="shared" si="38"/>
        <v>0.2</v>
      </c>
      <c r="N583" s="4">
        <f t="shared" si="39"/>
        <v>1633.056</v>
      </c>
      <c r="O583" s="6">
        <f>VLOOKUP(C583,'Cleaned Customer Dim'!$A$2:$D$501,4,FALSE)</f>
        <v>60</v>
      </c>
      <c r="P583" s="6" t="str">
        <f>VLOOKUP(C583,'Cleaned Customer Dim'!$A$2:$E$501,5,FALSE)</f>
        <v>Female</v>
      </c>
      <c r="Q583" s="6" t="str">
        <f>VLOOKUP(C583,'Cleaned Customer Dim'!$A$2:$J$501,10,FALSE)</f>
        <v>Platinum</v>
      </c>
      <c r="R583" s="4" t="str">
        <f>VLOOKUP(D583,'Cleaned Product Dim'!$A$2:$C$101,3,FALSE)</f>
        <v>Sports</v>
      </c>
      <c r="S583" s="6">
        <f>VLOOKUP(D583,'Cleaned Product Dim'!$A$2:$G$101,7,FALSE)</f>
        <v>131.24</v>
      </c>
      <c r="T583" s="6">
        <f>VLOOKUP(D583,'Cleaned Product Dim'!$A$2:$H$101,8,FALSE)</f>
        <v>232</v>
      </c>
      <c r="U583" s="6" t="str">
        <f>VLOOKUP(E583,'Cleaned Store Dim'!$A$2:$C$21,3,FALSE)</f>
        <v>North</v>
      </c>
      <c r="V583" s="6" t="str">
        <f>VLOOKUP(E583,'Cleaned Store Dim'!$A$2:$E$21,5,FALSE)</f>
        <v>Outlet</v>
      </c>
      <c r="W583" s="6" t="str">
        <f>VLOOKUP(E583,'Cleaned Store Dim'!$A$2:$F$21,6,FALSE)</f>
        <v>Chester</v>
      </c>
    </row>
    <row r="584" spans="1:23" ht="15.75" x14ac:dyDescent="0.25">
      <c r="A584" s="4" t="s">
        <v>2547</v>
      </c>
      <c r="B584" s="20">
        <v>45391</v>
      </c>
      <c r="C584" s="4" t="s">
        <v>58</v>
      </c>
      <c r="D584" s="4" t="s">
        <v>1712</v>
      </c>
      <c r="E584" s="4" t="s">
        <v>1948</v>
      </c>
      <c r="F584" s="4">
        <v>2</v>
      </c>
      <c r="G584" s="4">
        <v>156.72999999999999</v>
      </c>
      <c r="H584" s="4">
        <v>0.18</v>
      </c>
      <c r="I584" s="4" t="s">
        <v>1964</v>
      </c>
      <c r="J584" s="4">
        <v>257.03719999999998</v>
      </c>
      <c r="K584" s="4">
        <f t="shared" si="36"/>
        <v>2</v>
      </c>
      <c r="L584" s="4">
        <f t="shared" si="37"/>
        <v>156.72999999999999</v>
      </c>
      <c r="M584" s="4">
        <f t="shared" si="38"/>
        <v>0.18</v>
      </c>
      <c r="N584" s="4">
        <f t="shared" si="39"/>
        <v>257.03719999999998</v>
      </c>
      <c r="O584" s="6">
        <f>VLOOKUP(C584,'Cleaned Customer Dim'!$A$2:$D$501,4,FALSE)</f>
        <v>28</v>
      </c>
      <c r="P584" s="6" t="str">
        <f>VLOOKUP(C584,'Cleaned Customer Dim'!$A$2:$E$501,5,FALSE)</f>
        <v>Female</v>
      </c>
      <c r="Q584" s="6" t="str">
        <f>VLOOKUP(C584,'Cleaned Customer Dim'!$A$2:$J$501,10,FALSE)</f>
        <v>Gold</v>
      </c>
      <c r="R584" s="4" t="str">
        <f>VLOOKUP(D584,'Cleaned Product Dim'!$A$2:$C$101,3,FALSE)</f>
        <v>Sports</v>
      </c>
      <c r="S584" s="6">
        <f>VLOOKUP(D584,'Cleaned Product Dim'!$A$2:$G$101,7,FALSE)</f>
        <v>167.12</v>
      </c>
      <c r="T584" s="6">
        <f>VLOOKUP(D584,'Cleaned Product Dim'!$A$2:$H$101,8,FALSE)</f>
        <v>316</v>
      </c>
      <c r="U584" s="6" t="str">
        <f>VLOOKUP(E584,'Cleaned Store Dim'!$A$2:$C$21,3,FALSE)</f>
        <v>East</v>
      </c>
      <c r="V584" s="6" t="str">
        <f>VLOOKUP(E584,'Cleaned Store Dim'!$A$2:$E$21,5,FALSE)</f>
        <v>Online</v>
      </c>
      <c r="W584" s="6" t="str">
        <f>VLOOKUP(E584,'Cleaned Store Dim'!$A$2:$F$21,6,FALSE)</f>
        <v>Vasquez</v>
      </c>
    </row>
    <row r="585" spans="1:23" ht="15.75" x14ac:dyDescent="0.25">
      <c r="A585" s="4" t="s">
        <v>2548</v>
      </c>
      <c r="B585" s="20">
        <v>45694</v>
      </c>
      <c r="C585" s="4" t="s">
        <v>488</v>
      </c>
      <c r="D585" s="4" t="s">
        <v>1880</v>
      </c>
      <c r="E585" s="4" t="s">
        <v>1924</v>
      </c>
      <c r="F585" s="4">
        <v>3</v>
      </c>
      <c r="G585" s="4">
        <v>53.83</v>
      </c>
      <c r="H585" s="4">
        <v>0.24</v>
      </c>
      <c r="I585" s="4" t="s">
        <v>1959</v>
      </c>
      <c r="J585" s="4">
        <v>122.7324</v>
      </c>
      <c r="K585" s="4">
        <f t="shared" si="36"/>
        <v>3</v>
      </c>
      <c r="L585" s="4">
        <f t="shared" si="37"/>
        <v>53.83</v>
      </c>
      <c r="M585" s="4">
        <f t="shared" si="38"/>
        <v>0.24</v>
      </c>
      <c r="N585" s="4">
        <f t="shared" si="39"/>
        <v>122.7324</v>
      </c>
      <c r="O585" s="6">
        <f>VLOOKUP(C585,'Cleaned Customer Dim'!$A$2:$D$501,4,FALSE)</f>
        <v>37</v>
      </c>
      <c r="P585" s="6" t="str">
        <f>VLOOKUP(C585,'Cleaned Customer Dim'!$A$2:$E$501,5,FALSE)</f>
        <v>Male</v>
      </c>
      <c r="Q585" s="6" t="str">
        <f>VLOOKUP(C585,'Cleaned Customer Dim'!$A$2:$J$501,10,FALSE)</f>
        <v>Bronze</v>
      </c>
      <c r="R585" s="4" t="str">
        <f>VLOOKUP(D585,'Cleaned Product Dim'!$A$2:$C$101,3,FALSE)</f>
        <v>Home</v>
      </c>
      <c r="S585" s="6">
        <f>VLOOKUP(D585,'Cleaned Product Dim'!$A$2:$G$101,7,FALSE)</f>
        <v>201.41</v>
      </c>
      <c r="T585" s="6">
        <f>VLOOKUP(D585,'Cleaned Product Dim'!$A$2:$H$101,8,FALSE)</f>
        <v>146</v>
      </c>
      <c r="U585" s="6" t="str">
        <f>VLOOKUP(E585,'Cleaned Store Dim'!$A$2:$C$21,3,FALSE)</f>
        <v>East</v>
      </c>
      <c r="V585" s="6" t="str">
        <f>VLOOKUP(E585,'Cleaned Store Dim'!$A$2:$E$21,5,FALSE)</f>
        <v>Online</v>
      </c>
      <c r="W585" s="6" t="str">
        <f>VLOOKUP(E585,'Cleaned Store Dim'!$A$2:$F$21,6,FALSE)</f>
        <v>David</v>
      </c>
    </row>
    <row r="586" spans="1:23" ht="15.75" x14ac:dyDescent="0.25">
      <c r="A586" s="4" t="s">
        <v>2549</v>
      </c>
      <c r="B586" s="20">
        <v>45350</v>
      </c>
      <c r="C586" s="4" t="s">
        <v>1190</v>
      </c>
      <c r="D586" s="4" t="s">
        <v>1817</v>
      </c>
      <c r="E586" s="4" t="s">
        <v>1904</v>
      </c>
      <c r="F586" s="4">
        <v>1</v>
      </c>
      <c r="G586" s="4">
        <v>34.71</v>
      </c>
      <c r="H586" s="4">
        <v>0.1</v>
      </c>
      <c r="I586" s="4" t="s">
        <v>1964</v>
      </c>
      <c r="J586" s="4">
        <v>31.239000000000001</v>
      </c>
      <c r="K586" s="4">
        <f t="shared" si="36"/>
        <v>1</v>
      </c>
      <c r="L586" s="4">
        <f t="shared" si="37"/>
        <v>34.71</v>
      </c>
      <c r="M586" s="4">
        <f t="shared" si="38"/>
        <v>0.1</v>
      </c>
      <c r="N586" s="4">
        <f t="shared" si="39"/>
        <v>31.239000000000001</v>
      </c>
      <c r="O586" s="6">
        <f>VLOOKUP(C586,'Cleaned Customer Dim'!$A$2:$D$501,4,FALSE)</f>
        <v>39</v>
      </c>
      <c r="P586" s="6" t="str">
        <f>VLOOKUP(C586,'Cleaned Customer Dim'!$A$2:$E$501,5,FALSE)</f>
        <v>Female</v>
      </c>
      <c r="Q586" s="6" t="str">
        <f>VLOOKUP(C586,'Cleaned Customer Dim'!$A$2:$J$501,10,FALSE)</f>
        <v>Gold</v>
      </c>
      <c r="R586" s="4" t="str">
        <f>VLOOKUP(D586,'Cleaned Product Dim'!$A$2:$C$101,3,FALSE)</f>
        <v>Home</v>
      </c>
      <c r="S586" s="6">
        <f>VLOOKUP(D586,'Cleaned Product Dim'!$A$2:$G$101,7,FALSE)</f>
        <v>325.26</v>
      </c>
      <c r="T586" s="6">
        <f>VLOOKUP(D586,'Cleaned Product Dim'!$A$2:$H$101,8,FALSE)</f>
        <v>400</v>
      </c>
      <c r="U586" s="6" t="str">
        <f>VLOOKUP(E586,'Cleaned Store Dim'!$A$2:$C$21,3,FALSE)</f>
        <v>South</v>
      </c>
      <c r="V586" s="6" t="str">
        <f>VLOOKUP(E586,'Cleaned Store Dim'!$A$2:$E$21,5,FALSE)</f>
        <v>Online</v>
      </c>
      <c r="W586" s="6" t="str">
        <f>VLOOKUP(E586,'Cleaned Store Dim'!$A$2:$F$21,6,FALSE)</f>
        <v>Sharon</v>
      </c>
    </row>
    <row r="587" spans="1:23" ht="15.75" x14ac:dyDescent="0.25">
      <c r="A587" s="4" t="s">
        <v>2550</v>
      </c>
      <c r="B587" s="20">
        <v>45485</v>
      </c>
      <c r="C587" s="4" t="s">
        <v>748</v>
      </c>
      <c r="D587" s="4" t="s">
        <v>1814</v>
      </c>
      <c r="E587" s="4" t="s">
        <v>1892</v>
      </c>
      <c r="F587" s="4">
        <v>2</v>
      </c>
      <c r="G587" s="4">
        <v>829.15</v>
      </c>
      <c r="H587" s="4">
        <v>0.11</v>
      </c>
      <c r="I587" s="4" t="s">
        <v>1961</v>
      </c>
      <c r="J587" s="4">
        <v>1475.8869999999999</v>
      </c>
      <c r="K587" s="4">
        <f t="shared" si="36"/>
        <v>2</v>
      </c>
      <c r="L587" s="4">
        <f t="shared" si="37"/>
        <v>829.15</v>
      </c>
      <c r="M587" s="4">
        <f t="shared" si="38"/>
        <v>0.11</v>
      </c>
      <c r="N587" s="4">
        <f t="shared" si="39"/>
        <v>1475.8869999999999</v>
      </c>
      <c r="O587" s="6">
        <f>VLOOKUP(C587,'Cleaned Customer Dim'!$A$2:$D$501,4,FALSE)</f>
        <v>32</v>
      </c>
      <c r="P587" s="6" t="str">
        <f>VLOOKUP(C587,'Cleaned Customer Dim'!$A$2:$E$501,5,FALSE)</f>
        <v>Female</v>
      </c>
      <c r="Q587" s="6" t="str">
        <f>VLOOKUP(C587,'Cleaned Customer Dim'!$A$2:$J$501,10,FALSE)</f>
        <v>Bronze</v>
      </c>
      <c r="R587" s="4" t="str">
        <f>VLOOKUP(D587,'Cleaned Product Dim'!$A$2:$C$101,3,FALSE)</f>
        <v>Electronics</v>
      </c>
      <c r="S587" s="6">
        <f>VLOOKUP(D587,'Cleaned Product Dim'!$A$2:$G$101,7,FALSE)</f>
        <v>480.9</v>
      </c>
      <c r="T587" s="6">
        <f>VLOOKUP(D587,'Cleaned Product Dim'!$A$2:$H$101,8,FALSE)</f>
        <v>104</v>
      </c>
      <c r="U587" s="6" t="str">
        <f>VLOOKUP(E587,'Cleaned Store Dim'!$A$2:$C$21,3,FALSE)</f>
        <v>North</v>
      </c>
      <c r="V587" s="6" t="str">
        <f>VLOOKUP(E587,'Cleaned Store Dim'!$A$2:$E$21,5,FALSE)</f>
        <v>Flagship</v>
      </c>
      <c r="W587" s="6" t="str">
        <f>VLOOKUP(E587,'Cleaned Store Dim'!$A$2:$F$21,6,FALSE)</f>
        <v>Daniel</v>
      </c>
    </row>
    <row r="588" spans="1:23" ht="15.75" x14ac:dyDescent="0.25">
      <c r="A588" s="4" t="s">
        <v>2551</v>
      </c>
      <c r="B588" s="20">
        <v>45798</v>
      </c>
      <c r="C588" s="4" t="s">
        <v>853</v>
      </c>
      <c r="D588" s="4" t="s">
        <v>1877</v>
      </c>
      <c r="E588" s="4" t="s">
        <v>1901</v>
      </c>
      <c r="F588" s="4">
        <v>2</v>
      </c>
      <c r="G588" s="4">
        <v>481.86</v>
      </c>
      <c r="H588" s="4">
        <v>0.1</v>
      </c>
      <c r="I588" s="4" t="s">
        <v>1964</v>
      </c>
      <c r="J588" s="4">
        <v>867.34800000000007</v>
      </c>
      <c r="K588" s="4">
        <f t="shared" si="36"/>
        <v>2</v>
      </c>
      <c r="L588" s="4">
        <f t="shared" si="37"/>
        <v>481.86</v>
      </c>
      <c r="M588" s="4">
        <f t="shared" si="38"/>
        <v>0.1</v>
      </c>
      <c r="N588" s="4">
        <f t="shared" si="39"/>
        <v>867.34800000000007</v>
      </c>
      <c r="O588" s="6">
        <f>VLOOKUP(C588,'Cleaned Customer Dim'!$A$2:$D$501,4,FALSE)</f>
        <v>25</v>
      </c>
      <c r="P588" s="6" t="str">
        <f>VLOOKUP(C588,'Cleaned Customer Dim'!$A$2:$E$501,5,FALSE)</f>
        <v>Male</v>
      </c>
      <c r="Q588" s="6" t="str">
        <f>VLOOKUP(C588,'Cleaned Customer Dim'!$A$2:$J$501,10,FALSE)</f>
        <v>Gold</v>
      </c>
      <c r="R588" s="4" t="str">
        <f>VLOOKUP(D588,'Cleaned Product Dim'!$A$2:$C$101,3,FALSE)</f>
        <v>Electronics</v>
      </c>
      <c r="S588" s="6">
        <f>VLOOKUP(D588,'Cleaned Product Dim'!$A$2:$G$101,7,FALSE)</f>
        <v>431.67</v>
      </c>
      <c r="T588" s="6">
        <f>VLOOKUP(D588,'Cleaned Product Dim'!$A$2:$H$101,8,FALSE)</f>
        <v>73</v>
      </c>
      <c r="U588" s="6" t="str">
        <f>VLOOKUP(E588,'Cleaned Store Dim'!$A$2:$C$21,3,FALSE)</f>
        <v>North</v>
      </c>
      <c r="V588" s="6" t="str">
        <f>VLOOKUP(E588,'Cleaned Store Dim'!$A$2:$E$21,5,FALSE)</f>
        <v>Outlet</v>
      </c>
      <c r="W588" s="6" t="str">
        <f>VLOOKUP(E588,'Cleaned Store Dim'!$A$2:$F$21,6,FALSE)</f>
        <v>Goldberg</v>
      </c>
    </row>
    <row r="589" spans="1:23" ht="15.75" x14ac:dyDescent="0.25">
      <c r="A589" s="4" t="s">
        <v>2552</v>
      </c>
      <c r="B589" s="20">
        <v>45354</v>
      </c>
      <c r="C589" s="4" t="s">
        <v>503</v>
      </c>
      <c r="D589" s="4" t="s">
        <v>1738</v>
      </c>
      <c r="E589" s="4" t="s">
        <v>1914</v>
      </c>
      <c r="F589" s="4">
        <v>4</v>
      </c>
      <c r="G589" s="4">
        <v>915.17</v>
      </c>
      <c r="H589" s="4">
        <v>0.19</v>
      </c>
      <c r="I589" s="4" t="s">
        <v>1964</v>
      </c>
      <c r="J589" s="4">
        <v>2965.1507999999999</v>
      </c>
      <c r="K589" s="4">
        <f t="shared" si="36"/>
        <v>4</v>
      </c>
      <c r="L589" s="4">
        <f t="shared" si="37"/>
        <v>915.17</v>
      </c>
      <c r="M589" s="4">
        <f t="shared" si="38"/>
        <v>0.19</v>
      </c>
      <c r="N589" s="4">
        <f t="shared" si="39"/>
        <v>2965.1507999999999</v>
      </c>
      <c r="O589" s="6">
        <f>VLOOKUP(C589,'Cleaned Customer Dim'!$A$2:$D$501,4,FALSE)</f>
        <v>49</v>
      </c>
      <c r="P589" s="6" t="str">
        <f>VLOOKUP(C589,'Cleaned Customer Dim'!$A$2:$E$501,5,FALSE)</f>
        <v>Female</v>
      </c>
      <c r="Q589" s="6" t="str">
        <f>VLOOKUP(C589,'Cleaned Customer Dim'!$A$2:$J$501,10,FALSE)</f>
        <v>Platinum</v>
      </c>
      <c r="R589" s="4" t="str">
        <f>VLOOKUP(D589,'Cleaned Product Dim'!$A$2:$C$101,3,FALSE)</f>
        <v>Sports</v>
      </c>
      <c r="S589" s="6">
        <f>VLOOKUP(D589,'Cleaned Product Dim'!$A$2:$G$101,7,FALSE)</f>
        <v>212.26</v>
      </c>
      <c r="T589" s="6">
        <f>VLOOKUP(D589,'Cleaned Product Dim'!$A$2:$H$101,8,FALSE)</f>
        <v>82</v>
      </c>
      <c r="U589" s="6" t="str">
        <f>VLOOKUP(E589,'Cleaned Store Dim'!$A$2:$C$21,3,FALSE)</f>
        <v>South</v>
      </c>
      <c r="V589" s="6" t="str">
        <f>VLOOKUP(E589,'Cleaned Store Dim'!$A$2:$E$21,5,FALSE)</f>
        <v>Online</v>
      </c>
      <c r="W589" s="6" t="str">
        <f>VLOOKUP(E589,'Cleaned Store Dim'!$A$2:$F$21,6,FALSE)</f>
        <v>Williamsport</v>
      </c>
    </row>
    <row r="590" spans="1:23" ht="15.75" x14ac:dyDescent="0.25">
      <c r="A590" s="4" t="s">
        <v>2553</v>
      </c>
      <c r="B590" s="20">
        <v>45446</v>
      </c>
      <c r="C590" s="4" t="s">
        <v>704</v>
      </c>
      <c r="D590" s="4" t="s">
        <v>1796</v>
      </c>
      <c r="E590" s="4" t="s">
        <v>1945</v>
      </c>
      <c r="F590" s="4">
        <v>1</v>
      </c>
      <c r="G590" s="4">
        <v>250.95</v>
      </c>
      <c r="H590" s="4">
        <v>0.03</v>
      </c>
      <c r="I590" s="4" t="s">
        <v>1961</v>
      </c>
      <c r="J590" s="4">
        <v>243.42150000000001</v>
      </c>
      <c r="K590" s="4">
        <f t="shared" si="36"/>
        <v>1</v>
      </c>
      <c r="L590" s="4">
        <f t="shared" si="37"/>
        <v>250.95</v>
      </c>
      <c r="M590" s="4">
        <f t="shared" si="38"/>
        <v>0.03</v>
      </c>
      <c r="N590" s="4">
        <f t="shared" si="39"/>
        <v>243.42150000000001</v>
      </c>
      <c r="O590" s="6">
        <f>VLOOKUP(C590,'Cleaned Customer Dim'!$A$2:$D$501,4,FALSE)</f>
        <v>61</v>
      </c>
      <c r="P590" s="6" t="str">
        <f>VLOOKUP(C590,'Cleaned Customer Dim'!$A$2:$E$501,5,FALSE)</f>
        <v>Male</v>
      </c>
      <c r="Q590" s="6" t="str">
        <f>VLOOKUP(C590,'Cleaned Customer Dim'!$A$2:$J$501,10,FALSE)</f>
        <v>Gold</v>
      </c>
      <c r="R590" s="4" t="str">
        <f>VLOOKUP(D590,'Cleaned Product Dim'!$A$2:$C$101,3,FALSE)</f>
        <v>Beauty</v>
      </c>
      <c r="S590" s="6">
        <f>VLOOKUP(D590,'Cleaned Product Dim'!$A$2:$G$101,7,FALSE)</f>
        <v>214.32</v>
      </c>
      <c r="T590" s="6">
        <f>VLOOKUP(D590,'Cleaned Product Dim'!$A$2:$H$101,8,FALSE)</f>
        <v>383</v>
      </c>
      <c r="U590" s="6" t="str">
        <f>VLOOKUP(E590,'Cleaned Store Dim'!$A$2:$C$21,3,FALSE)</f>
        <v>East</v>
      </c>
      <c r="V590" s="6" t="str">
        <f>VLOOKUP(E590,'Cleaned Store Dim'!$A$2:$E$21,5,FALSE)</f>
        <v>Flagship</v>
      </c>
      <c r="W590" s="6" t="str">
        <f>VLOOKUP(E590,'Cleaned Store Dim'!$A$2:$F$21,6,FALSE)</f>
        <v>East Stevechester</v>
      </c>
    </row>
    <row r="591" spans="1:23" ht="15.75" x14ac:dyDescent="0.25">
      <c r="A591" s="4" t="s">
        <v>2554</v>
      </c>
      <c r="B591" s="20">
        <v>45257</v>
      </c>
      <c r="C591" s="4" t="s">
        <v>1034</v>
      </c>
      <c r="D591" s="4" t="s">
        <v>1871</v>
      </c>
      <c r="E591" s="4" t="s">
        <v>1908</v>
      </c>
      <c r="F591" s="4">
        <v>3</v>
      </c>
      <c r="G591" s="4">
        <v>882.84</v>
      </c>
      <c r="H591" s="4">
        <v>0.1</v>
      </c>
      <c r="I591" s="4" t="s">
        <v>1959</v>
      </c>
      <c r="J591" s="4">
        <v>2383.6680000000001</v>
      </c>
      <c r="K591" s="4">
        <f t="shared" si="36"/>
        <v>3</v>
      </c>
      <c r="L591" s="4">
        <f t="shared" si="37"/>
        <v>882.84</v>
      </c>
      <c r="M591" s="4">
        <f t="shared" si="38"/>
        <v>0.1</v>
      </c>
      <c r="N591" s="4">
        <f t="shared" si="39"/>
        <v>2383.6680000000001</v>
      </c>
      <c r="O591" s="6">
        <f>VLOOKUP(C591,'Cleaned Customer Dim'!$A$2:$D$501,4,FALSE)</f>
        <v>60</v>
      </c>
      <c r="P591" s="6" t="str">
        <f>VLOOKUP(C591,'Cleaned Customer Dim'!$A$2:$E$501,5,FALSE)</f>
        <v>Male</v>
      </c>
      <c r="Q591" s="6" t="str">
        <f>VLOOKUP(C591,'Cleaned Customer Dim'!$A$2:$J$501,10,FALSE)</f>
        <v>Bronze</v>
      </c>
      <c r="R591" s="4" t="str">
        <f>VLOOKUP(D591,'Cleaned Product Dim'!$A$2:$C$101,3,FALSE)</f>
        <v>Clothing</v>
      </c>
      <c r="S591" s="6">
        <f>VLOOKUP(D591,'Cleaned Product Dim'!$A$2:$G$101,7,FALSE)</f>
        <v>358.47</v>
      </c>
      <c r="T591" s="6">
        <f>VLOOKUP(D591,'Cleaned Product Dim'!$A$2:$H$101,8,FALSE)</f>
        <v>143</v>
      </c>
      <c r="U591" s="6" t="str">
        <f>VLOOKUP(E591,'Cleaned Store Dim'!$A$2:$C$21,3,FALSE)</f>
        <v>North</v>
      </c>
      <c r="V591" s="6" t="str">
        <f>VLOOKUP(E591,'Cleaned Store Dim'!$A$2:$E$21,5,FALSE)</f>
        <v>Outlet</v>
      </c>
      <c r="W591" s="6" t="str">
        <f>VLOOKUP(E591,'Cleaned Store Dim'!$A$2:$F$21,6,FALSE)</f>
        <v>Chester</v>
      </c>
    </row>
    <row r="592" spans="1:23" ht="15.75" x14ac:dyDescent="0.25">
      <c r="A592" s="4" t="s">
        <v>2555</v>
      </c>
      <c r="B592" s="20">
        <v>45702</v>
      </c>
      <c r="C592" s="4" t="s">
        <v>477</v>
      </c>
      <c r="D592" s="4" t="s">
        <v>1631</v>
      </c>
      <c r="E592" s="4" t="s">
        <v>1945</v>
      </c>
      <c r="F592" s="4">
        <v>4</v>
      </c>
      <c r="G592" s="4">
        <v>573.37</v>
      </c>
      <c r="H592" s="4">
        <v>0.04</v>
      </c>
      <c r="I592" s="4" t="s">
        <v>1964</v>
      </c>
      <c r="J592" s="4">
        <v>2201.7408</v>
      </c>
      <c r="K592" s="4">
        <f t="shared" si="36"/>
        <v>4</v>
      </c>
      <c r="L592" s="4">
        <f t="shared" si="37"/>
        <v>573.37</v>
      </c>
      <c r="M592" s="4">
        <f t="shared" si="38"/>
        <v>0.04</v>
      </c>
      <c r="N592" s="4">
        <f t="shared" si="39"/>
        <v>2201.7408</v>
      </c>
      <c r="O592" s="6">
        <f>VLOOKUP(C592,'Cleaned Customer Dim'!$A$2:$D$501,4,FALSE)</f>
        <v>43</v>
      </c>
      <c r="P592" s="6" t="str">
        <f>VLOOKUP(C592,'Cleaned Customer Dim'!$A$2:$E$501,5,FALSE)</f>
        <v>Male</v>
      </c>
      <c r="Q592" s="6" t="str">
        <f>VLOOKUP(C592,'Cleaned Customer Dim'!$A$2:$J$501,10,FALSE)</f>
        <v>Gold</v>
      </c>
      <c r="R592" s="4" t="str">
        <f>VLOOKUP(D592,'Cleaned Product Dim'!$A$2:$C$101,3,FALSE)</f>
        <v>Sports</v>
      </c>
      <c r="S592" s="6">
        <f>VLOOKUP(D592,'Cleaned Product Dim'!$A$2:$G$101,7,FALSE)</f>
        <v>21.34</v>
      </c>
      <c r="T592" s="6">
        <f>VLOOKUP(D592,'Cleaned Product Dim'!$A$2:$H$101,8,FALSE)</f>
        <v>65</v>
      </c>
      <c r="U592" s="6" t="str">
        <f>VLOOKUP(E592,'Cleaned Store Dim'!$A$2:$C$21,3,FALSE)</f>
        <v>East</v>
      </c>
      <c r="V592" s="6" t="str">
        <f>VLOOKUP(E592,'Cleaned Store Dim'!$A$2:$E$21,5,FALSE)</f>
        <v>Flagship</v>
      </c>
      <c r="W592" s="6" t="str">
        <f>VLOOKUP(E592,'Cleaned Store Dim'!$A$2:$F$21,6,FALSE)</f>
        <v>East Stevechester</v>
      </c>
    </row>
    <row r="593" spans="1:23" ht="15.75" x14ac:dyDescent="0.25">
      <c r="A593" s="4" t="s">
        <v>2556</v>
      </c>
      <c r="B593" s="20">
        <v>45318</v>
      </c>
      <c r="C593" s="4" t="s">
        <v>222</v>
      </c>
      <c r="D593" s="4" t="s">
        <v>1674</v>
      </c>
      <c r="E593" s="4" t="s">
        <v>1929</v>
      </c>
      <c r="F593" s="4">
        <v>3</v>
      </c>
      <c r="G593" s="4">
        <v>622.72</v>
      </c>
      <c r="H593" s="4">
        <v>0.04</v>
      </c>
      <c r="I593" s="4" t="s">
        <v>1959</v>
      </c>
      <c r="J593" s="4">
        <v>1793.4336000000001</v>
      </c>
      <c r="K593" s="4">
        <f t="shared" si="36"/>
        <v>3</v>
      </c>
      <c r="L593" s="4">
        <f t="shared" si="37"/>
        <v>622.72</v>
      </c>
      <c r="M593" s="4">
        <f t="shared" si="38"/>
        <v>0.04</v>
      </c>
      <c r="N593" s="4">
        <f t="shared" si="39"/>
        <v>1793.4336000000001</v>
      </c>
      <c r="O593" s="6">
        <f>VLOOKUP(C593,'Cleaned Customer Dim'!$A$2:$D$501,4,FALSE)</f>
        <v>51</v>
      </c>
      <c r="P593" s="6" t="str">
        <f>VLOOKUP(C593,'Cleaned Customer Dim'!$A$2:$E$501,5,FALSE)</f>
        <v>Male</v>
      </c>
      <c r="Q593" s="6" t="str">
        <f>VLOOKUP(C593,'Cleaned Customer Dim'!$A$2:$J$501,10,FALSE)</f>
        <v>Platinum</v>
      </c>
      <c r="R593" s="4" t="str">
        <f>VLOOKUP(D593,'Cleaned Product Dim'!$A$2:$C$101,3,FALSE)</f>
        <v>Beauty</v>
      </c>
      <c r="S593" s="6">
        <f>VLOOKUP(D593,'Cleaned Product Dim'!$A$2:$G$101,7,FALSE)</f>
        <v>283.83</v>
      </c>
      <c r="T593" s="6">
        <f>VLOOKUP(D593,'Cleaned Product Dim'!$A$2:$H$101,8,FALSE)</f>
        <v>244</v>
      </c>
      <c r="U593" s="6" t="str">
        <f>VLOOKUP(E593,'Cleaned Store Dim'!$A$2:$C$21,3,FALSE)</f>
        <v>North</v>
      </c>
      <c r="V593" s="6" t="str">
        <f>VLOOKUP(E593,'Cleaned Store Dim'!$A$2:$E$21,5,FALSE)</f>
        <v>Online</v>
      </c>
      <c r="W593" s="6" t="str">
        <f>VLOOKUP(E593,'Cleaned Store Dim'!$A$2:$F$21,6,FALSE)</f>
        <v>Sabrina</v>
      </c>
    </row>
    <row r="594" spans="1:23" ht="15.75" x14ac:dyDescent="0.25">
      <c r="A594" s="4" t="s">
        <v>2557</v>
      </c>
      <c r="B594" s="20">
        <v>45943</v>
      </c>
      <c r="C594" s="4" t="s">
        <v>1223</v>
      </c>
      <c r="D594" s="4" t="s">
        <v>1859</v>
      </c>
      <c r="E594" s="4" t="s">
        <v>1942</v>
      </c>
      <c r="F594" s="4">
        <v>3</v>
      </c>
      <c r="G594" s="4">
        <v>259.74</v>
      </c>
      <c r="H594" s="4">
        <v>0.24</v>
      </c>
      <c r="I594" s="4" t="s">
        <v>1959</v>
      </c>
      <c r="J594" s="4">
        <v>592.20720000000006</v>
      </c>
      <c r="K594" s="4">
        <f t="shared" si="36"/>
        <v>3</v>
      </c>
      <c r="L594" s="4">
        <f t="shared" si="37"/>
        <v>259.74</v>
      </c>
      <c r="M594" s="4">
        <f t="shared" si="38"/>
        <v>0.24</v>
      </c>
      <c r="N594" s="4">
        <f t="shared" si="39"/>
        <v>592.20720000000006</v>
      </c>
      <c r="O594" s="6">
        <f>VLOOKUP(C594,'Cleaned Customer Dim'!$A$2:$D$501,4,FALSE)</f>
        <v>53</v>
      </c>
      <c r="P594" s="6" t="str">
        <f>VLOOKUP(C594,'Cleaned Customer Dim'!$A$2:$E$501,5,FALSE)</f>
        <v>Male</v>
      </c>
      <c r="Q594" s="6" t="str">
        <f>VLOOKUP(C594,'Cleaned Customer Dim'!$A$2:$J$501,10,FALSE)</f>
        <v>Platinum</v>
      </c>
      <c r="R594" s="4" t="str">
        <f>VLOOKUP(D594,'Cleaned Product Dim'!$A$2:$C$101,3,FALSE)</f>
        <v>Home</v>
      </c>
      <c r="S594" s="6">
        <f>VLOOKUP(D594,'Cleaned Product Dim'!$A$2:$G$101,7,FALSE)</f>
        <v>447.43</v>
      </c>
      <c r="T594" s="6">
        <f>VLOOKUP(D594,'Cleaned Product Dim'!$A$2:$H$101,8,FALSE)</f>
        <v>191</v>
      </c>
      <c r="U594" s="6" t="str">
        <f>VLOOKUP(E594,'Cleaned Store Dim'!$A$2:$C$21,3,FALSE)</f>
        <v>North</v>
      </c>
      <c r="V594" s="6" t="str">
        <f>VLOOKUP(E594,'Cleaned Store Dim'!$A$2:$E$21,5,FALSE)</f>
        <v>Flagship</v>
      </c>
      <c r="W594" s="6" t="str">
        <f>VLOOKUP(E594,'Cleaned Store Dim'!$A$2:$F$21,6,FALSE)</f>
        <v>Benson</v>
      </c>
    </row>
    <row r="595" spans="1:23" ht="15.75" x14ac:dyDescent="0.25">
      <c r="A595" s="4" t="s">
        <v>2558</v>
      </c>
      <c r="B595" s="20">
        <v>45769</v>
      </c>
      <c r="C595" s="4" t="s">
        <v>209</v>
      </c>
      <c r="D595" s="4" t="s">
        <v>1661</v>
      </c>
      <c r="E595" s="4" t="s">
        <v>1932</v>
      </c>
      <c r="F595" s="4">
        <v>4</v>
      </c>
      <c r="G595" s="4">
        <v>951.09</v>
      </c>
      <c r="H595" s="4">
        <v>0.14000000000000001</v>
      </c>
      <c r="I595" s="4" t="s">
        <v>1964</v>
      </c>
      <c r="J595" s="4">
        <v>3271.7496000000001</v>
      </c>
      <c r="K595" s="4">
        <f t="shared" si="36"/>
        <v>4</v>
      </c>
      <c r="L595" s="4">
        <f t="shared" si="37"/>
        <v>951.09</v>
      </c>
      <c r="M595" s="4">
        <f t="shared" si="38"/>
        <v>0.14000000000000001</v>
      </c>
      <c r="N595" s="4">
        <f t="shared" si="39"/>
        <v>3271.7496000000001</v>
      </c>
      <c r="O595" s="6">
        <f>VLOOKUP(C595,'Cleaned Customer Dim'!$A$2:$D$501,4,FALSE)</f>
        <v>24</v>
      </c>
      <c r="P595" s="6" t="str">
        <f>VLOOKUP(C595,'Cleaned Customer Dim'!$A$2:$E$501,5,FALSE)</f>
        <v>Male</v>
      </c>
      <c r="Q595" s="6" t="str">
        <f>VLOOKUP(C595,'Cleaned Customer Dim'!$A$2:$J$501,10,FALSE)</f>
        <v>Platinum</v>
      </c>
      <c r="R595" s="4" t="str">
        <f>VLOOKUP(D595,'Cleaned Product Dim'!$A$2:$C$101,3,FALSE)</f>
        <v>Sports</v>
      </c>
      <c r="S595" s="6">
        <f>VLOOKUP(D595,'Cleaned Product Dim'!$A$2:$G$101,7,FALSE)</f>
        <v>38.76</v>
      </c>
      <c r="T595" s="6">
        <f>VLOOKUP(D595,'Cleaned Product Dim'!$A$2:$H$101,8,FALSE)</f>
        <v>137</v>
      </c>
      <c r="U595" s="6" t="str">
        <f>VLOOKUP(E595,'Cleaned Store Dim'!$A$2:$C$21,3,FALSE)</f>
        <v>East</v>
      </c>
      <c r="V595" s="6" t="str">
        <f>VLOOKUP(E595,'Cleaned Store Dim'!$A$2:$E$21,5,FALSE)</f>
        <v>Flagship</v>
      </c>
      <c r="W595" s="6" t="str">
        <f>VLOOKUP(E595,'Cleaned Store Dim'!$A$2:$F$21,6,FALSE)</f>
        <v>Johnsonville</v>
      </c>
    </row>
    <row r="596" spans="1:23" ht="15.75" x14ac:dyDescent="0.25">
      <c r="A596" s="4" t="s">
        <v>2559</v>
      </c>
      <c r="B596" s="20">
        <v>45765</v>
      </c>
      <c r="C596" s="4" t="s">
        <v>659</v>
      </c>
      <c r="D596" s="4" t="s">
        <v>1880</v>
      </c>
      <c r="E596" s="4" t="s">
        <v>1896</v>
      </c>
      <c r="F596" s="4">
        <v>1</v>
      </c>
      <c r="G596" s="4">
        <v>71.709999999999994</v>
      </c>
      <c r="H596" s="4">
        <v>0.23</v>
      </c>
      <c r="I596" s="4" t="s">
        <v>1964</v>
      </c>
      <c r="J596" s="4">
        <v>55.216700000000003</v>
      </c>
      <c r="K596" s="4">
        <f t="shared" si="36"/>
        <v>1</v>
      </c>
      <c r="L596" s="4">
        <f t="shared" si="37"/>
        <v>71.709999999999994</v>
      </c>
      <c r="M596" s="4">
        <f t="shared" si="38"/>
        <v>0.23</v>
      </c>
      <c r="N596" s="4">
        <f t="shared" si="39"/>
        <v>55.216700000000003</v>
      </c>
      <c r="O596" s="6">
        <f>VLOOKUP(C596,'Cleaned Customer Dim'!$A$2:$D$501,4,FALSE)</f>
        <v>46</v>
      </c>
      <c r="P596" s="6" t="str">
        <f>VLOOKUP(C596,'Cleaned Customer Dim'!$A$2:$E$501,5,FALSE)</f>
        <v>Male</v>
      </c>
      <c r="Q596" s="6" t="str">
        <f>VLOOKUP(C596,'Cleaned Customer Dim'!$A$2:$J$501,10,FALSE)</f>
        <v>Bronze</v>
      </c>
      <c r="R596" s="4" t="str">
        <f>VLOOKUP(D596,'Cleaned Product Dim'!$A$2:$C$101,3,FALSE)</f>
        <v>Home</v>
      </c>
      <c r="S596" s="6">
        <f>VLOOKUP(D596,'Cleaned Product Dim'!$A$2:$G$101,7,FALSE)</f>
        <v>201.41</v>
      </c>
      <c r="T596" s="6">
        <f>VLOOKUP(D596,'Cleaned Product Dim'!$A$2:$H$101,8,FALSE)</f>
        <v>146</v>
      </c>
      <c r="U596" s="6" t="str">
        <f>VLOOKUP(E596,'Cleaned Store Dim'!$A$2:$C$21,3,FALSE)</f>
        <v>South</v>
      </c>
      <c r="V596" s="6" t="str">
        <f>VLOOKUP(E596,'Cleaned Store Dim'!$A$2:$E$21,5,FALSE)</f>
        <v>Outlet</v>
      </c>
      <c r="W596" s="6" t="str">
        <f>VLOOKUP(E596,'Cleaned Store Dim'!$A$2:$F$21,6,FALSE)</f>
        <v>North Nancy</v>
      </c>
    </row>
    <row r="597" spans="1:23" ht="15.75" x14ac:dyDescent="0.25">
      <c r="A597" s="4" t="s">
        <v>2560</v>
      </c>
      <c r="B597" s="20">
        <v>45891</v>
      </c>
      <c r="C597" s="4" t="s">
        <v>581</v>
      </c>
      <c r="D597" s="4" t="s">
        <v>1635</v>
      </c>
      <c r="E597" s="4" t="s">
        <v>1914</v>
      </c>
      <c r="F597" s="4">
        <v>4</v>
      </c>
      <c r="G597" s="4">
        <v>894.93</v>
      </c>
      <c r="H597" s="4">
        <v>0.05</v>
      </c>
      <c r="I597" s="4" t="s">
        <v>1964</v>
      </c>
      <c r="J597" s="4">
        <v>3400.733999999999</v>
      </c>
      <c r="K597" s="4">
        <f t="shared" si="36"/>
        <v>4</v>
      </c>
      <c r="L597" s="4">
        <f t="shared" si="37"/>
        <v>894.93</v>
      </c>
      <c r="M597" s="4">
        <f t="shared" si="38"/>
        <v>0.05</v>
      </c>
      <c r="N597" s="4">
        <f t="shared" si="39"/>
        <v>3400.733999999999</v>
      </c>
      <c r="O597" s="6">
        <f>VLOOKUP(C597,'Cleaned Customer Dim'!$A$2:$D$501,4,FALSE)</f>
        <v>41</v>
      </c>
      <c r="P597" s="6" t="str">
        <f>VLOOKUP(C597,'Cleaned Customer Dim'!$A$2:$E$501,5,FALSE)</f>
        <v>Female</v>
      </c>
      <c r="Q597" s="6" t="str">
        <f>VLOOKUP(C597,'Cleaned Customer Dim'!$A$2:$J$501,10,FALSE)</f>
        <v>Platinum</v>
      </c>
      <c r="R597" s="4" t="str">
        <f>VLOOKUP(D597,'Cleaned Product Dim'!$A$2:$C$101,3,FALSE)</f>
        <v>Sports</v>
      </c>
      <c r="S597" s="6">
        <f>VLOOKUP(D597,'Cleaned Product Dim'!$A$2:$G$101,7,FALSE)</f>
        <v>131.51</v>
      </c>
      <c r="T597" s="6">
        <f>VLOOKUP(D597,'Cleaned Product Dim'!$A$2:$H$101,8,FALSE)</f>
        <v>281.95833333333331</v>
      </c>
      <c r="U597" s="6" t="str">
        <f>VLOOKUP(E597,'Cleaned Store Dim'!$A$2:$C$21,3,FALSE)</f>
        <v>South</v>
      </c>
      <c r="V597" s="6" t="str">
        <f>VLOOKUP(E597,'Cleaned Store Dim'!$A$2:$E$21,5,FALSE)</f>
        <v>Online</v>
      </c>
      <c r="W597" s="6" t="str">
        <f>VLOOKUP(E597,'Cleaned Store Dim'!$A$2:$F$21,6,FALSE)</f>
        <v>Williamsport</v>
      </c>
    </row>
    <row r="598" spans="1:23" ht="15.75" x14ac:dyDescent="0.25">
      <c r="A598" s="4" t="s">
        <v>2561</v>
      </c>
      <c r="B598" s="20">
        <v>45754</v>
      </c>
      <c r="C598" s="4" t="s">
        <v>668</v>
      </c>
      <c r="D598" s="4" t="s">
        <v>1817</v>
      </c>
      <c r="E598" s="4" t="s">
        <v>1917</v>
      </c>
      <c r="F598" s="4">
        <v>4</v>
      </c>
      <c r="G598" s="4">
        <v>870.18</v>
      </c>
      <c r="H598" s="4">
        <v>0.13</v>
      </c>
      <c r="I598" s="4" t="s">
        <v>1964</v>
      </c>
      <c r="J598" s="4">
        <v>3028.2264</v>
      </c>
      <c r="K598" s="4">
        <f t="shared" si="36"/>
        <v>4</v>
      </c>
      <c r="L598" s="4">
        <f t="shared" si="37"/>
        <v>870.18</v>
      </c>
      <c r="M598" s="4">
        <f t="shared" si="38"/>
        <v>0.13</v>
      </c>
      <c r="N598" s="4">
        <f t="shared" si="39"/>
        <v>3028.2264</v>
      </c>
      <c r="O598" s="6">
        <f>VLOOKUP(C598,'Cleaned Customer Dim'!$A$2:$D$501,4,FALSE)</f>
        <v>37</v>
      </c>
      <c r="P598" s="6" t="str">
        <f>VLOOKUP(C598,'Cleaned Customer Dim'!$A$2:$E$501,5,FALSE)</f>
        <v>Female</v>
      </c>
      <c r="Q598" s="6" t="str">
        <f>VLOOKUP(C598,'Cleaned Customer Dim'!$A$2:$J$501,10,FALSE)</f>
        <v>Platinum</v>
      </c>
      <c r="R598" s="4" t="str">
        <f>VLOOKUP(D598,'Cleaned Product Dim'!$A$2:$C$101,3,FALSE)</f>
        <v>Home</v>
      </c>
      <c r="S598" s="6">
        <f>VLOOKUP(D598,'Cleaned Product Dim'!$A$2:$G$101,7,FALSE)</f>
        <v>325.26</v>
      </c>
      <c r="T598" s="6">
        <f>VLOOKUP(D598,'Cleaned Product Dim'!$A$2:$H$101,8,FALSE)</f>
        <v>400</v>
      </c>
      <c r="U598" s="6" t="str">
        <f>VLOOKUP(E598,'Cleaned Store Dim'!$A$2:$C$21,3,FALSE)</f>
        <v>West</v>
      </c>
      <c r="V598" s="6" t="str">
        <f>VLOOKUP(E598,'Cleaned Store Dim'!$A$2:$E$21,5,FALSE)</f>
        <v>Online</v>
      </c>
      <c r="W598" s="6" t="str">
        <f>VLOOKUP(E598,'Cleaned Store Dim'!$A$2:$F$21,6,FALSE)</f>
        <v>Thompson</v>
      </c>
    </row>
    <row r="599" spans="1:23" ht="15.75" x14ac:dyDescent="0.25">
      <c r="A599" s="4" t="s">
        <v>2562</v>
      </c>
      <c r="B599" s="20">
        <v>45382</v>
      </c>
      <c r="C599" s="4" t="s">
        <v>895</v>
      </c>
      <c r="D599" s="4" t="s">
        <v>1774</v>
      </c>
      <c r="E599" s="4" t="s">
        <v>1896</v>
      </c>
      <c r="F599" s="4">
        <v>2</v>
      </c>
      <c r="G599" s="4">
        <v>552.72</v>
      </c>
      <c r="H599" s="4">
        <v>0.06</v>
      </c>
      <c r="I599" s="4" t="s">
        <v>1961</v>
      </c>
      <c r="J599" s="4">
        <v>1039.1135999999999</v>
      </c>
      <c r="K599" s="4">
        <f t="shared" si="36"/>
        <v>2</v>
      </c>
      <c r="L599" s="4">
        <f t="shared" si="37"/>
        <v>552.72</v>
      </c>
      <c r="M599" s="4">
        <f t="shared" si="38"/>
        <v>0.06</v>
      </c>
      <c r="N599" s="4">
        <f t="shared" si="39"/>
        <v>1039.1135999999999</v>
      </c>
      <c r="O599" s="6">
        <f>VLOOKUP(C599,'Cleaned Customer Dim'!$A$2:$D$501,4,FALSE)</f>
        <v>42</v>
      </c>
      <c r="P599" s="6" t="str">
        <f>VLOOKUP(C599,'Cleaned Customer Dim'!$A$2:$E$501,5,FALSE)</f>
        <v>Female</v>
      </c>
      <c r="Q599" s="6" t="str">
        <f>VLOOKUP(C599,'Cleaned Customer Dim'!$A$2:$J$501,10,FALSE)</f>
        <v>Platinum</v>
      </c>
      <c r="R599" s="4" t="str">
        <f>VLOOKUP(D599,'Cleaned Product Dim'!$A$2:$C$101,3,FALSE)</f>
        <v>Beauty</v>
      </c>
      <c r="S599" s="6">
        <f>VLOOKUP(D599,'Cleaned Product Dim'!$A$2:$G$101,7,FALSE)</f>
        <v>299.11</v>
      </c>
      <c r="T599" s="6">
        <f>VLOOKUP(D599,'Cleaned Product Dim'!$A$2:$H$101,8,FALSE)</f>
        <v>118</v>
      </c>
      <c r="U599" s="6" t="str">
        <f>VLOOKUP(E599,'Cleaned Store Dim'!$A$2:$C$21,3,FALSE)</f>
        <v>South</v>
      </c>
      <c r="V599" s="6" t="str">
        <f>VLOOKUP(E599,'Cleaned Store Dim'!$A$2:$E$21,5,FALSE)</f>
        <v>Outlet</v>
      </c>
      <c r="W599" s="6" t="str">
        <f>VLOOKUP(E599,'Cleaned Store Dim'!$A$2:$F$21,6,FALSE)</f>
        <v>North Nancy</v>
      </c>
    </row>
    <row r="600" spans="1:23" ht="15.75" x14ac:dyDescent="0.25">
      <c r="A600" s="4" t="s">
        <v>2563</v>
      </c>
      <c r="B600" s="20">
        <v>45088</v>
      </c>
      <c r="C600" s="4" t="s">
        <v>799</v>
      </c>
      <c r="D600" s="4" t="s">
        <v>1696</v>
      </c>
      <c r="E600" s="4" t="s">
        <v>1917</v>
      </c>
      <c r="F600" s="4">
        <v>3</v>
      </c>
      <c r="G600" s="4">
        <v>700.43</v>
      </c>
      <c r="H600" s="4">
        <v>0.01</v>
      </c>
      <c r="I600" s="4" t="s">
        <v>1964</v>
      </c>
      <c r="J600" s="4">
        <v>2080.2770999999998</v>
      </c>
      <c r="K600" s="4">
        <f t="shared" si="36"/>
        <v>3</v>
      </c>
      <c r="L600" s="4">
        <f t="shared" si="37"/>
        <v>700.43</v>
      </c>
      <c r="M600" s="4">
        <f t="shared" si="38"/>
        <v>0.01</v>
      </c>
      <c r="N600" s="4">
        <f t="shared" si="39"/>
        <v>2080.2770999999998</v>
      </c>
      <c r="O600" s="6">
        <f>VLOOKUP(C600,'Cleaned Customer Dim'!$A$2:$D$501,4,FALSE)</f>
        <v>58</v>
      </c>
      <c r="P600" s="6" t="str">
        <f>VLOOKUP(C600,'Cleaned Customer Dim'!$A$2:$E$501,5,FALSE)</f>
        <v>Male</v>
      </c>
      <c r="Q600" s="6" t="str">
        <f>VLOOKUP(C600,'Cleaned Customer Dim'!$A$2:$J$501,10,FALSE)</f>
        <v>Bronze</v>
      </c>
      <c r="R600" s="4" t="str">
        <f>VLOOKUP(D600,'Cleaned Product Dim'!$A$2:$C$101,3,FALSE)</f>
        <v>Electronics</v>
      </c>
      <c r="S600" s="6">
        <f>VLOOKUP(D600,'Cleaned Product Dim'!$A$2:$G$101,7,FALSE)</f>
        <v>326.06</v>
      </c>
      <c r="T600" s="6">
        <f>VLOOKUP(D600,'Cleaned Product Dim'!$A$2:$H$101,8,FALSE)</f>
        <v>301</v>
      </c>
      <c r="U600" s="6" t="str">
        <f>VLOOKUP(E600,'Cleaned Store Dim'!$A$2:$C$21,3,FALSE)</f>
        <v>West</v>
      </c>
      <c r="V600" s="6" t="str">
        <f>VLOOKUP(E600,'Cleaned Store Dim'!$A$2:$E$21,5,FALSE)</f>
        <v>Online</v>
      </c>
      <c r="W600" s="6" t="str">
        <f>VLOOKUP(E600,'Cleaned Store Dim'!$A$2:$F$21,6,FALSE)</f>
        <v>Thompson</v>
      </c>
    </row>
    <row r="601" spans="1:23" ht="15.75" x14ac:dyDescent="0.25">
      <c r="A601" s="4" t="s">
        <v>2564</v>
      </c>
      <c r="B601" s="20">
        <v>45806</v>
      </c>
      <c r="C601" s="4" t="s">
        <v>1076</v>
      </c>
      <c r="D601" s="4" t="s">
        <v>1594</v>
      </c>
      <c r="E601" s="4" t="s">
        <v>1896</v>
      </c>
      <c r="F601" s="4">
        <v>2</v>
      </c>
      <c r="G601" s="4">
        <v>823.03</v>
      </c>
      <c r="H601" s="4">
        <v>0.18</v>
      </c>
      <c r="I601" s="4" t="s">
        <v>1961</v>
      </c>
      <c r="J601" s="4">
        <v>1349.7692</v>
      </c>
      <c r="K601" s="4">
        <f t="shared" si="36"/>
        <v>2</v>
      </c>
      <c r="L601" s="4">
        <f t="shared" si="37"/>
        <v>823.03</v>
      </c>
      <c r="M601" s="4">
        <f t="shared" si="38"/>
        <v>0.18</v>
      </c>
      <c r="N601" s="4">
        <f t="shared" si="39"/>
        <v>1349.7692</v>
      </c>
      <c r="O601" s="6">
        <f>VLOOKUP(C601,'Cleaned Customer Dim'!$A$2:$D$501,4,FALSE)</f>
        <v>52</v>
      </c>
      <c r="P601" s="6" t="str">
        <f>VLOOKUP(C601,'Cleaned Customer Dim'!$A$2:$E$501,5,FALSE)</f>
        <v>Female</v>
      </c>
      <c r="Q601" s="6" t="str">
        <f>VLOOKUP(C601,'Cleaned Customer Dim'!$A$2:$J$501,10,FALSE)</f>
        <v>Platinum</v>
      </c>
      <c r="R601" s="4" t="str">
        <f>VLOOKUP(D601,'Cleaned Product Dim'!$A$2:$C$101,3,FALSE)</f>
        <v>Sports</v>
      </c>
      <c r="S601" s="6">
        <f>VLOOKUP(D601,'Cleaned Product Dim'!$A$2:$G$101,7,FALSE)</f>
        <v>495.72</v>
      </c>
      <c r="T601" s="6">
        <f>VLOOKUP(D601,'Cleaned Product Dim'!$A$2:$H$101,8,FALSE)</f>
        <v>323</v>
      </c>
      <c r="U601" s="6" t="str">
        <f>VLOOKUP(E601,'Cleaned Store Dim'!$A$2:$C$21,3,FALSE)</f>
        <v>South</v>
      </c>
      <c r="V601" s="6" t="str">
        <f>VLOOKUP(E601,'Cleaned Store Dim'!$A$2:$E$21,5,FALSE)</f>
        <v>Outlet</v>
      </c>
      <c r="W601" s="6" t="str">
        <f>VLOOKUP(E601,'Cleaned Store Dim'!$A$2:$F$21,6,FALSE)</f>
        <v>North Nancy</v>
      </c>
    </row>
    <row r="602" spans="1:23" ht="15.75" x14ac:dyDescent="0.25">
      <c r="A602" s="4" t="s">
        <v>2565</v>
      </c>
      <c r="B602" s="20">
        <v>45401</v>
      </c>
      <c r="C602" s="4" t="s">
        <v>826</v>
      </c>
      <c r="D602" s="4" t="s">
        <v>1859</v>
      </c>
      <c r="E602" s="4" t="s">
        <v>1911</v>
      </c>
      <c r="F602" s="4">
        <v>1</v>
      </c>
      <c r="G602" s="4">
        <v>117.37</v>
      </c>
      <c r="H602" s="4">
        <v>0.21</v>
      </c>
      <c r="I602" s="4" t="s">
        <v>1959</v>
      </c>
      <c r="J602" s="4">
        <v>92.722300000000004</v>
      </c>
      <c r="K602" s="4">
        <f t="shared" si="36"/>
        <v>1</v>
      </c>
      <c r="L602" s="4">
        <f t="shared" si="37"/>
        <v>117.37</v>
      </c>
      <c r="M602" s="4">
        <f t="shared" si="38"/>
        <v>0.21</v>
      </c>
      <c r="N602" s="4">
        <f t="shared" si="39"/>
        <v>92.722300000000004</v>
      </c>
      <c r="O602" s="6">
        <f>VLOOKUP(C602,'Cleaned Customer Dim'!$A$2:$D$501,4,FALSE)</f>
        <v>21</v>
      </c>
      <c r="P602" s="6" t="str">
        <f>VLOOKUP(C602,'Cleaned Customer Dim'!$A$2:$E$501,5,FALSE)</f>
        <v>Male</v>
      </c>
      <c r="Q602" s="6" t="str">
        <f>VLOOKUP(C602,'Cleaned Customer Dim'!$A$2:$J$501,10,FALSE)</f>
        <v>Gold</v>
      </c>
      <c r="R602" s="4" t="str">
        <f>VLOOKUP(D602,'Cleaned Product Dim'!$A$2:$C$101,3,FALSE)</f>
        <v>Home</v>
      </c>
      <c r="S602" s="6">
        <f>VLOOKUP(D602,'Cleaned Product Dim'!$A$2:$G$101,7,FALSE)</f>
        <v>447.43</v>
      </c>
      <c r="T602" s="6">
        <f>VLOOKUP(D602,'Cleaned Product Dim'!$A$2:$H$101,8,FALSE)</f>
        <v>191</v>
      </c>
      <c r="U602" s="6" t="str">
        <f>VLOOKUP(E602,'Cleaned Store Dim'!$A$2:$C$21,3,FALSE)</f>
        <v>East</v>
      </c>
      <c r="V602" s="6" t="str">
        <f>VLOOKUP(E602,'Cleaned Store Dim'!$A$2:$E$21,5,FALSE)</f>
        <v>Online</v>
      </c>
      <c r="W602" s="6" t="str">
        <f>VLOOKUP(E602,'Cleaned Store Dim'!$A$2:$F$21,6,FALSE)</f>
        <v>Joseph</v>
      </c>
    </row>
    <row r="603" spans="1:23" ht="15.75" x14ac:dyDescent="0.25">
      <c r="A603" s="4" t="s">
        <v>2566</v>
      </c>
      <c r="B603" s="20">
        <v>45716</v>
      </c>
      <c r="C603" s="4" t="s">
        <v>373</v>
      </c>
      <c r="D603" s="4" t="s">
        <v>1750</v>
      </c>
      <c r="E603" s="4" t="s">
        <v>1892</v>
      </c>
      <c r="F603" s="4">
        <v>4</v>
      </c>
      <c r="G603" s="4">
        <v>165.37</v>
      </c>
      <c r="H603" s="4">
        <v>0.28999999999999998</v>
      </c>
      <c r="I603" s="4" t="s">
        <v>1959</v>
      </c>
      <c r="J603" s="4">
        <v>469.6508</v>
      </c>
      <c r="K603" s="4">
        <f t="shared" si="36"/>
        <v>4</v>
      </c>
      <c r="L603" s="4">
        <f t="shared" si="37"/>
        <v>165.37</v>
      </c>
      <c r="M603" s="4">
        <f t="shared" si="38"/>
        <v>0.28999999999999998</v>
      </c>
      <c r="N603" s="4">
        <f t="shared" si="39"/>
        <v>469.6508</v>
      </c>
      <c r="O603" s="6">
        <f>VLOOKUP(C603,'Cleaned Customer Dim'!$A$2:$D$501,4,FALSE)</f>
        <v>64</v>
      </c>
      <c r="P603" s="6" t="str">
        <f>VLOOKUP(C603,'Cleaned Customer Dim'!$A$2:$E$501,5,FALSE)</f>
        <v>Male</v>
      </c>
      <c r="Q603" s="6" t="str">
        <f>VLOOKUP(C603,'Cleaned Customer Dim'!$A$2:$J$501,10,FALSE)</f>
        <v>Silver</v>
      </c>
      <c r="R603" s="4" t="str">
        <f>VLOOKUP(D603,'Cleaned Product Dim'!$A$2:$C$101,3,FALSE)</f>
        <v>Home</v>
      </c>
      <c r="S603" s="6">
        <f>VLOOKUP(D603,'Cleaned Product Dim'!$A$2:$G$101,7,FALSE)</f>
        <v>461.47</v>
      </c>
      <c r="T603" s="6">
        <f>VLOOKUP(D603,'Cleaned Product Dim'!$A$2:$H$101,8,FALSE)</f>
        <v>190</v>
      </c>
      <c r="U603" s="6" t="str">
        <f>VLOOKUP(E603,'Cleaned Store Dim'!$A$2:$C$21,3,FALSE)</f>
        <v>North</v>
      </c>
      <c r="V603" s="6" t="str">
        <f>VLOOKUP(E603,'Cleaned Store Dim'!$A$2:$E$21,5,FALSE)</f>
        <v>Flagship</v>
      </c>
      <c r="W603" s="6" t="str">
        <f>VLOOKUP(E603,'Cleaned Store Dim'!$A$2:$F$21,6,FALSE)</f>
        <v>Daniel</v>
      </c>
    </row>
    <row r="604" spans="1:23" ht="15.75" x14ac:dyDescent="0.25">
      <c r="A604" s="4" t="s">
        <v>2567</v>
      </c>
      <c r="B604" s="20">
        <v>45691</v>
      </c>
      <c r="C604" s="4" t="s">
        <v>1193</v>
      </c>
      <c r="D604" s="4" t="s">
        <v>1580</v>
      </c>
      <c r="E604" s="4" t="s">
        <v>1924</v>
      </c>
      <c r="F604" s="4">
        <v>3</v>
      </c>
      <c r="G604" s="4">
        <v>483.06</v>
      </c>
      <c r="H604" s="4">
        <v>0.05</v>
      </c>
      <c r="I604" s="4" t="s">
        <v>1959</v>
      </c>
      <c r="J604" s="4">
        <v>1376.721</v>
      </c>
      <c r="K604" s="4">
        <f t="shared" si="36"/>
        <v>3</v>
      </c>
      <c r="L604" s="4">
        <f t="shared" si="37"/>
        <v>483.06</v>
      </c>
      <c r="M604" s="4">
        <f t="shared" si="38"/>
        <v>0.05</v>
      </c>
      <c r="N604" s="4">
        <f t="shared" si="39"/>
        <v>1376.721</v>
      </c>
      <c r="O604" s="6">
        <f>VLOOKUP(C604,'Cleaned Customer Dim'!$A$2:$D$501,4,FALSE)</f>
        <v>44</v>
      </c>
      <c r="P604" s="6" t="str">
        <f>VLOOKUP(C604,'Cleaned Customer Dim'!$A$2:$E$501,5,FALSE)</f>
        <v>Female</v>
      </c>
      <c r="Q604" s="6" t="str">
        <f>VLOOKUP(C604,'Cleaned Customer Dim'!$A$2:$J$501,10,FALSE)</f>
        <v>Bronze</v>
      </c>
      <c r="R604" s="4" t="str">
        <f>VLOOKUP(D604,'Cleaned Product Dim'!$A$2:$C$101,3,FALSE)</f>
        <v>Beauty</v>
      </c>
      <c r="S604" s="6">
        <f>VLOOKUP(D604,'Cleaned Product Dim'!$A$2:$G$101,7,FALSE)</f>
        <v>312.8</v>
      </c>
      <c r="T604" s="6">
        <f>VLOOKUP(D604,'Cleaned Product Dim'!$A$2:$H$101,8,FALSE)</f>
        <v>350</v>
      </c>
      <c r="U604" s="6" t="str">
        <f>VLOOKUP(E604,'Cleaned Store Dim'!$A$2:$C$21,3,FALSE)</f>
        <v>East</v>
      </c>
      <c r="V604" s="6" t="str">
        <f>VLOOKUP(E604,'Cleaned Store Dim'!$A$2:$E$21,5,FALSE)</f>
        <v>Online</v>
      </c>
      <c r="W604" s="6" t="str">
        <f>VLOOKUP(E604,'Cleaned Store Dim'!$A$2:$F$21,6,FALSE)</f>
        <v>David</v>
      </c>
    </row>
    <row r="605" spans="1:23" ht="15.75" x14ac:dyDescent="0.25">
      <c r="A605" s="4" t="s">
        <v>2568</v>
      </c>
      <c r="B605" s="20">
        <v>45379</v>
      </c>
      <c r="C605" s="4" t="s">
        <v>940</v>
      </c>
      <c r="D605" s="4" t="s">
        <v>1826</v>
      </c>
      <c r="E605" s="4" t="s">
        <v>1914</v>
      </c>
      <c r="F605" s="4">
        <v>4</v>
      </c>
      <c r="G605" s="4">
        <v>262.05</v>
      </c>
      <c r="H605" s="4">
        <v>0.24</v>
      </c>
      <c r="I605" s="4" t="s">
        <v>1961</v>
      </c>
      <c r="J605" s="4">
        <v>796.63200000000006</v>
      </c>
      <c r="K605" s="4">
        <f t="shared" si="36"/>
        <v>4</v>
      </c>
      <c r="L605" s="4">
        <f t="shared" si="37"/>
        <v>262.05</v>
      </c>
      <c r="M605" s="4">
        <f t="shared" si="38"/>
        <v>0.24</v>
      </c>
      <c r="N605" s="4">
        <f t="shared" si="39"/>
        <v>796.63200000000006</v>
      </c>
      <c r="O605" s="6">
        <f>VLOOKUP(C605,'Cleaned Customer Dim'!$A$2:$D$501,4,FALSE)</f>
        <v>56</v>
      </c>
      <c r="P605" s="6" t="str">
        <f>VLOOKUP(C605,'Cleaned Customer Dim'!$A$2:$E$501,5,FALSE)</f>
        <v>Female</v>
      </c>
      <c r="Q605" s="6" t="str">
        <f>VLOOKUP(C605,'Cleaned Customer Dim'!$A$2:$J$501,10,FALSE)</f>
        <v>Platinum</v>
      </c>
      <c r="R605" s="4" t="str">
        <f>VLOOKUP(D605,'Cleaned Product Dim'!$A$2:$C$101,3,FALSE)</f>
        <v>Sports</v>
      </c>
      <c r="S605" s="6">
        <f>VLOOKUP(D605,'Cleaned Product Dim'!$A$2:$G$101,7,FALSE)</f>
        <v>285.54000000000002</v>
      </c>
      <c r="T605" s="6">
        <f>VLOOKUP(D605,'Cleaned Product Dim'!$A$2:$H$101,8,FALSE)</f>
        <v>358</v>
      </c>
      <c r="U605" s="6" t="str">
        <f>VLOOKUP(E605,'Cleaned Store Dim'!$A$2:$C$21,3,FALSE)</f>
        <v>South</v>
      </c>
      <c r="V605" s="6" t="str">
        <f>VLOOKUP(E605,'Cleaned Store Dim'!$A$2:$E$21,5,FALSE)</f>
        <v>Online</v>
      </c>
      <c r="W605" s="6" t="str">
        <f>VLOOKUP(E605,'Cleaned Store Dim'!$A$2:$F$21,6,FALSE)</f>
        <v>Williamsport</v>
      </c>
    </row>
    <row r="606" spans="1:23" ht="15.75" x14ac:dyDescent="0.25">
      <c r="A606" s="4" t="s">
        <v>2569</v>
      </c>
      <c r="B606" s="20">
        <v>45547</v>
      </c>
      <c r="C606" s="4" t="s">
        <v>1440</v>
      </c>
      <c r="D606" s="4" t="s">
        <v>1613</v>
      </c>
      <c r="E606" s="4" t="s">
        <v>1934</v>
      </c>
      <c r="F606" s="4">
        <v>3</v>
      </c>
      <c r="G606" s="4">
        <v>970.89</v>
      </c>
      <c r="H606" s="4">
        <v>0.11</v>
      </c>
      <c r="I606" s="4" t="s">
        <v>1964</v>
      </c>
      <c r="J606" s="4">
        <v>2592.2763</v>
      </c>
      <c r="K606" s="4">
        <f t="shared" si="36"/>
        <v>3</v>
      </c>
      <c r="L606" s="4">
        <f t="shared" si="37"/>
        <v>970.89</v>
      </c>
      <c r="M606" s="4">
        <f t="shared" si="38"/>
        <v>0.11</v>
      </c>
      <c r="N606" s="4">
        <f t="shared" si="39"/>
        <v>2592.2763</v>
      </c>
      <c r="O606" s="6">
        <f>VLOOKUP(C606,'Cleaned Customer Dim'!$A$2:$D$501,4,FALSE)</f>
        <v>36</v>
      </c>
      <c r="P606" s="6" t="str">
        <f>VLOOKUP(C606,'Cleaned Customer Dim'!$A$2:$E$501,5,FALSE)</f>
        <v>Female</v>
      </c>
      <c r="Q606" s="6" t="str">
        <f>VLOOKUP(C606,'Cleaned Customer Dim'!$A$2:$J$501,10,FALSE)</f>
        <v>Bronze</v>
      </c>
      <c r="R606" s="4" t="str">
        <f>VLOOKUP(D606,'Cleaned Product Dim'!$A$2:$C$101,3,FALSE)</f>
        <v>Home</v>
      </c>
      <c r="S606" s="6">
        <f>VLOOKUP(D606,'Cleaned Product Dim'!$A$2:$G$101,7,FALSE)</f>
        <v>48.01</v>
      </c>
      <c r="T606" s="6">
        <f>VLOOKUP(D606,'Cleaned Product Dim'!$A$2:$H$101,8,FALSE)</f>
        <v>439</v>
      </c>
      <c r="U606" s="6" t="str">
        <f>VLOOKUP(E606,'Cleaned Store Dim'!$A$2:$C$21,3,FALSE)</f>
        <v>South</v>
      </c>
      <c r="V606" s="6" t="str">
        <f>VLOOKUP(E606,'Cleaned Store Dim'!$A$2:$E$21,5,FALSE)</f>
        <v>Outlet</v>
      </c>
      <c r="W606" s="6" t="str">
        <f>VLOOKUP(E606,'Cleaned Store Dim'!$A$2:$F$21,6,FALSE)</f>
        <v>Christopher</v>
      </c>
    </row>
    <row r="607" spans="1:23" ht="15.75" x14ac:dyDescent="0.25">
      <c r="A607" s="4" t="s">
        <v>2570</v>
      </c>
      <c r="B607" s="20">
        <v>45222</v>
      </c>
      <c r="C607" s="4" t="s">
        <v>710</v>
      </c>
      <c r="D607" s="4" t="s">
        <v>1799</v>
      </c>
      <c r="E607" s="4" t="s">
        <v>1887</v>
      </c>
      <c r="F607" s="4">
        <v>1</v>
      </c>
      <c r="G607" s="4">
        <v>61.11</v>
      </c>
      <c r="H607" s="4">
        <v>0.1</v>
      </c>
      <c r="I607" s="4" t="s">
        <v>1961</v>
      </c>
      <c r="J607" s="4">
        <v>54.999000000000002</v>
      </c>
      <c r="K607" s="4">
        <f t="shared" si="36"/>
        <v>1</v>
      </c>
      <c r="L607" s="4">
        <f t="shared" si="37"/>
        <v>61.11</v>
      </c>
      <c r="M607" s="4">
        <f t="shared" si="38"/>
        <v>0.1</v>
      </c>
      <c r="N607" s="4">
        <f t="shared" si="39"/>
        <v>54.999000000000002</v>
      </c>
      <c r="O607" s="6">
        <f>VLOOKUP(C607,'Cleaned Customer Dim'!$A$2:$D$501,4,FALSE)</f>
        <v>44</v>
      </c>
      <c r="P607" s="6" t="str">
        <f>VLOOKUP(C607,'Cleaned Customer Dim'!$A$2:$E$501,5,FALSE)</f>
        <v>Male</v>
      </c>
      <c r="Q607" s="6" t="str">
        <f>VLOOKUP(C607,'Cleaned Customer Dim'!$A$2:$J$501,10,FALSE)</f>
        <v>Platinum</v>
      </c>
      <c r="R607" s="4" t="str">
        <f>VLOOKUP(D607,'Cleaned Product Dim'!$A$2:$C$101,3,FALSE)</f>
        <v>Sports</v>
      </c>
      <c r="S607" s="6">
        <f>VLOOKUP(D607,'Cleaned Product Dim'!$A$2:$G$101,7,FALSE)</f>
        <v>477.61</v>
      </c>
      <c r="T607" s="6">
        <f>VLOOKUP(D607,'Cleaned Product Dim'!$A$2:$H$101,8,FALSE)</f>
        <v>300</v>
      </c>
      <c r="U607" s="6" t="str">
        <f>VLOOKUP(E607,'Cleaned Store Dim'!$A$2:$C$21,3,FALSE)</f>
        <v>East</v>
      </c>
      <c r="V607" s="6" t="str">
        <f>VLOOKUP(E607,'Cleaned Store Dim'!$A$2:$E$21,5,FALSE)</f>
        <v>Flagship</v>
      </c>
      <c r="W607" s="6" t="str">
        <f>VLOOKUP(E607,'Cleaned Store Dim'!$A$2:$F$21,6,FALSE)</f>
        <v>Washington</v>
      </c>
    </row>
    <row r="608" spans="1:23" ht="15.75" x14ac:dyDescent="0.25">
      <c r="A608" s="4" t="s">
        <v>2571</v>
      </c>
      <c r="B608" s="20">
        <v>45555</v>
      </c>
      <c r="C608" s="4" t="s">
        <v>125</v>
      </c>
      <c r="D608" s="4" t="s">
        <v>1658</v>
      </c>
      <c r="E608" s="4" t="s">
        <v>1917</v>
      </c>
      <c r="F608" s="4">
        <v>3</v>
      </c>
      <c r="G608" s="4">
        <v>827.88</v>
      </c>
      <c r="H608" s="4">
        <v>0.19</v>
      </c>
      <c r="I608" s="4" t="s">
        <v>1961</v>
      </c>
      <c r="J608" s="4">
        <v>2011.7483999999999</v>
      </c>
      <c r="K608" s="4">
        <f t="shared" si="36"/>
        <v>3</v>
      </c>
      <c r="L608" s="4">
        <f t="shared" si="37"/>
        <v>827.88</v>
      </c>
      <c r="M608" s="4">
        <f t="shared" si="38"/>
        <v>0.19</v>
      </c>
      <c r="N608" s="4">
        <f t="shared" si="39"/>
        <v>2011.7483999999999</v>
      </c>
      <c r="O608" s="6">
        <f>VLOOKUP(C608,'Cleaned Customer Dim'!$A$2:$D$501,4,FALSE)</f>
        <v>54</v>
      </c>
      <c r="P608" s="6" t="str">
        <f>VLOOKUP(C608,'Cleaned Customer Dim'!$A$2:$E$501,5,FALSE)</f>
        <v>Female</v>
      </c>
      <c r="Q608" s="6" t="str">
        <f>VLOOKUP(C608,'Cleaned Customer Dim'!$A$2:$J$501,10,FALSE)</f>
        <v>Silver</v>
      </c>
      <c r="R608" s="4" t="str">
        <f>VLOOKUP(D608,'Cleaned Product Dim'!$A$2:$C$101,3,FALSE)</f>
        <v>Home</v>
      </c>
      <c r="S608" s="6">
        <f>VLOOKUP(D608,'Cleaned Product Dim'!$A$2:$G$101,7,FALSE)</f>
        <v>234.80599999999998</v>
      </c>
      <c r="T608" s="6">
        <f>VLOOKUP(D608,'Cleaned Product Dim'!$A$2:$H$101,8,FALSE)</f>
        <v>378</v>
      </c>
      <c r="U608" s="6" t="str">
        <f>VLOOKUP(E608,'Cleaned Store Dim'!$A$2:$C$21,3,FALSE)</f>
        <v>West</v>
      </c>
      <c r="V608" s="6" t="str">
        <f>VLOOKUP(E608,'Cleaned Store Dim'!$A$2:$E$21,5,FALSE)</f>
        <v>Online</v>
      </c>
      <c r="W608" s="6" t="str">
        <f>VLOOKUP(E608,'Cleaned Store Dim'!$A$2:$F$21,6,FALSE)</f>
        <v>Thompson</v>
      </c>
    </row>
    <row r="609" spans="1:23" ht="15.75" x14ac:dyDescent="0.25">
      <c r="A609" s="4" t="s">
        <v>2572</v>
      </c>
      <c r="B609" s="20">
        <v>45583</v>
      </c>
      <c r="C609" s="4" t="s">
        <v>1346</v>
      </c>
      <c r="D609" s="4" t="s">
        <v>1844</v>
      </c>
      <c r="E609" s="4" t="s">
        <v>1932</v>
      </c>
      <c r="F609" s="4">
        <v>3</v>
      </c>
      <c r="G609" s="4">
        <v>926.85</v>
      </c>
      <c r="H609" s="4">
        <v>0.18</v>
      </c>
      <c r="I609" s="4" t="s">
        <v>1964</v>
      </c>
      <c r="J609" s="4">
        <v>2280.0509999999999</v>
      </c>
      <c r="K609" s="4">
        <f t="shared" si="36"/>
        <v>3</v>
      </c>
      <c r="L609" s="4">
        <f t="shared" si="37"/>
        <v>926.85</v>
      </c>
      <c r="M609" s="4">
        <f t="shared" si="38"/>
        <v>0.18</v>
      </c>
      <c r="N609" s="4">
        <f t="shared" si="39"/>
        <v>2280.0509999999999</v>
      </c>
      <c r="O609" s="6">
        <f>VLOOKUP(C609,'Cleaned Customer Dim'!$A$2:$D$501,4,FALSE)</f>
        <v>36</v>
      </c>
      <c r="P609" s="6" t="str">
        <f>VLOOKUP(C609,'Cleaned Customer Dim'!$A$2:$E$501,5,FALSE)</f>
        <v>Female</v>
      </c>
      <c r="Q609" s="6" t="str">
        <f>VLOOKUP(C609,'Cleaned Customer Dim'!$A$2:$J$501,10,FALSE)</f>
        <v>Gold</v>
      </c>
      <c r="R609" s="4" t="str">
        <f>VLOOKUP(D609,'Cleaned Product Dim'!$A$2:$C$101,3,FALSE)</f>
        <v>Home</v>
      </c>
      <c r="S609" s="6">
        <f>VLOOKUP(D609,'Cleaned Product Dim'!$A$2:$G$101,7,FALSE)</f>
        <v>371.38</v>
      </c>
      <c r="T609" s="6">
        <f>VLOOKUP(D609,'Cleaned Product Dim'!$A$2:$H$101,8,FALSE)</f>
        <v>220</v>
      </c>
      <c r="U609" s="6" t="str">
        <f>VLOOKUP(E609,'Cleaned Store Dim'!$A$2:$C$21,3,FALSE)</f>
        <v>East</v>
      </c>
      <c r="V609" s="6" t="str">
        <f>VLOOKUP(E609,'Cleaned Store Dim'!$A$2:$E$21,5,FALSE)</f>
        <v>Flagship</v>
      </c>
      <c r="W609" s="6" t="str">
        <f>VLOOKUP(E609,'Cleaned Store Dim'!$A$2:$F$21,6,FALSE)</f>
        <v>Johnsonville</v>
      </c>
    </row>
    <row r="610" spans="1:23" ht="15.75" x14ac:dyDescent="0.25">
      <c r="A610" s="4" t="s">
        <v>2573</v>
      </c>
      <c r="B610" s="20">
        <v>45778</v>
      </c>
      <c r="C610" s="4" t="s">
        <v>1010</v>
      </c>
      <c r="D610" s="4" t="s">
        <v>1599</v>
      </c>
      <c r="E610" s="4" t="s">
        <v>1934</v>
      </c>
      <c r="F610" s="4">
        <v>1</v>
      </c>
      <c r="G610" s="4">
        <v>874.59</v>
      </c>
      <c r="H610" s="4">
        <v>0.28999999999999998</v>
      </c>
      <c r="I610" s="4" t="s">
        <v>1961</v>
      </c>
      <c r="J610" s="4">
        <v>620.95889999999997</v>
      </c>
      <c r="K610" s="4">
        <f t="shared" si="36"/>
        <v>1</v>
      </c>
      <c r="L610" s="4">
        <f t="shared" si="37"/>
        <v>874.59</v>
      </c>
      <c r="M610" s="4">
        <f t="shared" si="38"/>
        <v>0.28999999999999998</v>
      </c>
      <c r="N610" s="4">
        <f t="shared" si="39"/>
        <v>620.95889999999997</v>
      </c>
      <c r="O610" s="6">
        <f>VLOOKUP(C610,'Cleaned Customer Dim'!$A$2:$D$501,4,FALSE)</f>
        <v>64</v>
      </c>
      <c r="P610" s="6" t="str">
        <f>VLOOKUP(C610,'Cleaned Customer Dim'!$A$2:$E$501,5,FALSE)</f>
        <v>Female</v>
      </c>
      <c r="Q610" s="6" t="str">
        <f>VLOOKUP(C610,'Cleaned Customer Dim'!$A$2:$J$501,10,FALSE)</f>
        <v>Gold</v>
      </c>
      <c r="R610" s="4" t="str">
        <f>VLOOKUP(D610,'Cleaned Product Dim'!$A$2:$C$101,3,FALSE)</f>
        <v>Home</v>
      </c>
      <c r="S610" s="6">
        <f>VLOOKUP(D610,'Cleaned Product Dim'!$A$2:$G$101,7,FALSE)</f>
        <v>298.86</v>
      </c>
      <c r="T610" s="6">
        <f>VLOOKUP(D610,'Cleaned Product Dim'!$A$2:$H$101,8,FALSE)</f>
        <v>308</v>
      </c>
      <c r="U610" s="6" t="str">
        <f>VLOOKUP(E610,'Cleaned Store Dim'!$A$2:$C$21,3,FALSE)</f>
        <v>South</v>
      </c>
      <c r="V610" s="6" t="str">
        <f>VLOOKUP(E610,'Cleaned Store Dim'!$A$2:$E$21,5,FALSE)</f>
        <v>Outlet</v>
      </c>
      <c r="W610" s="6" t="str">
        <f>VLOOKUP(E610,'Cleaned Store Dim'!$A$2:$F$21,6,FALSE)</f>
        <v>Christopher</v>
      </c>
    </row>
    <row r="611" spans="1:23" ht="15.75" x14ac:dyDescent="0.25">
      <c r="A611" s="4" t="s">
        <v>2574</v>
      </c>
      <c r="B611" s="20">
        <v>45921</v>
      </c>
      <c r="C611" s="4" t="s">
        <v>1461</v>
      </c>
      <c r="D611" s="4" t="s">
        <v>1617</v>
      </c>
      <c r="E611" s="4" t="s">
        <v>1892</v>
      </c>
      <c r="F611" s="4">
        <v>4</v>
      </c>
      <c r="G611" s="4">
        <v>479.11</v>
      </c>
      <c r="H611" s="4">
        <v>0.24</v>
      </c>
      <c r="I611" s="4" t="s">
        <v>1961</v>
      </c>
      <c r="J611" s="4">
        <v>1456.4944</v>
      </c>
      <c r="K611" s="4">
        <f t="shared" si="36"/>
        <v>4</v>
      </c>
      <c r="L611" s="4">
        <f t="shared" si="37"/>
        <v>479.11</v>
      </c>
      <c r="M611" s="4">
        <f t="shared" si="38"/>
        <v>0.24</v>
      </c>
      <c r="N611" s="4">
        <f t="shared" si="39"/>
        <v>1456.4944</v>
      </c>
      <c r="O611" s="6">
        <f>VLOOKUP(C611,'Cleaned Customer Dim'!$A$2:$D$501,4,FALSE)</f>
        <v>21</v>
      </c>
      <c r="P611" s="6" t="str">
        <f>VLOOKUP(C611,'Cleaned Customer Dim'!$A$2:$E$501,5,FALSE)</f>
        <v>Female</v>
      </c>
      <c r="Q611" s="6" t="str">
        <f>VLOOKUP(C611,'Cleaned Customer Dim'!$A$2:$J$501,10,FALSE)</f>
        <v>Gold</v>
      </c>
      <c r="R611" s="4" t="str">
        <f>VLOOKUP(D611,'Cleaned Product Dim'!$A$2:$C$101,3,FALSE)</f>
        <v>Electronics</v>
      </c>
      <c r="S611" s="6">
        <f>VLOOKUP(D611,'Cleaned Product Dim'!$A$2:$G$101,7,FALSE)</f>
        <v>465.34</v>
      </c>
      <c r="T611" s="6">
        <f>VLOOKUP(D611,'Cleaned Product Dim'!$A$2:$H$101,8,FALSE)</f>
        <v>301</v>
      </c>
      <c r="U611" s="6" t="str">
        <f>VLOOKUP(E611,'Cleaned Store Dim'!$A$2:$C$21,3,FALSE)</f>
        <v>North</v>
      </c>
      <c r="V611" s="6" t="str">
        <f>VLOOKUP(E611,'Cleaned Store Dim'!$A$2:$E$21,5,FALSE)</f>
        <v>Flagship</v>
      </c>
      <c r="W611" s="6" t="str">
        <f>VLOOKUP(E611,'Cleaned Store Dim'!$A$2:$F$21,6,FALSE)</f>
        <v>Daniel</v>
      </c>
    </row>
    <row r="612" spans="1:23" ht="15.75" x14ac:dyDescent="0.25">
      <c r="A612" s="4" t="s">
        <v>2575</v>
      </c>
      <c r="B612" s="20">
        <v>45490</v>
      </c>
      <c r="C612" s="4" t="s">
        <v>701</v>
      </c>
      <c r="D612" s="4" t="s">
        <v>1674</v>
      </c>
      <c r="E612" s="4" t="s">
        <v>1942</v>
      </c>
      <c r="F612" s="4">
        <v>3</v>
      </c>
      <c r="G612" s="4">
        <v>182.91</v>
      </c>
      <c r="H612" s="4">
        <v>0.28999999999999998</v>
      </c>
      <c r="I612" s="4" t="s">
        <v>1959</v>
      </c>
      <c r="J612" s="4">
        <v>389.59829999999999</v>
      </c>
      <c r="K612" s="4">
        <f t="shared" si="36"/>
        <v>3</v>
      </c>
      <c r="L612" s="4">
        <f t="shared" si="37"/>
        <v>182.91</v>
      </c>
      <c r="M612" s="4">
        <f t="shared" si="38"/>
        <v>0.28999999999999998</v>
      </c>
      <c r="N612" s="4">
        <f t="shared" si="39"/>
        <v>389.59829999999999</v>
      </c>
      <c r="O612" s="6">
        <f>VLOOKUP(C612,'Cleaned Customer Dim'!$A$2:$D$501,4,FALSE)</f>
        <v>42</v>
      </c>
      <c r="P612" s="6" t="str">
        <f>VLOOKUP(C612,'Cleaned Customer Dim'!$A$2:$E$501,5,FALSE)</f>
        <v>Female</v>
      </c>
      <c r="Q612" s="6" t="str">
        <f>VLOOKUP(C612,'Cleaned Customer Dim'!$A$2:$J$501,10,FALSE)</f>
        <v>Platinum</v>
      </c>
      <c r="R612" s="4" t="str">
        <f>VLOOKUP(D612,'Cleaned Product Dim'!$A$2:$C$101,3,FALSE)</f>
        <v>Beauty</v>
      </c>
      <c r="S612" s="6">
        <f>VLOOKUP(D612,'Cleaned Product Dim'!$A$2:$G$101,7,FALSE)</f>
        <v>283.83</v>
      </c>
      <c r="T612" s="6">
        <f>VLOOKUP(D612,'Cleaned Product Dim'!$A$2:$H$101,8,FALSE)</f>
        <v>244</v>
      </c>
      <c r="U612" s="6" t="str">
        <f>VLOOKUP(E612,'Cleaned Store Dim'!$A$2:$C$21,3,FALSE)</f>
        <v>North</v>
      </c>
      <c r="V612" s="6" t="str">
        <f>VLOOKUP(E612,'Cleaned Store Dim'!$A$2:$E$21,5,FALSE)</f>
        <v>Flagship</v>
      </c>
      <c r="W612" s="6" t="str">
        <f>VLOOKUP(E612,'Cleaned Store Dim'!$A$2:$F$21,6,FALSE)</f>
        <v>Benson</v>
      </c>
    </row>
    <row r="613" spans="1:23" ht="15.75" x14ac:dyDescent="0.25">
      <c r="A613" s="4" t="s">
        <v>2576</v>
      </c>
      <c r="B613" s="20">
        <v>45652</v>
      </c>
      <c r="C613" s="4" t="s">
        <v>877</v>
      </c>
      <c r="D613" s="4" t="s">
        <v>1680</v>
      </c>
      <c r="E613" s="4" t="s">
        <v>1908</v>
      </c>
      <c r="F613" s="4">
        <v>4</v>
      </c>
      <c r="G613" s="4">
        <v>745.51</v>
      </c>
      <c r="H613" s="4">
        <v>0.05</v>
      </c>
      <c r="I613" s="4" t="s">
        <v>1959</v>
      </c>
      <c r="J613" s="4">
        <v>2832.9380000000001</v>
      </c>
      <c r="K613" s="4">
        <f t="shared" si="36"/>
        <v>4</v>
      </c>
      <c r="L613" s="4">
        <f t="shared" si="37"/>
        <v>745.51</v>
      </c>
      <c r="M613" s="4">
        <f t="shared" si="38"/>
        <v>0.05</v>
      </c>
      <c r="N613" s="4">
        <f t="shared" si="39"/>
        <v>2832.9380000000001</v>
      </c>
      <c r="O613" s="6">
        <f>VLOOKUP(C613,'Cleaned Customer Dim'!$A$2:$D$501,4,FALSE)</f>
        <v>48</v>
      </c>
      <c r="P613" s="6" t="str">
        <f>VLOOKUP(C613,'Cleaned Customer Dim'!$A$2:$E$501,5,FALSE)</f>
        <v>Female</v>
      </c>
      <c r="Q613" s="6" t="str">
        <f>VLOOKUP(C613,'Cleaned Customer Dim'!$A$2:$J$501,10,FALSE)</f>
        <v>Gold</v>
      </c>
      <c r="R613" s="4" t="str">
        <f>VLOOKUP(D613,'Cleaned Product Dim'!$A$2:$C$101,3,FALSE)</f>
        <v>Electronics</v>
      </c>
      <c r="S613" s="6">
        <f>VLOOKUP(D613,'Cleaned Product Dim'!$A$2:$G$101,7,FALSE)</f>
        <v>419.28</v>
      </c>
      <c r="T613" s="6">
        <f>VLOOKUP(D613,'Cleaned Product Dim'!$A$2:$H$101,8,FALSE)</f>
        <v>86</v>
      </c>
      <c r="U613" s="6" t="str">
        <f>VLOOKUP(E613,'Cleaned Store Dim'!$A$2:$C$21,3,FALSE)</f>
        <v>North</v>
      </c>
      <c r="V613" s="6" t="str">
        <f>VLOOKUP(E613,'Cleaned Store Dim'!$A$2:$E$21,5,FALSE)</f>
        <v>Outlet</v>
      </c>
      <c r="W613" s="6" t="str">
        <f>VLOOKUP(E613,'Cleaned Store Dim'!$A$2:$F$21,6,FALSE)</f>
        <v>Chester</v>
      </c>
    </row>
    <row r="614" spans="1:23" ht="15.75" x14ac:dyDescent="0.25">
      <c r="A614" s="4" t="s">
        <v>2577</v>
      </c>
      <c r="B614" s="20">
        <v>45333</v>
      </c>
      <c r="C614" s="4" t="s">
        <v>1493</v>
      </c>
      <c r="D614" s="4" t="s">
        <v>1847</v>
      </c>
      <c r="E614" s="4" t="s">
        <v>1936</v>
      </c>
      <c r="F614" s="4">
        <v>3</v>
      </c>
      <c r="G614" s="4">
        <v>920.61</v>
      </c>
      <c r="H614" s="4">
        <v>0.04</v>
      </c>
      <c r="I614" s="4" t="s">
        <v>1959</v>
      </c>
      <c r="J614" s="4">
        <v>2651.3568</v>
      </c>
      <c r="K614" s="4">
        <f t="shared" si="36"/>
        <v>3</v>
      </c>
      <c r="L614" s="4">
        <f t="shared" si="37"/>
        <v>920.61</v>
      </c>
      <c r="M614" s="4">
        <f t="shared" si="38"/>
        <v>0.04</v>
      </c>
      <c r="N614" s="4">
        <f t="shared" si="39"/>
        <v>2651.3568</v>
      </c>
      <c r="O614" s="6">
        <f>VLOOKUP(C614,'Cleaned Customer Dim'!$A$2:$D$501,4,FALSE)</f>
        <v>21</v>
      </c>
      <c r="P614" s="6" t="str">
        <f>VLOOKUP(C614,'Cleaned Customer Dim'!$A$2:$E$501,5,FALSE)</f>
        <v>Male</v>
      </c>
      <c r="Q614" s="6" t="str">
        <f>VLOOKUP(C614,'Cleaned Customer Dim'!$A$2:$J$501,10,FALSE)</f>
        <v>Gold</v>
      </c>
      <c r="R614" s="4" t="str">
        <f>VLOOKUP(D614,'Cleaned Product Dim'!$A$2:$C$101,3,FALSE)</f>
        <v>Sports</v>
      </c>
      <c r="S614" s="6">
        <f>VLOOKUP(D614,'Cleaned Product Dim'!$A$2:$G$101,7,FALSE)</f>
        <v>131.24</v>
      </c>
      <c r="T614" s="6">
        <f>VLOOKUP(D614,'Cleaned Product Dim'!$A$2:$H$101,8,FALSE)</f>
        <v>232</v>
      </c>
      <c r="U614" s="6" t="str">
        <f>VLOOKUP(E614,'Cleaned Store Dim'!$A$2:$C$21,3,FALSE)</f>
        <v>North</v>
      </c>
      <c r="V614" s="6" t="str">
        <f>VLOOKUP(E614,'Cleaned Store Dim'!$A$2:$E$21,5,FALSE)</f>
        <v>Flagship</v>
      </c>
      <c r="W614" s="6" t="str">
        <f>VLOOKUP(E614,'Cleaned Store Dim'!$A$2:$F$21,6,FALSE)</f>
        <v>Jenniferstad</v>
      </c>
    </row>
    <row r="615" spans="1:23" ht="15.75" x14ac:dyDescent="0.25">
      <c r="A615" s="4" t="s">
        <v>2578</v>
      </c>
      <c r="B615" s="20">
        <v>45772</v>
      </c>
      <c r="C615" s="4" t="s">
        <v>1331</v>
      </c>
      <c r="D615" s="4" t="s">
        <v>1808</v>
      </c>
      <c r="E615" s="4" t="s">
        <v>1924</v>
      </c>
      <c r="F615" s="4">
        <v>4</v>
      </c>
      <c r="G615" s="4">
        <v>659.03</v>
      </c>
      <c r="H615" s="4">
        <v>0.15</v>
      </c>
      <c r="I615" s="4" t="s">
        <v>1959</v>
      </c>
      <c r="J615" s="4">
        <v>2240.7020000000002</v>
      </c>
      <c r="K615" s="4">
        <f t="shared" si="36"/>
        <v>4</v>
      </c>
      <c r="L615" s="4">
        <f t="shared" si="37"/>
        <v>659.03</v>
      </c>
      <c r="M615" s="4">
        <f t="shared" si="38"/>
        <v>0.15</v>
      </c>
      <c r="N615" s="4">
        <f t="shared" si="39"/>
        <v>2240.7020000000002</v>
      </c>
      <c r="O615" s="6">
        <f>VLOOKUP(C615,'Cleaned Customer Dim'!$A$2:$D$501,4,FALSE)</f>
        <v>40</v>
      </c>
      <c r="P615" s="6" t="str">
        <f>VLOOKUP(C615,'Cleaned Customer Dim'!$A$2:$E$501,5,FALSE)</f>
        <v>Male</v>
      </c>
      <c r="Q615" s="6" t="str">
        <f>VLOOKUP(C615,'Cleaned Customer Dim'!$A$2:$J$501,10,FALSE)</f>
        <v>Bronze</v>
      </c>
      <c r="R615" s="4" t="str">
        <f>VLOOKUP(D615,'Cleaned Product Dim'!$A$2:$C$101,3,FALSE)</f>
        <v>Clothing</v>
      </c>
      <c r="S615" s="6">
        <f>VLOOKUP(D615,'Cleaned Product Dim'!$A$2:$G$101,7,FALSE)</f>
        <v>158.13999999999999</v>
      </c>
      <c r="T615" s="6">
        <f>VLOOKUP(D615,'Cleaned Product Dim'!$A$2:$H$101,8,FALSE)</f>
        <v>82</v>
      </c>
      <c r="U615" s="6" t="str">
        <f>VLOOKUP(E615,'Cleaned Store Dim'!$A$2:$C$21,3,FALSE)</f>
        <v>East</v>
      </c>
      <c r="V615" s="6" t="str">
        <f>VLOOKUP(E615,'Cleaned Store Dim'!$A$2:$E$21,5,FALSE)</f>
        <v>Online</v>
      </c>
      <c r="W615" s="6" t="str">
        <f>VLOOKUP(E615,'Cleaned Store Dim'!$A$2:$F$21,6,FALSE)</f>
        <v>David</v>
      </c>
    </row>
    <row r="616" spans="1:23" ht="15.75" x14ac:dyDescent="0.25">
      <c r="A616" s="4" t="s">
        <v>2579</v>
      </c>
      <c r="B616" s="20">
        <v>45338</v>
      </c>
      <c r="C616" s="4" t="s">
        <v>2580</v>
      </c>
      <c r="D616" s="4" t="s">
        <v>1594</v>
      </c>
      <c r="E616" s="4" t="s">
        <v>1896</v>
      </c>
      <c r="F616" s="4">
        <v>1</v>
      </c>
      <c r="G616" s="4">
        <v>312.91000000000003</v>
      </c>
      <c r="H616" s="4">
        <v>0.12</v>
      </c>
      <c r="I616" s="4" t="s">
        <v>1961</v>
      </c>
      <c r="J616" s="4">
        <v>275.36079999999998</v>
      </c>
      <c r="K616" s="4">
        <f t="shared" si="36"/>
        <v>1</v>
      </c>
      <c r="L616" s="4">
        <f t="shared" si="37"/>
        <v>312.91000000000003</v>
      </c>
      <c r="M616" s="4">
        <f t="shared" si="38"/>
        <v>0.12</v>
      </c>
      <c r="N616" s="4">
        <f t="shared" si="39"/>
        <v>275.36079999999998</v>
      </c>
      <c r="O616" s="6">
        <f>VLOOKUP(C616,'Cleaned Customer Dim'!$A$2:$D$501,4,FALSE)</f>
        <v>52</v>
      </c>
      <c r="P616" s="6" t="str">
        <f>VLOOKUP(C616,'Cleaned Customer Dim'!$A$2:$E$501,5,FALSE)</f>
        <v>Female</v>
      </c>
      <c r="Q616" s="6" t="str">
        <f>VLOOKUP(C616,'Cleaned Customer Dim'!$A$2:$J$501,10,FALSE)</f>
        <v>Gold</v>
      </c>
      <c r="R616" s="4" t="str">
        <f>VLOOKUP(D616,'Cleaned Product Dim'!$A$2:$C$101,3,FALSE)</f>
        <v>Sports</v>
      </c>
      <c r="S616" s="6">
        <f>VLOOKUP(D616,'Cleaned Product Dim'!$A$2:$G$101,7,FALSE)</f>
        <v>495.72</v>
      </c>
      <c r="T616" s="6">
        <f>VLOOKUP(D616,'Cleaned Product Dim'!$A$2:$H$101,8,FALSE)</f>
        <v>323</v>
      </c>
      <c r="U616" s="6" t="str">
        <f>VLOOKUP(E616,'Cleaned Store Dim'!$A$2:$C$21,3,FALSE)</f>
        <v>South</v>
      </c>
      <c r="V616" s="6" t="str">
        <f>VLOOKUP(E616,'Cleaned Store Dim'!$A$2:$E$21,5,FALSE)</f>
        <v>Outlet</v>
      </c>
      <c r="W616" s="6" t="str">
        <f>VLOOKUP(E616,'Cleaned Store Dim'!$A$2:$F$21,6,FALSE)</f>
        <v>North Nancy</v>
      </c>
    </row>
    <row r="617" spans="1:23" ht="15.75" x14ac:dyDescent="0.25">
      <c r="A617" s="4" t="s">
        <v>2581</v>
      </c>
      <c r="B617" s="20">
        <v>45524</v>
      </c>
      <c r="C617" s="4" t="s">
        <v>746</v>
      </c>
      <c r="D617" s="4" t="s">
        <v>1606</v>
      </c>
      <c r="E617" s="4" t="s">
        <v>1945</v>
      </c>
      <c r="F617" s="4">
        <v>4</v>
      </c>
      <c r="G617" s="4">
        <v>705.64</v>
      </c>
      <c r="H617" s="4">
        <v>0.11</v>
      </c>
      <c r="I617" s="4" t="s">
        <v>1961</v>
      </c>
      <c r="J617" s="4">
        <v>2512.0783999999999</v>
      </c>
      <c r="K617" s="4">
        <f t="shared" si="36"/>
        <v>4</v>
      </c>
      <c r="L617" s="4">
        <f t="shared" si="37"/>
        <v>705.64</v>
      </c>
      <c r="M617" s="4">
        <f t="shared" si="38"/>
        <v>0.11</v>
      </c>
      <c r="N617" s="4">
        <f t="shared" si="39"/>
        <v>2512.0783999999999</v>
      </c>
      <c r="O617" s="6">
        <f>VLOOKUP(C617,'Cleaned Customer Dim'!$A$2:$D$501,4,FALSE)</f>
        <v>52</v>
      </c>
      <c r="P617" s="6" t="str">
        <f>VLOOKUP(C617,'Cleaned Customer Dim'!$A$2:$E$501,5,FALSE)</f>
        <v>Female</v>
      </c>
      <c r="Q617" s="6" t="str">
        <f>VLOOKUP(C617,'Cleaned Customer Dim'!$A$2:$J$501,10,FALSE)</f>
        <v>Gold</v>
      </c>
      <c r="R617" s="4" t="str">
        <f>VLOOKUP(D617,'Cleaned Product Dim'!$A$2:$C$101,3,FALSE)</f>
        <v>Beauty</v>
      </c>
      <c r="S617" s="6">
        <f>VLOOKUP(D617,'Cleaned Product Dim'!$A$2:$G$101,7,FALSE)</f>
        <v>115.82</v>
      </c>
      <c r="T617" s="6">
        <f>VLOOKUP(D617,'Cleaned Product Dim'!$A$2:$H$101,8,FALSE)</f>
        <v>460</v>
      </c>
      <c r="U617" s="6" t="str">
        <f>VLOOKUP(E617,'Cleaned Store Dim'!$A$2:$C$21,3,FALSE)</f>
        <v>East</v>
      </c>
      <c r="V617" s="6" t="str">
        <f>VLOOKUP(E617,'Cleaned Store Dim'!$A$2:$E$21,5,FALSE)</f>
        <v>Flagship</v>
      </c>
      <c r="W617" s="6" t="str">
        <f>VLOOKUP(E617,'Cleaned Store Dim'!$A$2:$F$21,6,FALSE)</f>
        <v>East Stevechester</v>
      </c>
    </row>
    <row r="618" spans="1:23" ht="15.75" x14ac:dyDescent="0.25">
      <c r="A618" s="4" t="s">
        <v>2582</v>
      </c>
      <c r="B618" s="20">
        <v>45497</v>
      </c>
      <c r="C618" s="4" t="s">
        <v>494</v>
      </c>
      <c r="D618" s="4" t="s">
        <v>1594</v>
      </c>
      <c r="E618" s="4" t="s">
        <v>1924</v>
      </c>
      <c r="F618" s="4">
        <v>4</v>
      </c>
      <c r="G618" s="4">
        <v>386.41</v>
      </c>
      <c r="H618" s="4">
        <v>0.13</v>
      </c>
      <c r="I618" s="4" t="s">
        <v>1964</v>
      </c>
      <c r="J618" s="4">
        <v>1344.7067999999999</v>
      </c>
      <c r="K618" s="4">
        <f t="shared" si="36"/>
        <v>4</v>
      </c>
      <c r="L618" s="4">
        <f t="shared" si="37"/>
        <v>386.41</v>
      </c>
      <c r="M618" s="4">
        <f t="shared" si="38"/>
        <v>0.13</v>
      </c>
      <c r="N618" s="4">
        <f t="shared" si="39"/>
        <v>1344.7067999999999</v>
      </c>
      <c r="O618" s="6">
        <f>VLOOKUP(C618,'Cleaned Customer Dim'!$A$2:$D$501,4,FALSE)</f>
        <v>62</v>
      </c>
      <c r="P618" s="6" t="str">
        <f>VLOOKUP(C618,'Cleaned Customer Dim'!$A$2:$E$501,5,FALSE)</f>
        <v>Female</v>
      </c>
      <c r="Q618" s="6" t="str">
        <f>VLOOKUP(C618,'Cleaned Customer Dim'!$A$2:$J$501,10,FALSE)</f>
        <v>Bronze</v>
      </c>
      <c r="R618" s="4" t="str">
        <f>VLOOKUP(D618,'Cleaned Product Dim'!$A$2:$C$101,3,FALSE)</f>
        <v>Sports</v>
      </c>
      <c r="S618" s="6">
        <f>VLOOKUP(D618,'Cleaned Product Dim'!$A$2:$G$101,7,FALSE)</f>
        <v>495.72</v>
      </c>
      <c r="T618" s="6">
        <f>VLOOKUP(D618,'Cleaned Product Dim'!$A$2:$H$101,8,FALSE)</f>
        <v>323</v>
      </c>
      <c r="U618" s="6" t="str">
        <f>VLOOKUP(E618,'Cleaned Store Dim'!$A$2:$C$21,3,FALSE)</f>
        <v>East</v>
      </c>
      <c r="V618" s="6" t="str">
        <f>VLOOKUP(E618,'Cleaned Store Dim'!$A$2:$E$21,5,FALSE)</f>
        <v>Online</v>
      </c>
      <c r="W618" s="6" t="str">
        <f>VLOOKUP(E618,'Cleaned Store Dim'!$A$2:$F$21,6,FALSE)</f>
        <v>David</v>
      </c>
    </row>
    <row r="619" spans="1:23" ht="15.75" x14ac:dyDescent="0.25">
      <c r="A619" s="4" t="s">
        <v>2583</v>
      </c>
      <c r="B619" s="20">
        <v>45534</v>
      </c>
      <c r="C619" s="4" t="s">
        <v>125</v>
      </c>
      <c r="D619" s="4" t="s">
        <v>1865</v>
      </c>
      <c r="E619" s="4" t="s">
        <v>1927</v>
      </c>
      <c r="F619" s="4">
        <v>3</v>
      </c>
      <c r="G619" s="4">
        <v>265.89</v>
      </c>
      <c r="H619" s="4">
        <v>0.08</v>
      </c>
      <c r="I619" s="4" t="s">
        <v>1964</v>
      </c>
      <c r="J619" s="4">
        <v>733.85640000000001</v>
      </c>
      <c r="K619" s="4">
        <f t="shared" si="36"/>
        <v>3</v>
      </c>
      <c r="L619" s="4">
        <f t="shared" si="37"/>
        <v>265.89</v>
      </c>
      <c r="M619" s="4">
        <f t="shared" si="38"/>
        <v>0.08</v>
      </c>
      <c r="N619" s="4">
        <f t="shared" si="39"/>
        <v>733.85640000000001</v>
      </c>
      <c r="O619" s="6">
        <f>VLOOKUP(C619,'Cleaned Customer Dim'!$A$2:$D$501,4,FALSE)</f>
        <v>54</v>
      </c>
      <c r="P619" s="6" t="str">
        <f>VLOOKUP(C619,'Cleaned Customer Dim'!$A$2:$E$501,5,FALSE)</f>
        <v>Female</v>
      </c>
      <c r="Q619" s="6" t="str">
        <f>VLOOKUP(C619,'Cleaned Customer Dim'!$A$2:$J$501,10,FALSE)</f>
        <v>Silver</v>
      </c>
      <c r="R619" s="4" t="str">
        <f>VLOOKUP(D619,'Cleaned Product Dim'!$A$2:$C$101,3,FALSE)</f>
        <v>Beauty</v>
      </c>
      <c r="S619" s="6">
        <f>VLOOKUP(D619,'Cleaned Product Dim'!$A$2:$G$101,7,FALSE)</f>
        <v>358.47</v>
      </c>
      <c r="T619" s="6">
        <f>VLOOKUP(D619,'Cleaned Product Dim'!$A$2:$H$101,8,FALSE)</f>
        <v>213</v>
      </c>
      <c r="U619" s="6" t="str">
        <f>VLOOKUP(E619,'Cleaned Store Dim'!$A$2:$C$21,3,FALSE)</f>
        <v>South</v>
      </c>
      <c r="V619" s="6" t="str">
        <f>VLOOKUP(E619,'Cleaned Store Dim'!$A$2:$E$21,5,FALSE)</f>
        <v>Online</v>
      </c>
      <c r="W619" s="6" t="str">
        <f>VLOOKUP(E619,'Cleaned Store Dim'!$A$2:$F$21,6,FALSE)</f>
        <v>Lake</v>
      </c>
    </row>
    <row r="620" spans="1:23" ht="15.75" x14ac:dyDescent="0.25">
      <c r="A620" s="4" t="s">
        <v>2584</v>
      </c>
      <c r="B620" s="20">
        <v>45925</v>
      </c>
      <c r="C620" s="4" t="s">
        <v>279</v>
      </c>
      <c r="D620" s="4" t="s">
        <v>1667</v>
      </c>
      <c r="E620" s="4" t="s">
        <v>1939</v>
      </c>
      <c r="F620" s="4">
        <v>1</v>
      </c>
      <c r="G620" s="4">
        <v>703.16</v>
      </c>
      <c r="H620" s="4">
        <v>0.28999999999999998</v>
      </c>
      <c r="I620" s="4" t="s">
        <v>1959</v>
      </c>
      <c r="J620" s="4">
        <v>499.24360000000001</v>
      </c>
      <c r="K620" s="4">
        <f t="shared" si="36"/>
        <v>1</v>
      </c>
      <c r="L620" s="4">
        <f t="shared" si="37"/>
        <v>703.16</v>
      </c>
      <c r="M620" s="4">
        <f t="shared" si="38"/>
        <v>0.28999999999999998</v>
      </c>
      <c r="N620" s="4">
        <f t="shared" si="39"/>
        <v>499.24360000000001</v>
      </c>
      <c r="O620" s="6">
        <f>VLOOKUP(C620,'Cleaned Customer Dim'!$A$2:$D$501,4,FALSE)</f>
        <v>61</v>
      </c>
      <c r="P620" s="6" t="str">
        <f>VLOOKUP(C620,'Cleaned Customer Dim'!$A$2:$E$501,5,FALSE)</f>
        <v>Female</v>
      </c>
      <c r="Q620" s="6" t="str">
        <f>VLOOKUP(C620,'Cleaned Customer Dim'!$A$2:$J$501,10,FALSE)</f>
        <v>Gold</v>
      </c>
      <c r="R620" s="4" t="str">
        <f>VLOOKUP(D620,'Cleaned Product Dim'!$A$2:$C$101,3,FALSE)</f>
        <v>Home</v>
      </c>
      <c r="S620" s="6">
        <f>VLOOKUP(D620,'Cleaned Product Dim'!$A$2:$G$101,7,FALSE)</f>
        <v>19.52</v>
      </c>
      <c r="T620" s="6">
        <f>VLOOKUP(D620,'Cleaned Product Dim'!$A$2:$H$101,8,FALSE)</f>
        <v>57</v>
      </c>
      <c r="U620" s="6" t="str">
        <f>VLOOKUP(E620,'Cleaned Store Dim'!$A$2:$C$21,3,FALSE)</f>
        <v>West</v>
      </c>
      <c r="V620" s="6" t="str">
        <f>VLOOKUP(E620,'Cleaned Store Dim'!$A$2:$E$21,5,FALSE)</f>
        <v>Flagship</v>
      </c>
      <c r="W620" s="6" t="str">
        <f>VLOOKUP(E620,'Cleaned Store Dim'!$A$2:$F$21,6,FALSE)</f>
        <v>New Jimmy</v>
      </c>
    </row>
    <row r="621" spans="1:23" ht="15.75" x14ac:dyDescent="0.25">
      <c r="A621" s="4" t="s">
        <v>2585</v>
      </c>
      <c r="B621" s="20">
        <v>45765</v>
      </c>
      <c r="C621" s="4" t="s">
        <v>1464</v>
      </c>
      <c r="D621" s="4" t="s">
        <v>1874</v>
      </c>
      <c r="E621" s="4" t="s">
        <v>1932</v>
      </c>
      <c r="F621" s="4">
        <v>2</v>
      </c>
      <c r="G621" s="4">
        <v>394.5</v>
      </c>
      <c r="H621" s="4">
        <v>0.28999999999999998</v>
      </c>
      <c r="I621" s="4" t="s">
        <v>1964</v>
      </c>
      <c r="J621" s="4">
        <v>560.18999999999994</v>
      </c>
      <c r="K621" s="4">
        <f t="shared" si="36"/>
        <v>2</v>
      </c>
      <c r="L621" s="4">
        <f t="shared" si="37"/>
        <v>394.5</v>
      </c>
      <c r="M621" s="4">
        <f t="shared" si="38"/>
        <v>0.28999999999999998</v>
      </c>
      <c r="N621" s="4">
        <f t="shared" si="39"/>
        <v>560.18999999999994</v>
      </c>
      <c r="O621" s="6">
        <f>VLOOKUP(C621,'Cleaned Customer Dim'!$A$2:$D$501,4,FALSE)</f>
        <v>42</v>
      </c>
      <c r="P621" s="6" t="str">
        <f>VLOOKUP(C621,'Cleaned Customer Dim'!$A$2:$E$501,5,FALSE)</f>
        <v>Male</v>
      </c>
      <c r="Q621" s="6" t="str">
        <f>VLOOKUP(C621,'Cleaned Customer Dim'!$A$2:$J$501,10,FALSE)</f>
        <v>Platinum</v>
      </c>
      <c r="R621" s="4" t="str">
        <f>VLOOKUP(D621,'Cleaned Product Dim'!$A$2:$C$101,3,FALSE)</f>
        <v>Sports</v>
      </c>
      <c r="S621" s="6">
        <f>VLOOKUP(D621,'Cleaned Product Dim'!$A$2:$G$101,7,FALSE)</f>
        <v>245.98</v>
      </c>
      <c r="T621" s="6">
        <f>VLOOKUP(D621,'Cleaned Product Dim'!$A$2:$H$101,8,FALSE)</f>
        <v>471</v>
      </c>
      <c r="U621" s="6" t="str">
        <f>VLOOKUP(E621,'Cleaned Store Dim'!$A$2:$C$21,3,FALSE)</f>
        <v>East</v>
      </c>
      <c r="V621" s="6" t="str">
        <f>VLOOKUP(E621,'Cleaned Store Dim'!$A$2:$E$21,5,FALSE)</f>
        <v>Flagship</v>
      </c>
      <c r="W621" s="6" t="str">
        <f>VLOOKUP(E621,'Cleaned Store Dim'!$A$2:$F$21,6,FALSE)</f>
        <v>Johnsonville</v>
      </c>
    </row>
    <row r="622" spans="1:23" ht="15.75" x14ac:dyDescent="0.25">
      <c r="A622" s="4" t="s">
        <v>2586</v>
      </c>
      <c r="B622" s="20">
        <v>45882</v>
      </c>
      <c r="C622" s="4" t="s">
        <v>412</v>
      </c>
      <c r="D622" s="4" t="s">
        <v>1874</v>
      </c>
      <c r="E622" s="4" t="s">
        <v>1914</v>
      </c>
      <c r="F622" s="4">
        <v>3</v>
      </c>
      <c r="G622" s="4">
        <v>411.25</v>
      </c>
      <c r="H622" s="4">
        <v>0.05</v>
      </c>
      <c r="I622" s="4" t="s">
        <v>1959</v>
      </c>
      <c r="J622" s="4">
        <v>1172.0625</v>
      </c>
      <c r="K622" s="4">
        <f t="shared" si="36"/>
        <v>3</v>
      </c>
      <c r="L622" s="4">
        <f t="shared" si="37"/>
        <v>411.25</v>
      </c>
      <c r="M622" s="4">
        <f t="shared" si="38"/>
        <v>0.05</v>
      </c>
      <c r="N622" s="4">
        <f t="shared" si="39"/>
        <v>1172.0625</v>
      </c>
      <c r="O622" s="6">
        <f>VLOOKUP(C622,'Cleaned Customer Dim'!$A$2:$D$501,4,FALSE)</f>
        <v>21</v>
      </c>
      <c r="P622" s="6" t="str">
        <f>VLOOKUP(C622,'Cleaned Customer Dim'!$A$2:$E$501,5,FALSE)</f>
        <v>Female</v>
      </c>
      <c r="Q622" s="6" t="str">
        <f>VLOOKUP(C622,'Cleaned Customer Dim'!$A$2:$J$501,10,FALSE)</f>
        <v>Platinum</v>
      </c>
      <c r="R622" s="4" t="str">
        <f>VLOOKUP(D622,'Cleaned Product Dim'!$A$2:$C$101,3,FALSE)</f>
        <v>Sports</v>
      </c>
      <c r="S622" s="6">
        <f>VLOOKUP(D622,'Cleaned Product Dim'!$A$2:$G$101,7,FALSE)</f>
        <v>245.98</v>
      </c>
      <c r="T622" s="6">
        <f>VLOOKUP(D622,'Cleaned Product Dim'!$A$2:$H$101,8,FALSE)</f>
        <v>471</v>
      </c>
      <c r="U622" s="6" t="str">
        <f>VLOOKUP(E622,'Cleaned Store Dim'!$A$2:$C$21,3,FALSE)</f>
        <v>South</v>
      </c>
      <c r="V622" s="6" t="str">
        <f>VLOOKUP(E622,'Cleaned Store Dim'!$A$2:$E$21,5,FALSE)</f>
        <v>Online</v>
      </c>
      <c r="W622" s="6" t="str">
        <f>VLOOKUP(E622,'Cleaned Store Dim'!$A$2:$F$21,6,FALSE)</f>
        <v>Williamsport</v>
      </c>
    </row>
    <row r="623" spans="1:23" ht="15.75" x14ac:dyDescent="0.25">
      <c r="A623" s="4" t="s">
        <v>2587</v>
      </c>
      <c r="B623" s="20">
        <v>45923</v>
      </c>
      <c r="C623" s="4" t="s">
        <v>1118</v>
      </c>
      <c r="D623" s="4" t="s">
        <v>1725</v>
      </c>
      <c r="E623" s="4" t="s">
        <v>1896</v>
      </c>
      <c r="F623" s="4">
        <v>4</v>
      </c>
      <c r="G623" s="4">
        <v>395.45</v>
      </c>
      <c r="H623" s="4">
        <v>0.01</v>
      </c>
      <c r="I623" s="4" t="s">
        <v>1959</v>
      </c>
      <c r="J623" s="4">
        <v>1565.982</v>
      </c>
      <c r="K623" s="4">
        <f t="shared" si="36"/>
        <v>4</v>
      </c>
      <c r="L623" s="4">
        <f t="shared" si="37"/>
        <v>395.45</v>
      </c>
      <c r="M623" s="4">
        <f t="shared" si="38"/>
        <v>0.01</v>
      </c>
      <c r="N623" s="4">
        <f t="shared" si="39"/>
        <v>1565.982</v>
      </c>
      <c r="O623" s="6">
        <f>VLOOKUP(C623,'Cleaned Customer Dim'!$A$2:$D$501,4,FALSE)</f>
        <v>56</v>
      </c>
      <c r="P623" s="6" t="str">
        <f>VLOOKUP(C623,'Cleaned Customer Dim'!$A$2:$E$501,5,FALSE)</f>
        <v>Female</v>
      </c>
      <c r="Q623" s="6" t="str">
        <f>VLOOKUP(C623,'Cleaned Customer Dim'!$A$2:$J$501,10,FALSE)</f>
        <v>Platinum</v>
      </c>
      <c r="R623" s="4" t="str">
        <f>VLOOKUP(D623,'Cleaned Product Dim'!$A$2:$C$101,3,FALSE)</f>
        <v>Electronics</v>
      </c>
      <c r="S623" s="6">
        <f>VLOOKUP(D623,'Cleaned Product Dim'!$A$2:$G$101,7,FALSE)</f>
        <v>177.98</v>
      </c>
      <c r="T623" s="6">
        <f>VLOOKUP(D623,'Cleaned Product Dim'!$A$2:$H$101,8,FALSE)</f>
        <v>103</v>
      </c>
      <c r="U623" s="6" t="str">
        <f>VLOOKUP(E623,'Cleaned Store Dim'!$A$2:$C$21,3,FALSE)</f>
        <v>South</v>
      </c>
      <c r="V623" s="6" t="str">
        <f>VLOOKUP(E623,'Cleaned Store Dim'!$A$2:$E$21,5,FALSE)</f>
        <v>Outlet</v>
      </c>
      <c r="W623" s="6" t="str">
        <f>VLOOKUP(E623,'Cleaned Store Dim'!$A$2:$F$21,6,FALSE)</f>
        <v>North Nancy</v>
      </c>
    </row>
    <row r="624" spans="1:23" ht="15.75" x14ac:dyDescent="0.25">
      <c r="A624" s="4" t="s">
        <v>2588</v>
      </c>
      <c r="B624" s="20">
        <v>45540</v>
      </c>
      <c r="C624" s="4" t="s">
        <v>148</v>
      </c>
      <c r="D624" s="4" t="s">
        <v>1853</v>
      </c>
      <c r="E624" s="4" t="s">
        <v>1908</v>
      </c>
      <c r="F624" s="4">
        <v>2</v>
      </c>
      <c r="G624" s="4">
        <v>678.98</v>
      </c>
      <c r="H624" s="4">
        <v>0.23</v>
      </c>
      <c r="I624" s="4" t="s">
        <v>1959</v>
      </c>
      <c r="J624" s="4">
        <v>1045.6292000000001</v>
      </c>
      <c r="K624" s="4">
        <f t="shared" si="36"/>
        <v>2</v>
      </c>
      <c r="L624" s="4">
        <f t="shared" si="37"/>
        <v>678.98</v>
      </c>
      <c r="M624" s="4">
        <f t="shared" si="38"/>
        <v>0.23</v>
      </c>
      <c r="N624" s="4">
        <f t="shared" si="39"/>
        <v>1045.6292000000001</v>
      </c>
      <c r="O624" s="6">
        <f>VLOOKUP(C624,'Cleaned Customer Dim'!$A$2:$D$501,4,FALSE)</f>
        <v>20</v>
      </c>
      <c r="P624" s="6" t="str">
        <f>VLOOKUP(C624,'Cleaned Customer Dim'!$A$2:$E$501,5,FALSE)</f>
        <v>Female</v>
      </c>
      <c r="Q624" s="6" t="str">
        <f>VLOOKUP(C624,'Cleaned Customer Dim'!$A$2:$J$501,10,FALSE)</f>
        <v>Gold</v>
      </c>
      <c r="R624" s="4" t="str">
        <f>VLOOKUP(D624,'Cleaned Product Dim'!$A$2:$C$101,3,FALSE)</f>
        <v>Electronics</v>
      </c>
      <c r="S624" s="6">
        <f>VLOOKUP(D624,'Cleaned Product Dim'!$A$2:$G$101,7,FALSE)</f>
        <v>340.14</v>
      </c>
      <c r="T624" s="6">
        <f>VLOOKUP(D624,'Cleaned Product Dim'!$A$2:$H$101,8,FALSE)</f>
        <v>361</v>
      </c>
      <c r="U624" s="6" t="str">
        <f>VLOOKUP(E624,'Cleaned Store Dim'!$A$2:$C$21,3,FALSE)</f>
        <v>North</v>
      </c>
      <c r="V624" s="6" t="str">
        <f>VLOOKUP(E624,'Cleaned Store Dim'!$A$2:$E$21,5,FALSE)</f>
        <v>Outlet</v>
      </c>
      <c r="W624" s="6" t="str">
        <f>VLOOKUP(E624,'Cleaned Store Dim'!$A$2:$F$21,6,FALSE)</f>
        <v>Chester</v>
      </c>
    </row>
    <row r="625" spans="1:23" ht="15.75" x14ac:dyDescent="0.25">
      <c r="A625" s="4" t="s">
        <v>2589</v>
      </c>
      <c r="B625" s="20">
        <v>45637</v>
      </c>
      <c r="C625" s="4" t="s">
        <v>268</v>
      </c>
      <c r="D625" s="4" t="s">
        <v>1658</v>
      </c>
      <c r="E625" s="4" t="s">
        <v>1934</v>
      </c>
      <c r="F625" s="4">
        <v>4</v>
      </c>
      <c r="G625" s="4">
        <v>757.71</v>
      </c>
      <c r="H625" s="4">
        <v>0.26</v>
      </c>
      <c r="I625" s="4" t="s">
        <v>1964</v>
      </c>
      <c r="J625" s="4">
        <v>2242.8216000000002</v>
      </c>
      <c r="K625" s="4">
        <f t="shared" si="36"/>
        <v>4</v>
      </c>
      <c r="L625" s="4">
        <f t="shared" si="37"/>
        <v>757.71</v>
      </c>
      <c r="M625" s="4">
        <f t="shared" si="38"/>
        <v>0.26</v>
      </c>
      <c r="N625" s="4">
        <f t="shared" si="39"/>
        <v>2242.8216000000002</v>
      </c>
      <c r="O625" s="6">
        <f>VLOOKUP(C625,'Cleaned Customer Dim'!$A$2:$D$501,4,FALSE)</f>
        <v>39</v>
      </c>
      <c r="P625" s="6" t="str">
        <f>VLOOKUP(C625,'Cleaned Customer Dim'!$A$2:$E$501,5,FALSE)</f>
        <v>Female</v>
      </c>
      <c r="Q625" s="6" t="str">
        <f>VLOOKUP(C625,'Cleaned Customer Dim'!$A$2:$J$501,10,FALSE)</f>
        <v>Gold</v>
      </c>
      <c r="R625" s="4" t="str">
        <f>VLOOKUP(D625,'Cleaned Product Dim'!$A$2:$C$101,3,FALSE)</f>
        <v>Home</v>
      </c>
      <c r="S625" s="6">
        <f>VLOOKUP(D625,'Cleaned Product Dim'!$A$2:$G$101,7,FALSE)</f>
        <v>234.80599999999998</v>
      </c>
      <c r="T625" s="6">
        <f>VLOOKUP(D625,'Cleaned Product Dim'!$A$2:$H$101,8,FALSE)</f>
        <v>378</v>
      </c>
      <c r="U625" s="6" t="str">
        <f>VLOOKUP(E625,'Cleaned Store Dim'!$A$2:$C$21,3,FALSE)</f>
        <v>South</v>
      </c>
      <c r="V625" s="6" t="str">
        <f>VLOOKUP(E625,'Cleaned Store Dim'!$A$2:$E$21,5,FALSE)</f>
        <v>Outlet</v>
      </c>
      <c r="W625" s="6" t="str">
        <f>VLOOKUP(E625,'Cleaned Store Dim'!$A$2:$F$21,6,FALSE)</f>
        <v>Christopher</v>
      </c>
    </row>
    <row r="626" spans="1:23" ht="15.75" x14ac:dyDescent="0.25">
      <c r="A626" s="4" t="s">
        <v>2590</v>
      </c>
      <c r="B626" s="20">
        <v>45644</v>
      </c>
      <c r="C626" s="4" t="s">
        <v>225</v>
      </c>
      <c r="D626" s="4" t="s">
        <v>1865</v>
      </c>
      <c r="E626" s="4" t="s">
        <v>1904</v>
      </c>
      <c r="F626" s="4">
        <v>1</v>
      </c>
      <c r="G626" s="4">
        <v>647.86</v>
      </c>
      <c r="H626" s="4">
        <v>0.05</v>
      </c>
      <c r="I626" s="4" t="s">
        <v>1964</v>
      </c>
      <c r="J626" s="4">
        <v>615.46699999999998</v>
      </c>
      <c r="K626" s="4">
        <f t="shared" si="36"/>
        <v>1</v>
      </c>
      <c r="L626" s="4">
        <f t="shared" si="37"/>
        <v>647.86</v>
      </c>
      <c r="M626" s="4">
        <f t="shared" si="38"/>
        <v>0.05</v>
      </c>
      <c r="N626" s="4">
        <f t="shared" si="39"/>
        <v>615.46699999999998</v>
      </c>
      <c r="O626" s="6">
        <f>VLOOKUP(C626,'Cleaned Customer Dim'!$A$2:$D$501,4,FALSE)</f>
        <v>53</v>
      </c>
      <c r="P626" s="6" t="str">
        <f>VLOOKUP(C626,'Cleaned Customer Dim'!$A$2:$E$501,5,FALSE)</f>
        <v>Male</v>
      </c>
      <c r="Q626" s="6" t="str">
        <f>VLOOKUP(C626,'Cleaned Customer Dim'!$A$2:$J$501,10,FALSE)</f>
        <v>Platinum</v>
      </c>
      <c r="R626" s="4" t="str">
        <f>VLOOKUP(D626,'Cleaned Product Dim'!$A$2:$C$101,3,FALSE)</f>
        <v>Beauty</v>
      </c>
      <c r="S626" s="6">
        <f>VLOOKUP(D626,'Cleaned Product Dim'!$A$2:$G$101,7,FALSE)</f>
        <v>358.47</v>
      </c>
      <c r="T626" s="6">
        <f>VLOOKUP(D626,'Cleaned Product Dim'!$A$2:$H$101,8,FALSE)</f>
        <v>213</v>
      </c>
      <c r="U626" s="6" t="str">
        <f>VLOOKUP(E626,'Cleaned Store Dim'!$A$2:$C$21,3,FALSE)</f>
        <v>South</v>
      </c>
      <c r="V626" s="6" t="str">
        <f>VLOOKUP(E626,'Cleaned Store Dim'!$A$2:$E$21,5,FALSE)</f>
        <v>Online</v>
      </c>
      <c r="W626" s="6" t="str">
        <f>VLOOKUP(E626,'Cleaned Store Dim'!$A$2:$F$21,6,FALSE)</f>
        <v>Sharon</v>
      </c>
    </row>
    <row r="627" spans="1:23" ht="15.75" x14ac:dyDescent="0.25">
      <c r="A627" s="4" t="s">
        <v>2591</v>
      </c>
      <c r="B627" s="20">
        <v>45517</v>
      </c>
      <c r="C627" s="4" t="s">
        <v>468</v>
      </c>
      <c r="D627" s="4" t="s">
        <v>1606</v>
      </c>
      <c r="E627" s="4" t="s">
        <v>1911</v>
      </c>
      <c r="F627" s="4">
        <v>2</v>
      </c>
      <c r="G627" s="4">
        <v>179.64</v>
      </c>
      <c r="H627" s="4">
        <v>0.1</v>
      </c>
      <c r="I627" s="4" t="s">
        <v>1961</v>
      </c>
      <c r="J627" s="4">
        <v>323.35199999999998</v>
      </c>
      <c r="K627" s="4">
        <f t="shared" si="36"/>
        <v>2</v>
      </c>
      <c r="L627" s="4">
        <f t="shared" si="37"/>
        <v>179.64</v>
      </c>
      <c r="M627" s="4">
        <f t="shared" si="38"/>
        <v>0.1</v>
      </c>
      <c r="N627" s="4">
        <f t="shared" si="39"/>
        <v>323.35199999999998</v>
      </c>
      <c r="O627" s="6">
        <f>VLOOKUP(C627,'Cleaned Customer Dim'!$A$2:$D$501,4,FALSE)</f>
        <v>33</v>
      </c>
      <c r="P627" s="6" t="str">
        <f>VLOOKUP(C627,'Cleaned Customer Dim'!$A$2:$E$501,5,FALSE)</f>
        <v>Female</v>
      </c>
      <c r="Q627" s="6" t="str">
        <f>VLOOKUP(C627,'Cleaned Customer Dim'!$A$2:$J$501,10,FALSE)</f>
        <v>Platinum</v>
      </c>
      <c r="R627" s="4" t="str">
        <f>VLOOKUP(D627,'Cleaned Product Dim'!$A$2:$C$101,3,FALSE)</f>
        <v>Beauty</v>
      </c>
      <c r="S627" s="6">
        <f>VLOOKUP(D627,'Cleaned Product Dim'!$A$2:$G$101,7,FALSE)</f>
        <v>115.82</v>
      </c>
      <c r="T627" s="6">
        <f>VLOOKUP(D627,'Cleaned Product Dim'!$A$2:$H$101,8,FALSE)</f>
        <v>460</v>
      </c>
      <c r="U627" s="6" t="str">
        <f>VLOOKUP(E627,'Cleaned Store Dim'!$A$2:$C$21,3,FALSE)</f>
        <v>East</v>
      </c>
      <c r="V627" s="6" t="str">
        <f>VLOOKUP(E627,'Cleaned Store Dim'!$A$2:$E$21,5,FALSE)</f>
        <v>Online</v>
      </c>
      <c r="W627" s="6" t="str">
        <f>VLOOKUP(E627,'Cleaned Store Dim'!$A$2:$F$21,6,FALSE)</f>
        <v>Joseph</v>
      </c>
    </row>
    <row r="628" spans="1:23" ht="15.75" x14ac:dyDescent="0.25">
      <c r="A628" s="4" t="s">
        <v>2592</v>
      </c>
      <c r="B628" s="20">
        <v>45574</v>
      </c>
      <c r="C628" s="4" t="s">
        <v>1247</v>
      </c>
      <c r="D628" s="4" t="s">
        <v>1768</v>
      </c>
      <c r="E628" s="4" t="s">
        <v>1904</v>
      </c>
      <c r="F628" s="4">
        <v>3</v>
      </c>
      <c r="G628" s="4">
        <v>392.65</v>
      </c>
      <c r="H628" s="4">
        <v>0.17</v>
      </c>
      <c r="I628" s="4" t="s">
        <v>1961</v>
      </c>
      <c r="J628" s="4">
        <v>977.69849999999985</v>
      </c>
      <c r="K628" s="4">
        <f t="shared" si="36"/>
        <v>3</v>
      </c>
      <c r="L628" s="4">
        <f t="shared" si="37"/>
        <v>392.65</v>
      </c>
      <c r="M628" s="4">
        <f t="shared" si="38"/>
        <v>0.17</v>
      </c>
      <c r="N628" s="4">
        <f t="shared" si="39"/>
        <v>977.69849999999985</v>
      </c>
      <c r="O628" s="6">
        <f>VLOOKUP(C628,'Cleaned Customer Dim'!$A$2:$D$501,4,FALSE)</f>
        <v>25</v>
      </c>
      <c r="P628" s="6" t="str">
        <f>VLOOKUP(C628,'Cleaned Customer Dim'!$A$2:$E$501,5,FALSE)</f>
        <v>Female</v>
      </c>
      <c r="Q628" s="6" t="str">
        <f>VLOOKUP(C628,'Cleaned Customer Dim'!$A$2:$J$501,10,FALSE)</f>
        <v>Silver</v>
      </c>
      <c r="R628" s="4" t="str">
        <f>VLOOKUP(D628,'Cleaned Product Dim'!$A$2:$C$101,3,FALSE)</f>
        <v>Electronics</v>
      </c>
      <c r="S628" s="6">
        <f>VLOOKUP(D628,'Cleaned Product Dim'!$A$2:$G$101,7,FALSE)</f>
        <v>86.42</v>
      </c>
      <c r="T628" s="6">
        <f>VLOOKUP(D628,'Cleaned Product Dim'!$A$2:$H$101,8,FALSE)</f>
        <v>222</v>
      </c>
      <c r="U628" s="6" t="str">
        <f>VLOOKUP(E628,'Cleaned Store Dim'!$A$2:$C$21,3,FALSE)</f>
        <v>South</v>
      </c>
      <c r="V628" s="6" t="str">
        <f>VLOOKUP(E628,'Cleaned Store Dim'!$A$2:$E$21,5,FALSE)</f>
        <v>Online</v>
      </c>
      <c r="W628" s="6" t="str">
        <f>VLOOKUP(E628,'Cleaned Store Dim'!$A$2:$F$21,6,FALSE)</f>
        <v>Sharon</v>
      </c>
    </row>
    <row r="629" spans="1:23" ht="15.75" x14ac:dyDescent="0.25">
      <c r="A629" s="4" t="s">
        <v>2593</v>
      </c>
      <c r="B629" s="20">
        <v>45635</v>
      </c>
      <c r="C629" s="4" t="s">
        <v>590</v>
      </c>
      <c r="D629" s="4" t="s">
        <v>1856</v>
      </c>
      <c r="E629" s="4" t="s">
        <v>1939</v>
      </c>
      <c r="F629" s="4">
        <v>4</v>
      </c>
      <c r="G629" s="4">
        <v>969.55</v>
      </c>
      <c r="H629" s="4">
        <v>0.09</v>
      </c>
      <c r="I629" s="4" t="s">
        <v>1964</v>
      </c>
      <c r="J629" s="4">
        <v>3529.1619999999998</v>
      </c>
      <c r="K629" s="4">
        <f t="shared" si="36"/>
        <v>4</v>
      </c>
      <c r="L629" s="4">
        <f t="shared" si="37"/>
        <v>969.55</v>
      </c>
      <c r="M629" s="4">
        <f t="shared" si="38"/>
        <v>0.09</v>
      </c>
      <c r="N629" s="4">
        <f t="shared" si="39"/>
        <v>3529.1619999999998</v>
      </c>
      <c r="O629" s="6">
        <f>VLOOKUP(C629,'Cleaned Customer Dim'!$A$2:$D$501,4,FALSE)</f>
        <v>48</v>
      </c>
      <c r="P629" s="6" t="str">
        <f>VLOOKUP(C629,'Cleaned Customer Dim'!$A$2:$E$501,5,FALSE)</f>
        <v>Male</v>
      </c>
      <c r="Q629" s="6" t="str">
        <f>VLOOKUP(C629,'Cleaned Customer Dim'!$A$2:$J$501,10,FALSE)</f>
        <v>Silver</v>
      </c>
      <c r="R629" s="4" t="str">
        <f>VLOOKUP(D629,'Cleaned Product Dim'!$A$2:$C$101,3,FALSE)</f>
        <v>Clothing</v>
      </c>
      <c r="S629" s="6">
        <f>VLOOKUP(D629,'Cleaned Product Dim'!$A$2:$G$101,7,FALSE)</f>
        <v>438.25</v>
      </c>
      <c r="T629" s="6">
        <f>VLOOKUP(D629,'Cleaned Product Dim'!$A$2:$H$101,8,FALSE)</f>
        <v>496</v>
      </c>
      <c r="U629" s="6" t="str">
        <f>VLOOKUP(E629,'Cleaned Store Dim'!$A$2:$C$21,3,FALSE)</f>
        <v>West</v>
      </c>
      <c r="V629" s="6" t="str">
        <f>VLOOKUP(E629,'Cleaned Store Dim'!$A$2:$E$21,5,FALSE)</f>
        <v>Flagship</v>
      </c>
      <c r="W629" s="6" t="str">
        <f>VLOOKUP(E629,'Cleaned Store Dim'!$A$2:$F$21,6,FALSE)</f>
        <v>New Jimmy</v>
      </c>
    </row>
    <row r="630" spans="1:23" ht="15.75" x14ac:dyDescent="0.25">
      <c r="A630" s="4" t="s">
        <v>2594</v>
      </c>
      <c r="B630" s="20">
        <v>45433</v>
      </c>
      <c r="C630" s="4" t="s">
        <v>1437</v>
      </c>
      <c r="D630" s="4" t="s">
        <v>1805</v>
      </c>
      <c r="E630" s="4" t="s">
        <v>1929</v>
      </c>
      <c r="F630" s="4">
        <v>3</v>
      </c>
      <c r="G630" s="4">
        <v>322.94</v>
      </c>
      <c r="H630" s="4">
        <v>0.01</v>
      </c>
      <c r="I630" s="4" t="s">
        <v>1959</v>
      </c>
      <c r="J630" s="4">
        <v>959.13179999999988</v>
      </c>
      <c r="K630" s="4">
        <f t="shared" si="36"/>
        <v>3</v>
      </c>
      <c r="L630" s="4">
        <f t="shared" si="37"/>
        <v>322.94</v>
      </c>
      <c r="M630" s="4">
        <f t="shared" si="38"/>
        <v>0.01</v>
      </c>
      <c r="N630" s="4">
        <f t="shared" si="39"/>
        <v>959.13179999999988</v>
      </c>
      <c r="O630" s="6">
        <f>VLOOKUP(C630,'Cleaned Customer Dim'!$A$2:$D$501,4,FALSE)</f>
        <v>34</v>
      </c>
      <c r="P630" s="6" t="str">
        <f>VLOOKUP(C630,'Cleaned Customer Dim'!$A$2:$E$501,5,FALSE)</f>
        <v>Female</v>
      </c>
      <c r="Q630" s="6" t="str">
        <f>VLOOKUP(C630,'Cleaned Customer Dim'!$A$2:$J$501,10,FALSE)</f>
        <v>Silver</v>
      </c>
      <c r="R630" s="4" t="str">
        <f>VLOOKUP(D630,'Cleaned Product Dim'!$A$2:$C$101,3,FALSE)</f>
        <v>Electronics</v>
      </c>
      <c r="S630" s="6">
        <f>VLOOKUP(D630,'Cleaned Product Dim'!$A$2:$G$101,7,FALSE)</f>
        <v>403.71</v>
      </c>
      <c r="T630" s="6">
        <f>VLOOKUP(D630,'Cleaned Product Dim'!$A$2:$H$101,8,FALSE)</f>
        <v>159</v>
      </c>
      <c r="U630" s="6" t="str">
        <f>VLOOKUP(E630,'Cleaned Store Dim'!$A$2:$C$21,3,FALSE)</f>
        <v>North</v>
      </c>
      <c r="V630" s="6" t="str">
        <f>VLOOKUP(E630,'Cleaned Store Dim'!$A$2:$E$21,5,FALSE)</f>
        <v>Online</v>
      </c>
      <c r="W630" s="6" t="str">
        <f>VLOOKUP(E630,'Cleaned Store Dim'!$A$2:$F$21,6,FALSE)</f>
        <v>Sabrina</v>
      </c>
    </row>
    <row r="631" spans="1:23" ht="15.75" x14ac:dyDescent="0.25">
      <c r="A631" s="4" t="s">
        <v>2595</v>
      </c>
      <c r="B631" s="20">
        <v>45792</v>
      </c>
      <c r="C631" s="4" t="s">
        <v>1145</v>
      </c>
      <c r="D631" s="4" t="s">
        <v>1832</v>
      </c>
      <c r="E631" s="4" t="s">
        <v>1887</v>
      </c>
      <c r="F631" s="4">
        <v>1</v>
      </c>
      <c r="G631" s="4">
        <v>92.83</v>
      </c>
      <c r="H631" s="4">
        <v>0.26</v>
      </c>
      <c r="I631" s="4" t="s">
        <v>1961</v>
      </c>
      <c r="J631" s="4">
        <v>68.694199999999995</v>
      </c>
      <c r="K631" s="4">
        <f t="shared" si="36"/>
        <v>1</v>
      </c>
      <c r="L631" s="4">
        <f t="shared" si="37"/>
        <v>92.83</v>
      </c>
      <c r="M631" s="4">
        <f t="shared" si="38"/>
        <v>0.26</v>
      </c>
      <c r="N631" s="4">
        <f t="shared" si="39"/>
        <v>68.694199999999995</v>
      </c>
      <c r="O631" s="6">
        <f>VLOOKUP(C631,'Cleaned Customer Dim'!$A$2:$D$501,4,FALSE)</f>
        <v>60</v>
      </c>
      <c r="P631" s="6" t="str">
        <f>VLOOKUP(C631,'Cleaned Customer Dim'!$A$2:$E$501,5,FALSE)</f>
        <v>Male</v>
      </c>
      <c r="Q631" s="6" t="str">
        <f>VLOOKUP(C631,'Cleaned Customer Dim'!$A$2:$J$501,10,FALSE)</f>
        <v>Gold</v>
      </c>
      <c r="R631" s="4" t="str">
        <f>VLOOKUP(D631,'Cleaned Product Dim'!$A$2:$C$101,3,FALSE)</f>
        <v>Beauty</v>
      </c>
      <c r="S631" s="6">
        <f>VLOOKUP(D631,'Cleaned Product Dim'!$A$2:$G$101,7,FALSE)</f>
        <v>250.41615384615383</v>
      </c>
      <c r="T631" s="6">
        <f>VLOOKUP(D631,'Cleaned Product Dim'!$A$2:$H$101,8,FALSE)</f>
        <v>159</v>
      </c>
      <c r="U631" s="6" t="str">
        <f>VLOOKUP(E631,'Cleaned Store Dim'!$A$2:$C$21,3,FALSE)</f>
        <v>East</v>
      </c>
      <c r="V631" s="6" t="str">
        <f>VLOOKUP(E631,'Cleaned Store Dim'!$A$2:$E$21,5,FALSE)</f>
        <v>Flagship</v>
      </c>
      <c r="W631" s="6" t="str">
        <f>VLOOKUP(E631,'Cleaned Store Dim'!$A$2:$F$21,6,FALSE)</f>
        <v>Washington</v>
      </c>
    </row>
    <row r="632" spans="1:23" ht="15.75" x14ac:dyDescent="0.25">
      <c r="A632" s="4" t="s">
        <v>2596</v>
      </c>
      <c r="B632" s="20">
        <v>45804</v>
      </c>
      <c r="C632" s="4" t="s">
        <v>1316</v>
      </c>
      <c r="D632" s="4" t="s">
        <v>1590</v>
      </c>
      <c r="E632" s="4" t="s">
        <v>1901</v>
      </c>
      <c r="F632" s="4">
        <v>4</v>
      </c>
      <c r="G632" s="4">
        <v>432.29</v>
      </c>
      <c r="H632" s="4">
        <v>0.16</v>
      </c>
      <c r="I632" s="4" t="s">
        <v>1964</v>
      </c>
      <c r="J632" s="4">
        <v>1452.4944</v>
      </c>
      <c r="K632" s="4">
        <f t="shared" si="36"/>
        <v>4</v>
      </c>
      <c r="L632" s="4">
        <f t="shared" si="37"/>
        <v>432.29</v>
      </c>
      <c r="M632" s="4">
        <f t="shared" si="38"/>
        <v>0.16</v>
      </c>
      <c r="N632" s="4">
        <f t="shared" si="39"/>
        <v>1452.4944</v>
      </c>
      <c r="O632" s="6">
        <f>VLOOKUP(C632,'Cleaned Customer Dim'!$A$2:$D$501,4,FALSE)</f>
        <v>60</v>
      </c>
      <c r="P632" s="6" t="str">
        <f>VLOOKUP(C632,'Cleaned Customer Dim'!$A$2:$E$501,5,FALSE)</f>
        <v>Male</v>
      </c>
      <c r="Q632" s="6" t="str">
        <f>VLOOKUP(C632,'Cleaned Customer Dim'!$A$2:$J$501,10,FALSE)</f>
        <v>Bronze</v>
      </c>
      <c r="R632" s="4" t="str">
        <f>VLOOKUP(D632,'Cleaned Product Dim'!$A$2:$C$101,3,FALSE)</f>
        <v>Electronics</v>
      </c>
      <c r="S632" s="6">
        <f>VLOOKUP(D632,'Cleaned Product Dim'!$A$2:$G$101,7,FALSE)</f>
        <v>439.07</v>
      </c>
      <c r="T632" s="6">
        <f>VLOOKUP(D632,'Cleaned Product Dim'!$A$2:$H$101,8,FALSE)</f>
        <v>142</v>
      </c>
      <c r="U632" s="6" t="str">
        <f>VLOOKUP(E632,'Cleaned Store Dim'!$A$2:$C$21,3,FALSE)</f>
        <v>North</v>
      </c>
      <c r="V632" s="6" t="str">
        <f>VLOOKUP(E632,'Cleaned Store Dim'!$A$2:$E$21,5,FALSE)</f>
        <v>Outlet</v>
      </c>
      <c r="W632" s="6" t="str">
        <f>VLOOKUP(E632,'Cleaned Store Dim'!$A$2:$F$21,6,FALSE)</f>
        <v>Goldberg</v>
      </c>
    </row>
    <row r="633" spans="1:23" ht="15.75" x14ac:dyDescent="0.25">
      <c r="A633" s="4" t="s">
        <v>2597</v>
      </c>
      <c r="B633" s="20">
        <v>45311</v>
      </c>
      <c r="C633" s="4" t="s">
        <v>296</v>
      </c>
      <c r="D633" s="4" t="s">
        <v>1696</v>
      </c>
      <c r="E633" s="4" t="s">
        <v>1932</v>
      </c>
      <c r="F633" s="4">
        <v>2</v>
      </c>
      <c r="G633" s="4">
        <v>925.78</v>
      </c>
      <c r="H633" s="4">
        <v>0.14000000000000001</v>
      </c>
      <c r="I633" s="4" t="s">
        <v>1964</v>
      </c>
      <c r="J633" s="4">
        <v>1592.3416</v>
      </c>
      <c r="K633" s="4">
        <f t="shared" si="36"/>
        <v>2</v>
      </c>
      <c r="L633" s="4">
        <f t="shared" si="37"/>
        <v>925.78</v>
      </c>
      <c r="M633" s="4">
        <f t="shared" si="38"/>
        <v>0.14000000000000001</v>
      </c>
      <c r="N633" s="4">
        <f t="shared" si="39"/>
        <v>1592.3416</v>
      </c>
      <c r="O633" s="6">
        <f>VLOOKUP(C633,'Cleaned Customer Dim'!$A$2:$D$501,4,FALSE)</f>
        <v>61</v>
      </c>
      <c r="P633" s="6" t="str">
        <f>VLOOKUP(C633,'Cleaned Customer Dim'!$A$2:$E$501,5,FALSE)</f>
        <v>Female</v>
      </c>
      <c r="Q633" s="6" t="str">
        <f>VLOOKUP(C633,'Cleaned Customer Dim'!$A$2:$J$501,10,FALSE)</f>
        <v>Bronze</v>
      </c>
      <c r="R633" s="4" t="str">
        <f>VLOOKUP(D633,'Cleaned Product Dim'!$A$2:$C$101,3,FALSE)</f>
        <v>Electronics</v>
      </c>
      <c r="S633" s="6">
        <f>VLOOKUP(D633,'Cleaned Product Dim'!$A$2:$G$101,7,FALSE)</f>
        <v>326.06</v>
      </c>
      <c r="T633" s="6">
        <f>VLOOKUP(D633,'Cleaned Product Dim'!$A$2:$H$101,8,FALSE)</f>
        <v>301</v>
      </c>
      <c r="U633" s="6" t="str">
        <f>VLOOKUP(E633,'Cleaned Store Dim'!$A$2:$C$21,3,FALSE)</f>
        <v>East</v>
      </c>
      <c r="V633" s="6" t="str">
        <f>VLOOKUP(E633,'Cleaned Store Dim'!$A$2:$E$21,5,FALSE)</f>
        <v>Flagship</v>
      </c>
      <c r="W633" s="6" t="str">
        <f>VLOOKUP(E633,'Cleaned Store Dim'!$A$2:$F$21,6,FALSE)</f>
        <v>Johnsonville</v>
      </c>
    </row>
    <row r="634" spans="1:23" ht="15.75" x14ac:dyDescent="0.25">
      <c r="A634" s="4" t="s">
        <v>2598</v>
      </c>
      <c r="B634" s="20">
        <v>45546</v>
      </c>
      <c r="C634" s="4" t="s">
        <v>1481</v>
      </c>
      <c r="D634" s="4" t="s">
        <v>1652</v>
      </c>
      <c r="E634" s="4" t="s">
        <v>1927</v>
      </c>
      <c r="F634" s="4">
        <v>2</v>
      </c>
      <c r="G634" s="4">
        <v>151.47</v>
      </c>
      <c r="H634" s="4">
        <v>0.21</v>
      </c>
      <c r="I634" s="4" t="s">
        <v>1961</v>
      </c>
      <c r="J634" s="4">
        <v>239.32259999999999</v>
      </c>
      <c r="K634" s="4">
        <f t="shared" si="36"/>
        <v>2</v>
      </c>
      <c r="L634" s="4">
        <f t="shared" si="37"/>
        <v>151.47</v>
      </c>
      <c r="M634" s="4">
        <f t="shared" si="38"/>
        <v>0.21</v>
      </c>
      <c r="N634" s="4">
        <f t="shared" si="39"/>
        <v>239.32259999999999</v>
      </c>
      <c r="O634" s="6">
        <f>VLOOKUP(C634,'Cleaned Customer Dim'!$A$2:$D$501,4,FALSE)</f>
        <v>41</v>
      </c>
      <c r="P634" s="6" t="str">
        <f>VLOOKUP(C634,'Cleaned Customer Dim'!$A$2:$E$501,5,FALSE)</f>
        <v>Female</v>
      </c>
      <c r="Q634" s="6" t="str">
        <f>VLOOKUP(C634,'Cleaned Customer Dim'!$A$2:$J$501,10,FALSE)</f>
        <v>Platinum</v>
      </c>
      <c r="R634" s="4" t="str">
        <f>VLOOKUP(D634,'Cleaned Product Dim'!$A$2:$C$101,3,FALSE)</f>
        <v>Clothing</v>
      </c>
      <c r="S634" s="6">
        <f>VLOOKUP(D634,'Cleaned Product Dim'!$A$2:$G$101,7,FALSE)</f>
        <v>174.02</v>
      </c>
      <c r="T634" s="6">
        <f>VLOOKUP(D634,'Cleaned Product Dim'!$A$2:$H$101,8,FALSE)</f>
        <v>268</v>
      </c>
      <c r="U634" s="6" t="str">
        <f>VLOOKUP(E634,'Cleaned Store Dim'!$A$2:$C$21,3,FALSE)</f>
        <v>South</v>
      </c>
      <c r="V634" s="6" t="str">
        <f>VLOOKUP(E634,'Cleaned Store Dim'!$A$2:$E$21,5,FALSE)</f>
        <v>Online</v>
      </c>
      <c r="W634" s="6" t="str">
        <f>VLOOKUP(E634,'Cleaned Store Dim'!$A$2:$F$21,6,FALSE)</f>
        <v>Lake</v>
      </c>
    </row>
    <row r="635" spans="1:23" ht="15.75" x14ac:dyDescent="0.25">
      <c r="A635" s="4" t="s">
        <v>2599</v>
      </c>
      <c r="B635" s="20">
        <v>45338</v>
      </c>
      <c r="C635" s="4" t="s">
        <v>1401</v>
      </c>
      <c r="D635" s="4" t="s">
        <v>1832</v>
      </c>
      <c r="E635" s="4" t="s">
        <v>1924</v>
      </c>
      <c r="F635" s="4">
        <v>1</v>
      </c>
      <c r="G635" s="4">
        <v>343.05</v>
      </c>
      <c r="H635" s="4">
        <v>0.28000000000000003</v>
      </c>
      <c r="I635" s="4" t="s">
        <v>1961</v>
      </c>
      <c r="J635" s="4">
        <v>246.99600000000001</v>
      </c>
      <c r="K635" s="4">
        <f t="shared" si="36"/>
        <v>1</v>
      </c>
      <c r="L635" s="4">
        <f t="shared" si="37"/>
        <v>343.05</v>
      </c>
      <c r="M635" s="4">
        <f t="shared" si="38"/>
        <v>0.28000000000000003</v>
      </c>
      <c r="N635" s="4">
        <f t="shared" si="39"/>
        <v>246.99600000000001</v>
      </c>
      <c r="O635" s="6">
        <f>VLOOKUP(C635,'Cleaned Customer Dim'!$A$2:$D$501,4,FALSE)</f>
        <v>29</v>
      </c>
      <c r="P635" s="6" t="str">
        <f>VLOOKUP(C635,'Cleaned Customer Dim'!$A$2:$E$501,5,FALSE)</f>
        <v>Male</v>
      </c>
      <c r="Q635" s="6" t="str">
        <f>VLOOKUP(C635,'Cleaned Customer Dim'!$A$2:$J$501,10,FALSE)</f>
        <v>Bronze</v>
      </c>
      <c r="R635" s="4" t="str">
        <f>VLOOKUP(D635,'Cleaned Product Dim'!$A$2:$C$101,3,FALSE)</f>
        <v>Beauty</v>
      </c>
      <c r="S635" s="6">
        <f>VLOOKUP(D635,'Cleaned Product Dim'!$A$2:$G$101,7,FALSE)</f>
        <v>250.41615384615383</v>
      </c>
      <c r="T635" s="6">
        <f>VLOOKUP(D635,'Cleaned Product Dim'!$A$2:$H$101,8,FALSE)</f>
        <v>159</v>
      </c>
      <c r="U635" s="6" t="str">
        <f>VLOOKUP(E635,'Cleaned Store Dim'!$A$2:$C$21,3,FALSE)</f>
        <v>East</v>
      </c>
      <c r="V635" s="6" t="str">
        <f>VLOOKUP(E635,'Cleaned Store Dim'!$A$2:$E$21,5,FALSE)</f>
        <v>Online</v>
      </c>
      <c r="W635" s="6" t="str">
        <f>VLOOKUP(E635,'Cleaned Store Dim'!$A$2:$F$21,6,FALSE)</f>
        <v>David</v>
      </c>
    </row>
    <row r="636" spans="1:23" ht="15.75" x14ac:dyDescent="0.25">
      <c r="A636" s="4" t="s">
        <v>2600</v>
      </c>
      <c r="B636" s="20">
        <v>45642</v>
      </c>
      <c r="C636" s="4" t="s">
        <v>248</v>
      </c>
      <c r="D636" s="4" t="s">
        <v>1625</v>
      </c>
      <c r="E636" s="4" t="s">
        <v>1904</v>
      </c>
      <c r="F636" s="4">
        <v>1</v>
      </c>
      <c r="G636" s="4">
        <v>373.06</v>
      </c>
      <c r="H636" s="4">
        <v>0.11</v>
      </c>
      <c r="I636" s="4" t="s">
        <v>1961</v>
      </c>
      <c r="J636" s="4">
        <v>332.02339999999998</v>
      </c>
      <c r="K636" s="4">
        <f t="shared" si="36"/>
        <v>1</v>
      </c>
      <c r="L636" s="4">
        <f t="shared" si="37"/>
        <v>373.06</v>
      </c>
      <c r="M636" s="4">
        <f t="shared" si="38"/>
        <v>0.11</v>
      </c>
      <c r="N636" s="4">
        <f t="shared" si="39"/>
        <v>332.02339999999998</v>
      </c>
      <c r="O636" s="6">
        <f>VLOOKUP(C636,'Cleaned Customer Dim'!$A$2:$D$501,4,FALSE)</f>
        <v>27</v>
      </c>
      <c r="P636" s="6" t="str">
        <f>VLOOKUP(C636,'Cleaned Customer Dim'!$A$2:$E$501,5,FALSE)</f>
        <v>Female</v>
      </c>
      <c r="Q636" s="6" t="str">
        <f>VLOOKUP(C636,'Cleaned Customer Dim'!$A$2:$J$501,10,FALSE)</f>
        <v>Silver</v>
      </c>
      <c r="R636" s="4" t="str">
        <f>VLOOKUP(D636,'Cleaned Product Dim'!$A$2:$C$101,3,FALSE)</f>
        <v>Sports</v>
      </c>
      <c r="S636" s="6">
        <f>VLOOKUP(D636,'Cleaned Product Dim'!$A$2:$G$101,7,FALSE)</f>
        <v>144.53</v>
      </c>
      <c r="T636" s="6">
        <f>VLOOKUP(D636,'Cleaned Product Dim'!$A$2:$H$101,8,FALSE)</f>
        <v>367</v>
      </c>
      <c r="U636" s="6" t="str">
        <f>VLOOKUP(E636,'Cleaned Store Dim'!$A$2:$C$21,3,FALSE)</f>
        <v>South</v>
      </c>
      <c r="V636" s="6" t="str">
        <f>VLOOKUP(E636,'Cleaned Store Dim'!$A$2:$E$21,5,FALSE)</f>
        <v>Online</v>
      </c>
      <c r="W636" s="6" t="str">
        <f>VLOOKUP(E636,'Cleaned Store Dim'!$A$2:$F$21,6,FALSE)</f>
        <v>Sharon</v>
      </c>
    </row>
    <row r="637" spans="1:23" ht="15.75" x14ac:dyDescent="0.25">
      <c r="A637" s="4" t="s">
        <v>2601</v>
      </c>
      <c r="B637" s="20">
        <v>45779</v>
      </c>
      <c r="C637" s="4" t="s">
        <v>1290</v>
      </c>
      <c r="D637" s="4" t="s">
        <v>1628</v>
      </c>
      <c r="E637" s="4" t="s">
        <v>1936</v>
      </c>
      <c r="F637" s="4">
        <v>1</v>
      </c>
      <c r="G637" s="4">
        <v>124.98</v>
      </c>
      <c r="H637" s="4">
        <v>7.0000000000000007E-2</v>
      </c>
      <c r="I637" s="4" t="s">
        <v>1964</v>
      </c>
      <c r="J637" s="4">
        <v>116.23139999999999</v>
      </c>
      <c r="K637" s="4">
        <f t="shared" si="36"/>
        <v>1</v>
      </c>
      <c r="L637" s="4">
        <f t="shared" si="37"/>
        <v>124.98</v>
      </c>
      <c r="M637" s="4">
        <f t="shared" si="38"/>
        <v>7.0000000000000007E-2</v>
      </c>
      <c r="N637" s="4">
        <f t="shared" si="39"/>
        <v>116.23139999999999</v>
      </c>
      <c r="O637" s="6">
        <f>VLOOKUP(C637,'Cleaned Customer Dim'!$A$2:$D$501,4,FALSE)</f>
        <v>63</v>
      </c>
      <c r="P637" s="6" t="str">
        <f>VLOOKUP(C637,'Cleaned Customer Dim'!$A$2:$E$501,5,FALSE)</f>
        <v>Male</v>
      </c>
      <c r="Q637" s="6" t="str">
        <f>VLOOKUP(C637,'Cleaned Customer Dim'!$A$2:$J$501,10,FALSE)</f>
        <v>Silver</v>
      </c>
      <c r="R637" s="4" t="str">
        <f>VLOOKUP(D637,'Cleaned Product Dim'!$A$2:$C$101,3,FALSE)</f>
        <v>Clothing</v>
      </c>
      <c r="S637" s="6">
        <f>VLOOKUP(D637,'Cleaned Product Dim'!$A$2:$G$101,7,FALSE)</f>
        <v>265.73266666666666</v>
      </c>
      <c r="T637" s="6">
        <f>VLOOKUP(D637,'Cleaned Product Dim'!$A$2:$H$101,8,FALSE)</f>
        <v>343</v>
      </c>
      <c r="U637" s="6" t="str">
        <f>VLOOKUP(E637,'Cleaned Store Dim'!$A$2:$C$21,3,FALSE)</f>
        <v>North</v>
      </c>
      <c r="V637" s="6" t="str">
        <f>VLOOKUP(E637,'Cleaned Store Dim'!$A$2:$E$21,5,FALSE)</f>
        <v>Flagship</v>
      </c>
      <c r="W637" s="6" t="str">
        <f>VLOOKUP(E637,'Cleaned Store Dim'!$A$2:$F$21,6,FALSE)</f>
        <v>Jenniferstad</v>
      </c>
    </row>
    <row r="638" spans="1:23" ht="15.75" x14ac:dyDescent="0.25">
      <c r="A638" s="4" t="s">
        <v>2602</v>
      </c>
      <c r="B638" s="20">
        <v>45763</v>
      </c>
      <c r="C638" s="4" t="s">
        <v>877</v>
      </c>
      <c r="D638" s="4" t="s">
        <v>1802</v>
      </c>
      <c r="E638" s="4" t="s">
        <v>1948</v>
      </c>
      <c r="F638" s="4">
        <v>4</v>
      </c>
      <c r="G638" s="4">
        <v>221.49</v>
      </c>
      <c r="H638" s="4">
        <v>0.26</v>
      </c>
      <c r="I638" s="4" t="s">
        <v>1961</v>
      </c>
      <c r="J638" s="4">
        <v>655.61040000000003</v>
      </c>
      <c r="K638" s="4">
        <f t="shared" si="36"/>
        <v>4</v>
      </c>
      <c r="L638" s="4">
        <f t="shared" si="37"/>
        <v>221.49</v>
      </c>
      <c r="M638" s="4">
        <f t="shared" si="38"/>
        <v>0.26</v>
      </c>
      <c r="N638" s="4">
        <f t="shared" si="39"/>
        <v>655.61040000000003</v>
      </c>
      <c r="O638" s="6">
        <f>VLOOKUP(C638,'Cleaned Customer Dim'!$A$2:$D$501,4,FALSE)</f>
        <v>48</v>
      </c>
      <c r="P638" s="6" t="str">
        <f>VLOOKUP(C638,'Cleaned Customer Dim'!$A$2:$E$501,5,FALSE)</f>
        <v>Female</v>
      </c>
      <c r="Q638" s="6" t="str">
        <f>VLOOKUP(C638,'Cleaned Customer Dim'!$A$2:$J$501,10,FALSE)</f>
        <v>Gold</v>
      </c>
      <c r="R638" s="4" t="str">
        <f>VLOOKUP(D638,'Cleaned Product Dim'!$A$2:$C$101,3,FALSE)</f>
        <v>Sports</v>
      </c>
      <c r="S638" s="6">
        <f>VLOOKUP(D638,'Cleaned Product Dim'!$A$2:$G$101,7,FALSE)</f>
        <v>107.06</v>
      </c>
      <c r="T638" s="6">
        <f>VLOOKUP(D638,'Cleaned Product Dim'!$A$2:$H$101,8,FALSE)</f>
        <v>359</v>
      </c>
      <c r="U638" s="6" t="str">
        <f>VLOOKUP(E638,'Cleaned Store Dim'!$A$2:$C$21,3,FALSE)</f>
        <v>East</v>
      </c>
      <c r="V638" s="6" t="str">
        <f>VLOOKUP(E638,'Cleaned Store Dim'!$A$2:$E$21,5,FALSE)</f>
        <v>Online</v>
      </c>
      <c r="W638" s="6" t="str">
        <f>VLOOKUP(E638,'Cleaned Store Dim'!$A$2:$F$21,6,FALSE)</f>
        <v>Vasquez</v>
      </c>
    </row>
    <row r="639" spans="1:23" ht="15.75" x14ac:dyDescent="0.25">
      <c r="A639" s="4" t="s">
        <v>2603</v>
      </c>
      <c r="B639" s="20">
        <v>45483</v>
      </c>
      <c r="C639" s="4" t="s">
        <v>572</v>
      </c>
      <c r="D639" s="4" t="s">
        <v>1645</v>
      </c>
      <c r="E639" s="4" t="s">
        <v>1936</v>
      </c>
      <c r="F639" s="4">
        <v>1</v>
      </c>
      <c r="G639" s="4">
        <v>563.32000000000005</v>
      </c>
      <c r="H639" s="4">
        <v>0.01</v>
      </c>
      <c r="I639" s="4" t="s">
        <v>1961</v>
      </c>
      <c r="J639" s="4">
        <v>557.68680000000006</v>
      </c>
      <c r="K639" s="4">
        <f t="shared" si="36"/>
        <v>1</v>
      </c>
      <c r="L639" s="4">
        <f t="shared" si="37"/>
        <v>563.32000000000005</v>
      </c>
      <c r="M639" s="4">
        <f t="shared" si="38"/>
        <v>0.01</v>
      </c>
      <c r="N639" s="4">
        <f t="shared" si="39"/>
        <v>557.68680000000006</v>
      </c>
      <c r="O639" s="6">
        <f>VLOOKUP(C639,'Cleaned Customer Dim'!$A$2:$D$501,4,FALSE)</f>
        <v>18</v>
      </c>
      <c r="P639" s="6" t="str">
        <f>VLOOKUP(C639,'Cleaned Customer Dim'!$A$2:$E$501,5,FALSE)</f>
        <v>Male</v>
      </c>
      <c r="Q639" s="6" t="str">
        <f>VLOOKUP(C639,'Cleaned Customer Dim'!$A$2:$J$501,10,FALSE)</f>
        <v>Gold</v>
      </c>
      <c r="R639" s="4" t="str">
        <f>VLOOKUP(D639,'Cleaned Product Dim'!$A$2:$C$101,3,FALSE)</f>
        <v>Clothing</v>
      </c>
      <c r="S639" s="6">
        <f>VLOOKUP(D639,'Cleaned Product Dim'!$A$2:$G$101,7,FALSE)</f>
        <v>265.73266666666666</v>
      </c>
      <c r="T639" s="6">
        <f>VLOOKUP(D639,'Cleaned Product Dim'!$A$2:$H$101,8,FALSE)</f>
        <v>360</v>
      </c>
      <c r="U639" s="6" t="str">
        <f>VLOOKUP(E639,'Cleaned Store Dim'!$A$2:$C$21,3,FALSE)</f>
        <v>North</v>
      </c>
      <c r="V639" s="6" t="str">
        <f>VLOOKUP(E639,'Cleaned Store Dim'!$A$2:$E$21,5,FALSE)</f>
        <v>Flagship</v>
      </c>
      <c r="W639" s="6" t="str">
        <f>VLOOKUP(E639,'Cleaned Store Dim'!$A$2:$F$21,6,FALSE)</f>
        <v>Jenniferstad</v>
      </c>
    </row>
    <row r="640" spans="1:23" ht="15.75" x14ac:dyDescent="0.25">
      <c r="A640" s="4" t="s">
        <v>2604</v>
      </c>
      <c r="B640" s="20">
        <v>45338</v>
      </c>
      <c r="C640" s="4" t="s">
        <v>1229</v>
      </c>
      <c r="D640" s="4" t="s">
        <v>1603</v>
      </c>
      <c r="E640" s="4" t="s">
        <v>1887</v>
      </c>
      <c r="F640" s="4">
        <v>1</v>
      </c>
      <c r="G640" s="4">
        <v>362.93</v>
      </c>
      <c r="H640" s="4">
        <v>0.27</v>
      </c>
      <c r="I640" s="4" t="s">
        <v>1959</v>
      </c>
      <c r="J640" s="4">
        <v>264.93889999999999</v>
      </c>
      <c r="K640" s="4">
        <f t="shared" si="36"/>
        <v>1</v>
      </c>
      <c r="L640" s="4">
        <f t="shared" si="37"/>
        <v>362.93</v>
      </c>
      <c r="M640" s="4">
        <f t="shared" si="38"/>
        <v>0.27</v>
      </c>
      <c r="N640" s="4">
        <f t="shared" si="39"/>
        <v>264.93889999999999</v>
      </c>
      <c r="O640" s="6">
        <f>VLOOKUP(C640,'Cleaned Customer Dim'!$A$2:$D$501,4,FALSE)</f>
        <v>56</v>
      </c>
      <c r="P640" s="6" t="str">
        <f>VLOOKUP(C640,'Cleaned Customer Dim'!$A$2:$E$501,5,FALSE)</f>
        <v>Male</v>
      </c>
      <c r="Q640" s="6" t="str">
        <f>VLOOKUP(C640,'Cleaned Customer Dim'!$A$2:$J$501,10,FALSE)</f>
        <v>Silver</v>
      </c>
      <c r="R640" s="4" t="str">
        <f>VLOOKUP(D640,'Cleaned Product Dim'!$A$2:$C$101,3,FALSE)</f>
        <v>Electronics</v>
      </c>
      <c r="S640" s="6">
        <f>VLOOKUP(D640,'Cleaned Product Dim'!$A$2:$G$101,7,FALSE)</f>
        <v>449.4</v>
      </c>
      <c r="T640" s="6">
        <f>VLOOKUP(D640,'Cleaned Product Dim'!$A$2:$H$101,8,FALSE)</f>
        <v>274.7</v>
      </c>
      <c r="U640" s="6" t="str">
        <f>VLOOKUP(E640,'Cleaned Store Dim'!$A$2:$C$21,3,FALSE)</f>
        <v>East</v>
      </c>
      <c r="V640" s="6" t="str">
        <f>VLOOKUP(E640,'Cleaned Store Dim'!$A$2:$E$21,5,FALSE)</f>
        <v>Flagship</v>
      </c>
      <c r="W640" s="6" t="str">
        <f>VLOOKUP(E640,'Cleaned Store Dim'!$A$2:$F$21,6,FALSE)</f>
        <v>Washington</v>
      </c>
    </row>
    <row r="641" spans="1:23" ht="15.75" x14ac:dyDescent="0.25">
      <c r="A641" s="4" t="s">
        <v>2605</v>
      </c>
      <c r="B641" s="20">
        <v>45373</v>
      </c>
      <c r="C641" s="4" t="s">
        <v>1067</v>
      </c>
      <c r="D641" s="4" t="s">
        <v>1603</v>
      </c>
      <c r="E641" s="4" t="s">
        <v>1936</v>
      </c>
      <c r="F641" s="4">
        <v>4</v>
      </c>
      <c r="G641" s="4">
        <v>369.22</v>
      </c>
      <c r="H641" s="4">
        <v>0.18</v>
      </c>
      <c r="I641" s="4" t="s">
        <v>1964</v>
      </c>
      <c r="J641" s="4">
        <v>1211.0416</v>
      </c>
      <c r="K641" s="4">
        <f t="shared" si="36"/>
        <v>4</v>
      </c>
      <c r="L641" s="4">
        <f t="shared" si="37"/>
        <v>369.22</v>
      </c>
      <c r="M641" s="4">
        <f t="shared" si="38"/>
        <v>0.18</v>
      </c>
      <c r="N641" s="4">
        <f t="shared" si="39"/>
        <v>1211.0416</v>
      </c>
      <c r="O641" s="6">
        <f>VLOOKUP(C641,'Cleaned Customer Dim'!$A$2:$D$501,4,FALSE)</f>
        <v>58</v>
      </c>
      <c r="P641" s="6" t="str">
        <f>VLOOKUP(C641,'Cleaned Customer Dim'!$A$2:$E$501,5,FALSE)</f>
        <v>Female</v>
      </c>
      <c r="Q641" s="6" t="str">
        <f>VLOOKUP(C641,'Cleaned Customer Dim'!$A$2:$J$501,10,FALSE)</f>
        <v>Silver</v>
      </c>
      <c r="R641" s="4" t="str">
        <f>VLOOKUP(D641,'Cleaned Product Dim'!$A$2:$C$101,3,FALSE)</f>
        <v>Electronics</v>
      </c>
      <c r="S641" s="6">
        <f>VLOOKUP(D641,'Cleaned Product Dim'!$A$2:$G$101,7,FALSE)</f>
        <v>449.4</v>
      </c>
      <c r="T641" s="6">
        <f>VLOOKUP(D641,'Cleaned Product Dim'!$A$2:$H$101,8,FALSE)</f>
        <v>274.7</v>
      </c>
      <c r="U641" s="6" t="str">
        <f>VLOOKUP(E641,'Cleaned Store Dim'!$A$2:$C$21,3,FALSE)</f>
        <v>North</v>
      </c>
      <c r="V641" s="6" t="str">
        <f>VLOOKUP(E641,'Cleaned Store Dim'!$A$2:$E$21,5,FALSE)</f>
        <v>Flagship</v>
      </c>
      <c r="W641" s="6" t="str">
        <f>VLOOKUP(E641,'Cleaned Store Dim'!$A$2:$F$21,6,FALSE)</f>
        <v>Jenniferstad</v>
      </c>
    </row>
    <row r="642" spans="1:23" ht="15.75" x14ac:dyDescent="0.25">
      <c r="A642" s="4" t="s">
        <v>2606</v>
      </c>
      <c r="B642" s="20">
        <v>45590</v>
      </c>
      <c r="C642" s="4" t="s">
        <v>1287</v>
      </c>
      <c r="D642" s="4" t="s">
        <v>1871</v>
      </c>
      <c r="E642" s="4" t="s">
        <v>1934</v>
      </c>
      <c r="F642" s="4">
        <v>3</v>
      </c>
      <c r="G642" s="4">
        <v>950.83</v>
      </c>
      <c r="H642" s="4">
        <v>0.06</v>
      </c>
      <c r="I642" s="4" t="s">
        <v>1961</v>
      </c>
      <c r="J642" s="4">
        <v>2681.3406</v>
      </c>
      <c r="K642" s="4">
        <f t="shared" ref="K642:K705" si="40">IF(F642="",J642/(G642*(1-H642)),F642)</f>
        <v>3</v>
      </c>
      <c r="L642" s="4">
        <f t="shared" ref="L642:L705" si="41">IF(G642="",J642/(K642*(1-H642)),G642)</f>
        <v>950.83</v>
      </c>
      <c r="M642" s="4">
        <f t="shared" ref="M642:M705" si="42">IF(H642="",1-(J642/(K642*L642)),H642)</f>
        <v>0.06</v>
      </c>
      <c r="N642" s="4">
        <f t="shared" ref="N642:N705" si="43">IF(J642="",F642*G642*(1-H642),J642)</f>
        <v>2681.3406</v>
      </c>
      <c r="O642" s="6">
        <f>VLOOKUP(C642,'Cleaned Customer Dim'!$A$2:$D$501,4,FALSE)</f>
        <v>48</v>
      </c>
      <c r="P642" s="6" t="str">
        <f>VLOOKUP(C642,'Cleaned Customer Dim'!$A$2:$E$501,5,FALSE)</f>
        <v>Female</v>
      </c>
      <c r="Q642" s="6" t="str">
        <f>VLOOKUP(C642,'Cleaned Customer Dim'!$A$2:$J$501,10,FALSE)</f>
        <v>Bronze</v>
      </c>
      <c r="R642" s="4" t="str">
        <f>VLOOKUP(D642,'Cleaned Product Dim'!$A$2:$C$101,3,FALSE)</f>
        <v>Clothing</v>
      </c>
      <c r="S642" s="6">
        <f>VLOOKUP(D642,'Cleaned Product Dim'!$A$2:$G$101,7,FALSE)</f>
        <v>358.47</v>
      </c>
      <c r="T642" s="6">
        <f>VLOOKUP(D642,'Cleaned Product Dim'!$A$2:$H$101,8,FALSE)</f>
        <v>143</v>
      </c>
      <c r="U642" s="6" t="str">
        <f>VLOOKUP(E642,'Cleaned Store Dim'!$A$2:$C$21,3,FALSE)</f>
        <v>South</v>
      </c>
      <c r="V642" s="6" t="str">
        <f>VLOOKUP(E642,'Cleaned Store Dim'!$A$2:$E$21,5,FALSE)</f>
        <v>Outlet</v>
      </c>
      <c r="W642" s="6" t="str">
        <f>VLOOKUP(E642,'Cleaned Store Dim'!$A$2:$F$21,6,FALSE)</f>
        <v>Christopher</v>
      </c>
    </row>
    <row r="643" spans="1:23" ht="15.75" x14ac:dyDescent="0.25">
      <c r="A643" s="4" t="s">
        <v>2607</v>
      </c>
      <c r="B643" s="20">
        <v>45365</v>
      </c>
      <c r="C643" s="4" t="s">
        <v>491</v>
      </c>
      <c r="D643" s="4" t="s">
        <v>1689</v>
      </c>
      <c r="E643" s="4" t="s">
        <v>1932</v>
      </c>
      <c r="F643" s="4">
        <v>3</v>
      </c>
      <c r="G643" s="4">
        <v>338.79</v>
      </c>
      <c r="H643" s="4">
        <v>0.01</v>
      </c>
      <c r="I643" s="4" t="s">
        <v>1959</v>
      </c>
      <c r="J643" s="4">
        <v>1006.2063000000001</v>
      </c>
      <c r="K643" s="4">
        <f t="shared" si="40"/>
        <v>3</v>
      </c>
      <c r="L643" s="4">
        <f t="shared" si="41"/>
        <v>338.79</v>
      </c>
      <c r="M643" s="4">
        <f t="shared" si="42"/>
        <v>0.01</v>
      </c>
      <c r="N643" s="4">
        <f t="shared" si="43"/>
        <v>1006.2063000000001</v>
      </c>
      <c r="O643" s="6">
        <f>VLOOKUP(C643,'Cleaned Customer Dim'!$A$2:$D$501,4,FALSE)</f>
        <v>46</v>
      </c>
      <c r="P643" s="6" t="str">
        <f>VLOOKUP(C643,'Cleaned Customer Dim'!$A$2:$E$501,5,FALSE)</f>
        <v>Male</v>
      </c>
      <c r="Q643" s="6" t="str">
        <f>VLOOKUP(C643,'Cleaned Customer Dim'!$A$2:$J$501,10,FALSE)</f>
        <v>Bronze</v>
      </c>
      <c r="R643" s="4" t="str">
        <f>VLOOKUP(D643,'Cleaned Product Dim'!$A$2:$C$101,3,FALSE)</f>
        <v>Clothing</v>
      </c>
      <c r="S643" s="6">
        <f>VLOOKUP(D643,'Cleaned Product Dim'!$A$2:$G$101,7,FALSE)</f>
        <v>353.47</v>
      </c>
      <c r="T643" s="6">
        <f>VLOOKUP(D643,'Cleaned Product Dim'!$A$2:$H$101,8,FALSE)</f>
        <v>214</v>
      </c>
      <c r="U643" s="6" t="str">
        <f>VLOOKUP(E643,'Cleaned Store Dim'!$A$2:$C$21,3,FALSE)</f>
        <v>East</v>
      </c>
      <c r="V643" s="6" t="str">
        <f>VLOOKUP(E643,'Cleaned Store Dim'!$A$2:$E$21,5,FALSE)</f>
        <v>Flagship</v>
      </c>
      <c r="W643" s="6" t="str">
        <f>VLOOKUP(E643,'Cleaned Store Dim'!$A$2:$F$21,6,FALSE)</f>
        <v>Johnsonville</v>
      </c>
    </row>
    <row r="644" spans="1:23" ht="15.75" x14ac:dyDescent="0.25">
      <c r="A644" s="4" t="s">
        <v>2608</v>
      </c>
      <c r="B644" s="20">
        <v>45711</v>
      </c>
      <c r="C644" s="4" t="s">
        <v>500</v>
      </c>
      <c r="D644" s="4" t="s">
        <v>1853</v>
      </c>
      <c r="E644" s="4" t="s">
        <v>1892</v>
      </c>
      <c r="F644" s="4">
        <v>3</v>
      </c>
      <c r="G644" s="4">
        <v>853.32</v>
      </c>
      <c r="H644" s="4">
        <v>7.0000000000000007E-2</v>
      </c>
      <c r="I644" s="4" t="s">
        <v>1964</v>
      </c>
      <c r="J644" s="4">
        <v>2380.7628</v>
      </c>
      <c r="K644" s="4">
        <f t="shared" si="40"/>
        <v>3</v>
      </c>
      <c r="L644" s="4">
        <f t="shared" si="41"/>
        <v>853.32</v>
      </c>
      <c r="M644" s="4">
        <f t="shared" si="42"/>
        <v>7.0000000000000007E-2</v>
      </c>
      <c r="N644" s="4">
        <f t="shared" si="43"/>
        <v>2380.7628</v>
      </c>
      <c r="O644" s="6">
        <f>VLOOKUP(C644,'Cleaned Customer Dim'!$A$2:$D$501,4,FALSE)</f>
        <v>32</v>
      </c>
      <c r="P644" s="6" t="str">
        <f>VLOOKUP(C644,'Cleaned Customer Dim'!$A$2:$E$501,5,FALSE)</f>
        <v>Female</v>
      </c>
      <c r="Q644" s="6" t="str">
        <f>VLOOKUP(C644,'Cleaned Customer Dim'!$A$2:$J$501,10,FALSE)</f>
        <v>Gold</v>
      </c>
      <c r="R644" s="4" t="str">
        <f>VLOOKUP(D644,'Cleaned Product Dim'!$A$2:$C$101,3,FALSE)</f>
        <v>Electronics</v>
      </c>
      <c r="S644" s="6">
        <f>VLOOKUP(D644,'Cleaned Product Dim'!$A$2:$G$101,7,FALSE)</f>
        <v>340.14</v>
      </c>
      <c r="T644" s="6">
        <f>VLOOKUP(D644,'Cleaned Product Dim'!$A$2:$H$101,8,FALSE)</f>
        <v>361</v>
      </c>
      <c r="U644" s="6" t="str">
        <f>VLOOKUP(E644,'Cleaned Store Dim'!$A$2:$C$21,3,FALSE)</f>
        <v>North</v>
      </c>
      <c r="V644" s="6" t="str">
        <f>VLOOKUP(E644,'Cleaned Store Dim'!$A$2:$E$21,5,FALSE)</f>
        <v>Flagship</v>
      </c>
      <c r="W644" s="6" t="str">
        <f>VLOOKUP(E644,'Cleaned Store Dim'!$A$2:$F$21,6,FALSE)</f>
        <v>Daniel</v>
      </c>
    </row>
    <row r="645" spans="1:23" ht="15.75" x14ac:dyDescent="0.25">
      <c r="A645" s="4" t="s">
        <v>2609</v>
      </c>
      <c r="B645" s="20">
        <v>45586</v>
      </c>
      <c r="C645" s="4" t="s">
        <v>509</v>
      </c>
      <c r="D645" s="4" t="s">
        <v>1811</v>
      </c>
      <c r="E645" s="4" t="s">
        <v>1911</v>
      </c>
      <c r="F645" s="4">
        <v>3</v>
      </c>
      <c r="G645" s="4">
        <v>89.78</v>
      </c>
      <c r="H645" s="4">
        <v>0.2</v>
      </c>
      <c r="I645" s="4" t="s">
        <v>1964</v>
      </c>
      <c r="J645" s="4">
        <v>215.47200000000001</v>
      </c>
      <c r="K645" s="4">
        <f t="shared" si="40"/>
        <v>3</v>
      </c>
      <c r="L645" s="4">
        <f t="shared" si="41"/>
        <v>89.78</v>
      </c>
      <c r="M645" s="4">
        <f t="shared" si="42"/>
        <v>0.2</v>
      </c>
      <c r="N645" s="4">
        <f t="shared" si="43"/>
        <v>215.47200000000001</v>
      </c>
      <c r="O645" s="6">
        <f>VLOOKUP(C645,'Cleaned Customer Dim'!$A$2:$D$501,4,FALSE)</f>
        <v>33</v>
      </c>
      <c r="P645" s="6" t="str">
        <f>VLOOKUP(C645,'Cleaned Customer Dim'!$A$2:$E$501,5,FALSE)</f>
        <v>Male</v>
      </c>
      <c r="Q645" s="6" t="str">
        <f>VLOOKUP(C645,'Cleaned Customer Dim'!$A$2:$J$501,10,FALSE)</f>
        <v>Platinum</v>
      </c>
      <c r="R645" s="4" t="str">
        <f>VLOOKUP(D645,'Cleaned Product Dim'!$A$2:$C$101,3,FALSE)</f>
        <v>Electronics</v>
      </c>
      <c r="S645" s="6">
        <f>VLOOKUP(D645,'Cleaned Product Dim'!$A$2:$G$101,7,FALSE)</f>
        <v>392.89</v>
      </c>
      <c r="T645" s="6">
        <f>VLOOKUP(D645,'Cleaned Product Dim'!$A$2:$H$101,8,FALSE)</f>
        <v>320</v>
      </c>
      <c r="U645" s="6" t="str">
        <f>VLOOKUP(E645,'Cleaned Store Dim'!$A$2:$C$21,3,FALSE)</f>
        <v>East</v>
      </c>
      <c r="V645" s="6" t="str">
        <f>VLOOKUP(E645,'Cleaned Store Dim'!$A$2:$E$21,5,FALSE)</f>
        <v>Online</v>
      </c>
      <c r="W645" s="6" t="str">
        <f>VLOOKUP(E645,'Cleaned Store Dim'!$A$2:$F$21,6,FALSE)</f>
        <v>Joseph</v>
      </c>
    </row>
    <row r="646" spans="1:23" ht="15.75" x14ac:dyDescent="0.25">
      <c r="A646" s="4" t="s">
        <v>2610</v>
      </c>
      <c r="B646" s="20">
        <v>45628</v>
      </c>
      <c r="C646" s="4" t="s">
        <v>636</v>
      </c>
      <c r="D646" s="4" t="s">
        <v>1747</v>
      </c>
      <c r="E646" s="4" t="s">
        <v>1892</v>
      </c>
      <c r="F646" s="4">
        <v>1</v>
      </c>
      <c r="G646" s="4">
        <v>172.04</v>
      </c>
      <c r="H646" s="4">
        <v>0.04</v>
      </c>
      <c r="I646" s="4" t="s">
        <v>1961</v>
      </c>
      <c r="J646" s="4">
        <v>165.1584</v>
      </c>
      <c r="K646" s="4">
        <f t="shared" si="40"/>
        <v>1</v>
      </c>
      <c r="L646" s="4">
        <f t="shared" si="41"/>
        <v>172.04</v>
      </c>
      <c r="M646" s="4">
        <f t="shared" si="42"/>
        <v>0.04</v>
      </c>
      <c r="N646" s="4">
        <f t="shared" si="43"/>
        <v>165.1584</v>
      </c>
      <c r="O646" s="6">
        <f>VLOOKUP(C646,'Cleaned Customer Dim'!$A$2:$D$501,4,FALSE)</f>
        <v>29</v>
      </c>
      <c r="P646" s="6" t="str">
        <f>VLOOKUP(C646,'Cleaned Customer Dim'!$A$2:$E$501,5,FALSE)</f>
        <v>Female</v>
      </c>
      <c r="Q646" s="6" t="str">
        <f>VLOOKUP(C646,'Cleaned Customer Dim'!$A$2:$J$501,10,FALSE)</f>
        <v>Bronze</v>
      </c>
      <c r="R646" s="4" t="str">
        <f>VLOOKUP(D646,'Cleaned Product Dim'!$A$2:$C$101,3,FALSE)</f>
        <v>Home</v>
      </c>
      <c r="S646" s="6">
        <f>VLOOKUP(D646,'Cleaned Product Dim'!$A$2:$G$101,7,FALSE)</f>
        <v>81.75</v>
      </c>
      <c r="T646" s="6">
        <f>VLOOKUP(D646,'Cleaned Product Dim'!$A$2:$H$101,8,FALSE)</f>
        <v>226.05</v>
      </c>
      <c r="U646" s="6" t="str">
        <f>VLOOKUP(E646,'Cleaned Store Dim'!$A$2:$C$21,3,FALSE)</f>
        <v>North</v>
      </c>
      <c r="V646" s="6" t="str">
        <f>VLOOKUP(E646,'Cleaned Store Dim'!$A$2:$E$21,5,FALSE)</f>
        <v>Flagship</v>
      </c>
      <c r="W646" s="6" t="str">
        <f>VLOOKUP(E646,'Cleaned Store Dim'!$A$2:$F$21,6,FALSE)</f>
        <v>Daniel</v>
      </c>
    </row>
    <row r="647" spans="1:23" ht="15.75" x14ac:dyDescent="0.25">
      <c r="A647" s="4" t="s">
        <v>2611</v>
      </c>
      <c r="B647" s="20">
        <v>45598</v>
      </c>
      <c r="C647" s="4" t="s">
        <v>1452</v>
      </c>
      <c r="D647" s="4" t="s">
        <v>1744</v>
      </c>
      <c r="E647" s="4" t="s">
        <v>1892</v>
      </c>
      <c r="F647" s="4">
        <v>1</v>
      </c>
      <c r="G647" s="4">
        <v>389.2</v>
      </c>
      <c r="H647" s="4">
        <v>0.05</v>
      </c>
      <c r="I647" s="4" t="s">
        <v>1959</v>
      </c>
      <c r="J647" s="4">
        <v>369.74</v>
      </c>
      <c r="K647" s="4">
        <f t="shared" si="40"/>
        <v>1</v>
      </c>
      <c r="L647" s="4">
        <f t="shared" si="41"/>
        <v>389.2</v>
      </c>
      <c r="M647" s="4">
        <f t="shared" si="42"/>
        <v>0.05</v>
      </c>
      <c r="N647" s="4">
        <f t="shared" si="43"/>
        <v>369.74</v>
      </c>
      <c r="O647" s="6">
        <f>VLOOKUP(C647,'Cleaned Customer Dim'!$A$2:$D$501,4,FALSE)</f>
        <v>63</v>
      </c>
      <c r="P647" s="6" t="str">
        <f>VLOOKUP(C647,'Cleaned Customer Dim'!$A$2:$E$501,5,FALSE)</f>
        <v>Female</v>
      </c>
      <c r="Q647" s="6" t="str">
        <f>VLOOKUP(C647,'Cleaned Customer Dim'!$A$2:$J$501,10,FALSE)</f>
        <v>Gold</v>
      </c>
      <c r="R647" s="4" t="str">
        <f>VLOOKUP(D647,'Cleaned Product Dim'!$A$2:$C$101,3,FALSE)</f>
        <v>Sports</v>
      </c>
      <c r="S647" s="6">
        <f>VLOOKUP(D647,'Cleaned Product Dim'!$A$2:$G$101,7,FALSE)</f>
        <v>434.84</v>
      </c>
      <c r="T647" s="6">
        <f>VLOOKUP(D647,'Cleaned Product Dim'!$A$2:$H$101,8,FALSE)</f>
        <v>185</v>
      </c>
      <c r="U647" s="6" t="str">
        <f>VLOOKUP(E647,'Cleaned Store Dim'!$A$2:$C$21,3,FALSE)</f>
        <v>North</v>
      </c>
      <c r="V647" s="6" t="str">
        <f>VLOOKUP(E647,'Cleaned Store Dim'!$A$2:$E$21,5,FALSE)</f>
        <v>Flagship</v>
      </c>
      <c r="W647" s="6" t="str">
        <f>VLOOKUP(E647,'Cleaned Store Dim'!$A$2:$F$21,6,FALSE)</f>
        <v>Daniel</v>
      </c>
    </row>
    <row r="648" spans="1:23" ht="15.75" x14ac:dyDescent="0.25">
      <c r="A648" s="4" t="s">
        <v>2612</v>
      </c>
      <c r="B648" s="20">
        <v>45662</v>
      </c>
      <c r="C648" s="4" t="s">
        <v>1434</v>
      </c>
      <c r="D648" s="4" t="s">
        <v>1814</v>
      </c>
      <c r="E648" s="4" t="s">
        <v>1932</v>
      </c>
      <c r="F648" s="4">
        <v>3</v>
      </c>
      <c r="G648" s="4">
        <v>865.96</v>
      </c>
      <c r="H648" s="4">
        <v>0.12</v>
      </c>
      <c r="I648" s="4" t="s">
        <v>1961</v>
      </c>
      <c r="J648" s="4">
        <v>2286.1343999999999</v>
      </c>
      <c r="K648" s="4">
        <f t="shared" si="40"/>
        <v>3</v>
      </c>
      <c r="L648" s="4">
        <f t="shared" si="41"/>
        <v>865.96</v>
      </c>
      <c r="M648" s="4">
        <f t="shared" si="42"/>
        <v>0.12</v>
      </c>
      <c r="N648" s="4">
        <f t="shared" si="43"/>
        <v>2286.1343999999999</v>
      </c>
      <c r="O648" s="6">
        <f>VLOOKUP(C648,'Cleaned Customer Dim'!$A$2:$D$501,4,FALSE)</f>
        <v>60</v>
      </c>
      <c r="P648" s="6" t="str">
        <f>VLOOKUP(C648,'Cleaned Customer Dim'!$A$2:$E$501,5,FALSE)</f>
        <v>Female</v>
      </c>
      <c r="Q648" s="6" t="str">
        <f>VLOOKUP(C648,'Cleaned Customer Dim'!$A$2:$J$501,10,FALSE)</f>
        <v>Silver</v>
      </c>
      <c r="R648" s="4" t="str">
        <f>VLOOKUP(D648,'Cleaned Product Dim'!$A$2:$C$101,3,FALSE)</f>
        <v>Electronics</v>
      </c>
      <c r="S648" s="6">
        <f>VLOOKUP(D648,'Cleaned Product Dim'!$A$2:$G$101,7,FALSE)</f>
        <v>480.9</v>
      </c>
      <c r="T648" s="6">
        <f>VLOOKUP(D648,'Cleaned Product Dim'!$A$2:$H$101,8,FALSE)</f>
        <v>104</v>
      </c>
      <c r="U648" s="6" t="str">
        <f>VLOOKUP(E648,'Cleaned Store Dim'!$A$2:$C$21,3,FALSE)</f>
        <v>East</v>
      </c>
      <c r="V648" s="6" t="str">
        <f>VLOOKUP(E648,'Cleaned Store Dim'!$A$2:$E$21,5,FALSE)</f>
        <v>Flagship</v>
      </c>
      <c r="W648" s="6" t="str">
        <f>VLOOKUP(E648,'Cleaned Store Dim'!$A$2:$F$21,6,FALSE)</f>
        <v>Johnsonville</v>
      </c>
    </row>
    <row r="649" spans="1:23" ht="15.75" x14ac:dyDescent="0.25">
      <c r="A649" s="4" t="s">
        <v>2613</v>
      </c>
      <c r="B649" s="20">
        <v>45592</v>
      </c>
      <c r="C649" s="4" t="s">
        <v>569</v>
      </c>
      <c r="D649" s="4" t="s">
        <v>1631</v>
      </c>
      <c r="E649" s="4" t="s">
        <v>1892</v>
      </c>
      <c r="F649" s="4">
        <v>3</v>
      </c>
      <c r="G649" s="4">
        <v>79.95</v>
      </c>
      <c r="H649" s="4">
        <v>0.2</v>
      </c>
      <c r="I649" s="4" t="s">
        <v>1964</v>
      </c>
      <c r="J649" s="4">
        <v>191.88</v>
      </c>
      <c r="K649" s="4">
        <f t="shared" si="40"/>
        <v>3</v>
      </c>
      <c r="L649" s="4">
        <f t="shared" si="41"/>
        <v>79.95</v>
      </c>
      <c r="M649" s="4">
        <f t="shared" si="42"/>
        <v>0.2</v>
      </c>
      <c r="N649" s="4">
        <f t="shared" si="43"/>
        <v>191.88</v>
      </c>
      <c r="O649" s="6">
        <f>VLOOKUP(C649,'Cleaned Customer Dim'!$A$2:$D$501,4,FALSE)</f>
        <v>64</v>
      </c>
      <c r="P649" s="6" t="str">
        <f>VLOOKUP(C649,'Cleaned Customer Dim'!$A$2:$E$501,5,FALSE)</f>
        <v>Male</v>
      </c>
      <c r="Q649" s="6" t="str">
        <f>VLOOKUP(C649,'Cleaned Customer Dim'!$A$2:$J$501,10,FALSE)</f>
        <v>Bronze</v>
      </c>
      <c r="R649" s="4" t="str">
        <f>VLOOKUP(D649,'Cleaned Product Dim'!$A$2:$C$101,3,FALSE)</f>
        <v>Sports</v>
      </c>
      <c r="S649" s="6">
        <f>VLOOKUP(D649,'Cleaned Product Dim'!$A$2:$G$101,7,FALSE)</f>
        <v>21.34</v>
      </c>
      <c r="T649" s="6">
        <f>VLOOKUP(D649,'Cleaned Product Dim'!$A$2:$H$101,8,FALSE)</f>
        <v>65</v>
      </c>
      <c r="U649" s="6" t="str">
        <f>VLOOKUP(E649,'Cleaned Store Dim'!$A$2:$C$21,3,FALSE)</f>
        <v>North</v>
      </c>
      <c r="V649" s="6" t="str">
        <f>VLOOKUP(E649,'Cleaned Store Dim'!$A$2:$E$21,5,FALSE)</f>
        <v>Flagship</v>
      </c>
      <c r="W649" s="6" t="str">
        <f>VLOOKUP(E649,'Cleaned Store Dim'!$A$2:$F$21,6,FALSE)</f>
        <v>Daniel</v>
      </c>
    </row>
    <row r="650" spans="1:23" ht="15.75" x14ac:dyDescent="0.25">
      <c r="A650" s="4" t="s">
        <v>2614</v>
      </c>
      <c r="B650" s="20">
        <v>45259</v>
      </c>
      <c r="C650" s="4" t="s">
        <v>1202</v>
      </c>
      <c r="D650" s="4" t="s">
        <v>1655</v>
      </c>
      <c r="E650" s="4" t="s">
        <v>1914</v>
      </c>
      <c r="F650" s="4">
        <v>1</v>
      </c>
      <c r="G650" s="4">
        <v>566.5</v>
      </c>
      <c r="H650" s="4">
        <v>0.25</v>
      </c>
      <c r="I650" s="4" t="s">
        <v>1964</v>
      </c>
      <c r="J650" s="4">
        <v>424.875</v>
      </c>
      <c r="K650" s="4">
        <f t="shared" si="40"/>
        <v>1</v>
      </c>
      <c r="L650" s="4">
        <f t="shared" si="41"/>
        <v>566.5</v>
      </c>
      <c r="M650" s="4">
        <f t="shared" si="42"/>
        <v>0.25</v>
      </c>
      <c r="N650" s="4">
        <f t="shared" si="43"/>
        <v>424.875</v>
      </c>
      <c r="O650" s="6">
        <f>VLOOKUP(C650,'Cleaned Customer Dim'!$A$2:$D$501,4,FALSE)</f>
        <v>50</v>
      </c>
      <c r="P650" s="6" t="str">
        <f>VLOOKUP(C650,'Cleaned Customer Dim'!$A$2:$E$501,5,FALSE)</f>
        <v>Male</v>
      </c>
      <c r="Q650" s="6" t="str">
        <f>VLOOKUP(C650,'Cleaned Customer Dim'!$A$2:$J$501,10,FALSE)</f>
        <v>Silver</v>
      </c>
      <c r="R650" s="4" t="str">
        <f>VLOOKUP(D650,'Cleaned Product Dim'!$A$2:$C$101,3,FALSE)</f>
        <v>Electronics</v>
      </c>
      <c r="S650" s="6">
        <f>VLOOKUP(D650,'Cleaned Product Dim'!$A$2:$G$101,7,FALSE)</f>
        <v>322.41000000000003</v>
      </c>
      <c r="T650" s="6">
        <f>VLOOKUP(D650,'Cleaned Product Dim'!$A$2:$H$101,8,FALSE)</f>
        <v>213</v>
      </c>
      <c r="U650" s="6" t="str">
        <f>VLOOKUP(E650,'Cleaned Store Dim'!$A$2:$C$21,3,FALSE)</f>
        <v>South</v>
      </c>
      <c r="V650" s="6" t="str">
        <f>VLOOKUP(E650,'Cleaned Store Dim'!$A$2:$E$21,5,FALSE)</f>
        <v>Online</v>
      </c>
      <c r="W650" s="6" t="str">
        <f>VLOOKUP(E650,'Cleaned Store Dim'!$A$2:$F$21,6,FALSE)</f>
        <v>Williamsport</v>
      </c>
    </row>
    <row r="651" spans="1:23" ht="15.75" x14ac:dyDescent="0.25">
      <c r="A651" s="4" t="s">
        <v>2615</v>
      </c>
      <c r="B651" s="20">
        <v>45801</v>
      </c>
      <c r="C651" s="4" t="s">
        <v>1264</v>
      </c>
      <c r="D651" s="4" t="s">
        <v>1638</v>
      </c>
      <c r="E651" s="4" t="s">
        <v>1887</v>
      </c>
      <c r="F651" s="4">
        <v>2</v>
      </c>
      <c r="G651" s="4">
        <v>347.95</v>
      </c>
      <c r="H651" s="4">
        <v>0.13</v>
      </c>
      <c r="I651" s="4" t="s">
        <v>1964</v>
      </c>
      <c r="J651" s="4">
        <v>605.43299999999999</v>
      </c>
      <c r="K651" s="4">
        <f t="shared" si="40"/>
        <v>2</v>
      </c>
      <c r="L651" s="4">
        <f t="shared" si="41"/>
        <v>347.95</v>
      </c>
      <c r="M651" s="4">
        <f t="shared" si="42"/>
        <v>0.13</v>
      </c>
      <c r="N651" s="4">
        <f t="shared" si="43"/>
        <v>605.43299999999999</v>
      </c>
      <c r="O651" s="6">
        <f>VLOOKUP(C651,'Cleaned Customer Dim'!$A$2:$D$501,4,FALSE)</f>
        <v>31</v>
      </c>
      <c r="P651" s="6" t="str">
        <f>VLOOKUP(C651,'Cleaned Customer Dim'!$A$2:$E$501,5,FALSE)</f>
        <v>Male</v>
      </c>
      <c r="Q651" s="6" t="str">
        <f>VLOOKUP(C651,'Cleaned Customer Dim'!$A$2:$J$501,10,FALSE)</f>
        <v>Bronze</v>
      </c>
      <c r="R651" s="4" t="str">
        <f>VLOOKUP(D651,'Cleaned Product Dim'!$A$2:$C$101,3,FALSE)</f>
        <v>Home</v>
      </c>
      <c r="S651" s="6">
        <f>VLOOKUP(D651,'Cleaned Product Dim'!$A$2:$G$101,7,FALSE)</f>
        <v>123.46</v>
      </c>
      <c r="T651" s="6">
        <f>VLOOKUP(D651,'Cleaned Product Dim'!$A$2:$H$101,8,FALSE)</f>
        <v>76</v>
      </c>
      <c r="U651" s="6" t="str">
        <f>VLOOKUP(E651,'Cleaned Store Dim'!$A$2:$C$21,3,FALSE)</f>
        <v>East</v>
      </c>
      <c r="V651" s="6" t="str">
        <f>VLOOKUP(E651,'Cleaned Store Dim'!$A$2:$E$21,5,FALSE)</f>
        <v>Flagship</v>
      </c>
      <c r="W651" s="6" t="str">
        <f>VLOOKUP(E651,'Cleaned Store Dim'!$A$2:$F$21,6,FALSE)</f>
        <v>Washington</v>
      </c>
    </row>
    <row r="652" spans="1:23" ht="15.75" x14ac:dyDescent="0.25">
      <c r="A652" s="4" t="s">
        <v>2616</v>
      </c>
      <c r="B652" s="20">
        <v>45347</v>
      </c>
      <c r="C652" s="4" t="s">
        <v>689</v>
      </c>
      <c r="D652" s="4" t="s">
        <v>1756</v>
      </c>
      <c r="E652" s="4" t="s">
        <v>1901</v>
      </c>
      <c r="F652" s="4">
        <v>2</v>
      </c>
      <c r="G652" s="4">
        <v>250.83</v>
      </c>
      <c r="H652" s="4">
        <v>0.15</v>
      </c>
      <c r="I652" s="4" t="s">
        <v>1961</v>
      </c>
      <c r="J652" s="4">
        <v>426.411</v>
      </c>
      <c r="K652" s="4">
        <f t="shared" si="40"/>
        <v>2</v>
      </c>
      <c r="L652" s="4">
        <f t="shared" si="41"/>
        <v>250.83</v>
      </c>
      <c r="M652" s="4">
        <f t="shared" si="42"/>
        <v>0.15</v>
      </c>
      <c r="N652" s="4">
        <f t="shared" si="43"/>
        <v>426.411</v>
      </c>
      <c r="O652" s="6">
        <f>VLOOKUP(C652,'Cleaned Customer Dim'!$A$2:$D$501,4,FALSE)</f>
        <v>50</v>
      </c>
      <c r="P652" s="6" t="str">
        <f>VLOOKUP(C652,'Cleaned Customer Dim'!$A$2:$E$501,5,FALSE)</f>
        <v>Female</v>
      </c>
      <c r="Q652" s="6" t="str">
        <f>VLOOKUP(C652,'Cleaned Customer Dim'!$A$2:$J$501,10,FALSE)</f>
        <v>Platinum</v>
      </c>
      <c r="R652" s="4" t="str">
        <f>VLOOKUP(D652,'Cleaned Product Dim'!$A$2:$C$101,3,FALSE)</f>
        <v>Clothing</v>
      </c>
      <c r="S652" s="6">
        <f>VLOOKUP(D652,'Cleaned Product Dim'!$A$2:$G$101,7,FALSE)</f>
        <v>113.83</v>
      </c>
      <c r="T652" s="6">
        <f>VLOOKUP(D652,'Cleaned Product Dim'!$A$2:$H$101,8,FALSE)</f>
        <v>485</v>
      </c>
      <c r="U652" s="6" t="str">
        <f>VLOOKUP(E652,'Cleaned Store Dim'!$A$2:$C$21,3,FALSE)</f>
        <v>North</v>
      </c>
      <c r="V652" s="6" t="str">
        <f>VLOOKUP(E652,'Cleaned Store Dim'!$A$2:$E$21,5,FALSE)</f>
        <v>Outlet</v>
      </c>
      <c r="W652" s="6" t="str">
        <f>VLOOKUP(E652,'Cleaned Store Dim'!$A$2:$F$21,6,FALSE)</f>
        <v>Goldberg</v>
      </c>
    </row>
    <row r="653" spans="1:23" ht="15.75" x14ac:dyDescent="0.25">
      <c r="A653" s="4" t="s">
        <v>2617</v>
      </c>
      <c r="B653" s="20">
        <v>45780</v>
      </c>
      <c r="C653" s="4" t="s">
        <v>509</v>
      </c>
      <c r="D653" s="4" t="s">
        <v>1796</v>
      </c>
      <c r="E653" s="4" t="s">
        <v>1892</v>
      </c>
      <c r="F653" s="4">
        <v>1</v>
      </c>
      <c r="G653" s="4">
        <v>888.05</v>
      </c>
      <c r="H653" s="4">
        <v>0.2</v>
      </c>
      <c r="I653" s="4" t="s">
        <v>1961</v>
      </c>
      <c r="J653" s="4">
        <v>710.44</v>
      </c>
      <c r="K653" s="4">
        <f t="shared" si="40"/>
        <v>1</v>
      </c>
      <c r="L653" s="4">
        <f t="shared" si="41"/>
        <v>888.05</v>
      </c>
      <c r="M653" s="4">
        <f t="shared" si="42"/>
        <v>0.2</v>
      </c>
      <c r="N653" s="4">
        <f t="shared" si="43"/>
        <v>710.44</v>
      </c>
      <c r="O653" s="6">
        <f>VLOOKUP(C653,'Cleaned Customer Dim'!$A$2:$D$501,4,FALSE)</f>
        <v>33</v>
      </c>
      <c r="P653" s="6" t="str">
        <f>VLOOKUP(C653,'Cleaned Customer Dim'!$A$2:$E$501,5,FALSE)</f>
        <v>Male</v>
      </c>
      <c r="Q653" s="6" t="str">
        <f>VLOOKUP(C653,'Cleaned Customer Dim'!$A$2:$J$501,10,FALSE)</f>
        <v>Platinum</v>
      </c>
      <c r="R653" s="4" t="str">
        <f>VLOOKUP(D653,'Cleaned Product Dim'!$A$2:$C$101,3,FALSE)</f>
        <v>Beauty</v>
      </c>
      <c r="S653" s="6">
        <f>VLOOKUP(D653,'Cleaned Product Dim'!$A$2:$G$101,7,FALSE)</f>
        <v>214.32</v>
      </c>
      <c r="T653" s="6">
        <f>VLOOKUP(D653,'Cleaned Product Dim'!$A$2:$H$101,8,FALSE)</f>
        <v>383</v>
      </c>
      <c r="U653" s="6" t="str">
        <f>VLOOKUP(E653,'Cleaned Store Dim'!$A$2:$C$21,3,FALSE)</f>
        <v>North</v>
      </c>
      <c r="V653" s="6" t="str">
        <f>VLOOKUP(E653,'Cleaned Store Dim'!$A$2:$E$21,5,FALSE)</f>
        <v>Flagship</v>
      </c>
      <c r="W653" s="6" t="str">
        <f>VLOOKUP(E653,'Cleaned Store Dim'!$A$2:$F$21,6,FALSE)</f>
        <v>Daniel</v>
      </c>
    </row>
    <row r="654" spans="1:23" ht="15.75" x14ac:dyDescent="0.25">
      <c r="A654" s="4" t="s">
        <v>2618</v>
      </c>
      <c r="B654" s="20">
        <v>45531</v>
      </c>
      <c r="C654" s="4" t="s">
        <v>38</v>
      </c>
      <c r="D654" s="4" t="s">
        <v>1696</v>
      </c>
      <c r="E654" s="4" t="s">
        <v>1945</v>
      </c>
      <c r="F654" s="4">
        <v>2</v>
      </c>
      <c r="G654" s="4">
        <v>673.02</v>
      </c>
      <c r="H654" s="4">
        <v>0.11</v>
      </c>
      <c r="I654" s="4" t="s">
        <v>1961</v>
      </c>
      <c r="J654" s="4">
        <v>1197.9756</v>
      </c>
      <c r="K654" s="4">
        <f t="shared" si="40"/>
        <v>2</v>
      </c>
      <c r="L654" s="4">
        <f t="shared" si="41"/>
        <v>673.02</v>
      </c>
      <c r="M654" s="4">
        <f t="shared" si="42"/>
        <v>0.11</v>
      </c>
      <c r="N654" s="4">
        <f t="shared" si="43"/>
        <v>1197.9756</v>
      </c>
      <c r="O654" s="6">
        <f>VLOOKUP(C654,'Cleaned Customer Dim'!$A$2:$D$501,4,FALSE)</f>
        <v>29</v>
      </c>
      <c r="P654" s="6" t="str">
        <f>VLOOKUP(C654,'Cleaned Customer Dim'!$A$2:$E$501,5,FALSE)</f>
        <v>Female</v>
      </c>
      <c r="Q654" s="6" t="str">
        <f>VLOOKUP(C654,'Cleaned Customer Dim'!$A$2:$J$501,10,FALSE)</f>
        <v>Platinum</v>
      </c>
      <c r="R654" s="4" t="str">
        <f>VLOOKUP(D654,'Cleaned Product Dim'!$A$2:$C$101,3,FALSE)</f>
        <v>Electronics</v>
      </c>
      <c r="S654" s="6">
        <f>VLOOKUP(D654,'Cleaned Product Dim'!$A$2:$G$101,7,FALSE)</f>
        <v>326.06</v>
      </c>
      <c r="T654" s="6">
        <f>VLOOKUP(D654,'Cleaned Product Dim'!$A$2:$H$101,8,FALSE)</f>
        <v>301</v>
      </c>
      <c r="U654" s="6" t="str">
        <f>VLOOKUP(E654,'Cleaned Store Dim'!$A$2:$C$21,3,FALSE)</f>
        <v>East</v>
      </c>
      <c r="V654" s="6" t="str">
        <f>VLOOKUP(E654,'Cleaned Store Dim'!$A$2:$E$21,5,FALSE)</f>
        <v>Flagship</v>
      </c>
      <c r="W654" s="6" t="str">
        <f>VLOOKUP(E654,'Cleaned Store Dim'!$A$2:$F$21,6,FALSE)</f>
        <v>East Stevechester</v>
      </c>
    </row>
    <row r="655" spans="1:23" ht="15.75" x14ac:dyDescent="0.25">
      <c r="A655" s="4" t="s">
        <v>2619</v>
      </c>
      <c r="B655" s="20">
        <v>45567</v>
      </c>
      <c r="C655" s="4" t="s">
        <v>1374</v>
      </c>
      <c r="D655" s="4" t="s">
        <v>1774</v>
      </c>
      <c r="E655" s="4" t="s">
        <v>1901</v>
      </c>
      <c r="F655" s="4">
        <v>2</v>
      </c>
      <c r="G655" s="4">
        <v>492.62</v>
      </c>
      <c r="H655" s="4">
        <v>0.26</v>
      </c>
      <c r="I655" s="4" t="s">
        <v>1964</v>
      </c>
      <c r="J655" s="4">
        <v>729.07759999999996</v>
      </c>
      <c r="K655" s="4">
        <f t="shared" si="40"/>
        <v>2</v>
      </c>
      <c r="L655" s="4">
        <f t="shared" si="41"/>
        <v>492.62</v>
      </c>
      <c r="M655" s="4">
        <f t="shared" si="42"/>
        <v>0.26</v>
      </c>
      <c r="N655" s="4">
        <f t="shared" si="43"/>
        <v>729.07759999999996</v>
      </c>
      <c r="O655" s="6">
        <f>VLOOKUP(C655,'Cleaned Customer Dim'!$A$2:$D$501,4,FALSE)</f>
        <v>60</v>
      </c>
      <c r="P655" s="6" t="str">
        <f>VLOOKUP(C655,'Cleaned Customer Dim'!$A$2:$E$501,5,FALSE)</f>
        <v>Male</v>
      </c>
      <c r="Q655" s="6" t="str">
        <f>VLOOKUP(C655,'Cleaned Customer Dim'!$A$2:$J$501,10,FALSE)</f>
        <v>Silver</v>
      </c>
      <c r="R655" s="4" t="str">
        <f>VLOOKUP(D655,'Cleaned Product Dim'!$A$2:$C$101,3,FALSE)</f>
        <v>Beauty</v>
      </c>
      <c r="S655" s="6">
        <f>VLOOKUP(D655,'Cleaned Product Dim'!$A$2:$G$101,7,FALSE)</f>
        <v>299.11</v>
      </c>
      <c r="T655" s="6">
        <f>VLOOKUP(D655,'Cleaned Product Dim'!$A$2:$H$101,8,FALSE)</f>
        <v>118</v>
      </c>
      <c r="U655" s="6" t="str">
        <f>VLOOKUP(E655,'Cleaned Store Dim'!$A$2:$C$21,3,FALSE)</f>
        <v>North</v>
      </c>
      <c r="V655" s="6" t="str">
        <f>VLOOKUP(E655,'Cleaned Store Dim'!$A$2:$E$21,5,FALSE)</f>
        <v>Outlet</v>
      </c>
      <c r="W655" s="6" t="str">
        <f>VLOOKUP(E655,'Cleaned Store Dim'!$A$2:$F$21,6,FALSE)</f>
        <v>Goldberg</v>
      </c>
    </row>
    <row r="656" spans="1:23" ht="15.75" x14ac:dyDescent="0.25">
      <c r="A656" s="4" t="s">
        <v>2620</v>
      </c>
      <c r="B656" s="20">
        <v>45344</v>
      </c>
      <c r="C656" s="4" t="s">
        <v>1187</v>
      </c>
      <c r="D656" s="4" t="s">
        <v>1838</v>
      </c>
      <c r="E656" s="4" t="s">
        <v>1901</v>
      </c>
      <c r="F656" s="4">
        <v>4</v>
      </c>
      <c r="G656" s="4">
        <v>986.93</v>
      </c>
      <c r="H656" s="4">
        <v>0.01</v>
      </c>
      <c r="I656" s="4" t="s">
        <v>1959</v>
      </c>
      <c r="J656" s="4">
        <v>3908.2428</v>
      </c>
      <c r="K656" s="4">
        <f t="shared" si="40"/>
        <v>4</v>
      </c>
      <c r="L656" s="4">
        <f t="shared" si="41"/>
        <v>986.93</v>
      </c>
      <c r="M656" s="4">
        <f t="shared" si="42"/>
        <v>0.01</v>
      </c>
      <c r="N656" s="4">
        <f t="shared" si="43"/>
        <v>3908.2428</v>
      </c>
      <c r="O656" s="6">
        <f>VLOOKUP(C656,'Cleaned Customer Dim'!$A$2:$D$501,4,FALSE)</f>
        <v>30</v>
      </c>
      <c r="P656" s="6" t="str">
        <f>VLOOKUP(C656,'Cleaned Customer Dim'!$A$2:$E$501,5,FALSE)</f>
        <v>Male</v>
      </c>
      <c r="Q656" s="6" t="str">
        <f>VLOOKUP(C656,'Cleaned Customer Dim'!$A$2:$J$501,10,FALSE)</f>
        <v>Bronze</v>
      </c>
      <c r="R656" s="4" t="str">
        <f>VLOOKUP(D656,'Cleaned Product Dim'!$A$2:$C$101,3,FALSE)</f>
        <v>Clothing</v>
      </c>
      <c r="S656" s="6">
        <f>VLOOKUP(D656,'Cleaned Product Dim'!$A$2:$G$101,7,FALSE)</f>
        <v>119.57</v>
      </c>
      <c r="T656" s="6">
        <f>VLOOKUP(D656,'Cleaned Product Dim'!$A$2:$H$101,8,FALSE)</f>
        <v>210</v>
      </c>
      <c r="U656" s="6" t="str">
        <f>VLOOKUP(E656,'Cleaned Store Dim'!$A$2:$C$21,3,FALSE)</f>
        <v>North</v>
      </c>
      <c r="V656" s="6" t="str">
        <f>VLOOKUP(E656,'Cleaned Store Dim'!$A$2:$E$21,5,FALSE)</f>
        <v>Outlet</v>
      </c>
      <c r="W656" s="6" t="str">
        <f>VLOOKUP(E656,'Cleaned Store Dim'!$A$2:$F$21,6,FALSE)</f>
        <v>Goldberg</v>
      </c>
    </row>
    <row r="657" spans="1:23" ht="15.75" x14ac:dyDescent="0.25">
      <c r="A657" s="4" t="s">
        <v>2621</v>
      </c>
      <c r="B657" s="20">
        <v>45447</v>
      </c>
      <c r="C657" s="4" t="s">
        <v>1487</v>
      </c>
      <c r="D657" s="4" t="s">
        <v>1642</v>
      </c>
      <c r="E657" s="4" t="s">
        <v>1929</v>
      </c>
      <c r="F657" s="4">
        <v>4</v>
      </c>
      <c r="G657" s="4">
        <v>411.68</v>
      </c>
      <c r="H657" s="4">
        <v>0.06</v>
      </c>
      <c r="I657" s="4" t="s">
        <v>1961</v>
      </c>
      <c r="J657" s="4">
        <v>1547.9168</v>
      </c>
      <c r="K657" s="4">
        <f t="shared" si="40"/>
        <v>4</v>
      </c>
      <c r="L657" s="4">
        <f t="shared" si="41"/>
        <v>411.68</v>
      </c>
      <c r="M657" s="4">
        <f t="shared" si="42"/>
        <v>0.06</v>
      </c>
      <c r="N657" s="4">
        <f t="shared" si="43"/>
        <v>1547.9168</v>
      </c>
      <c r="O657" s="6">
        <f>VLOOKUP(C657,'Cleaned Customer Dim'!$A$2:$D$501,4,FALSE)</f>
        <v>40</v>
      </c>
      <c r="P657" s="6" t="str">
        <f>VLOOKUP(C657,'Cleaned Customer Dim'!$A$2:$E$501,5,FALSE)</f>
        <v>Male</v>
      </c>
      <c r="Q657" s="6" t="str">
        <f>VLOOKUP(C657,'Cleaned Customer Dim'!$A$2:$J$501,10,FALSE)</f>
        <v>Bronze</v>
      </c>
      <c r="R657" s="4" t="str">
        <f>VLOOKUP(D657,'Cleaned Product Dim'!$A$2:$C$101,3,FALSE)</f>
        <v>Sports</v>
      </c>
      <c r="S657" s="6">
        <f>VLOOKUP(D657,'Cleaned Product Dim'!$A$2:$G$101,7,FALSE)</f>
        <v>484.62</v>
      </c>
      <c r="T657" s="6">
        <f>VLOOKUP(D657,'Cleaned Product Dim'!$A$2:$H$101,8,FALSE)</f>
        <v>432</v>
      </c>
      <c r="U657" s="6" t="str">
        <f>VLOOKUP(E657,'Cleaned Store Dim'!$A$2:$C$21,3,FALSE)</f>
        <v>North</v>
      </c>
      <c r="V657" s="6" t="str">
        <f>VLOOKUP(E657,'Cleaned Store Dim'!$A$2:$E$21,5,FALSE)</f>
        <v>Online</v>
      </c>
      <c r="W657" s="6" t="str">
        <f>VLOOKUP(E657,'Cleaned Store Dim'!$A$2:$F$21,6,FALSE)</f>
        <v>Sabrina</v>
      </c>
    </row>
    <row r="658" spans="1:23" ht="15.75" x14ac:dyDescent="0.25">
      <c r="A658" s="4" t="s">
        <v>2622</v>
      </c>
      <c r="B658" s="20">
        <v>45397</v>
      </c>
      <c r="C658" s="4" t="s">
        <v>719</v>
      </c>
      <c r="D658" s="4" t="s">
        <v>1686</v>
      </c>
      <c r="E658" s="4" t="s">
        <v>1942</v>
      </c>
      <c r="F658" s="4">
        <v>2</v>
      </c>
      <c r="G658" s="4">
        <v>637.55999999999995</v>
      </c>
      <c r="H658" s="4">
        <v>0.05</v>
      </c>
      <c r="I658" s="4" t="s">
        <v>1964</v>
      </c>
      <c r="J658" s="4">
        <v>1211.364</v>
      </c>
      <c r="K658" s="4">
        <f t="shared" si="40"/>
        <v>2</v>
      </c>
      <c r="L658" s="4">
        <f t="shared" si="41"/>
        <v>637.55999999999995</v>
      </c>
      <c r="M658" s="4">
        <f t="shared" si="42"/>
        <v>0.05</v>
      </c>
      <c r="N658" s="4">
        <f t="shared" si="43"/>
        <v>1211.364</v>
      </c>
      <c r="O658" s="6">
        <f>VLOOKUP(C658,'Cleaned Customer Dim'!$A$2:$D$501,4,FALSE)</f>
        <v>47</v>
      </c>
      <c r="P658" s="6" t="str">
        <f>VLOOKUP(C658,'Cleaned Customer Dim'!$A$2:$E$501,5,FALSE)</f>
        <v>Female</v>
      </c>
      <c r="Q658" s="6" t="str">
        <f>VLOOKUP(C658,'Cleaned Customer Dim'!$A$2:$J$501,10,FALSE)</f>
        <v>Gold</v>
      </c>
      <c r="R658" s="4" t="str">
        <f>VLOOKUP(D658,'Cleaned Product Dim'!$A$2:$C$101,3,FALSE)</f>
        <v>Clothing</v>
      </c>
      <c r="S658" s="6">
        <f>VLOOKUP(D658,'Cleaned Product Dim'!$A$2:$G$101,7,FALSE)</f>
        <v>223.43</v>
      </c>
      <c r="T658" s="6">
        <f>VLOOKUP(D658,'Cleaned Product Dim'!$A$2:$H$101,8,FALSE)</f>
        <v>154</v>
      </c>
      <c r="U658" s="6" t="str">
        <f>VLOOKUP(E658,'Cleaned Store Dim'!$A$2:$C$21,3,FALSE)</f>
        <v>North</v>
      </c>
      <c r="V658" s="6" t="str">
        <f>VLOOKUP(E658,'Cleaned Store Dim'!$A$2:$E$21,5,FALSE)</f>
        <v>Flagship</v>
      </c>
      <c r="W658" s="6" t="str">
        <f>VLOOKUP(E658,'Cleaned Store Dim'!$A$2:$F$21,6,FALSE)</f>
        <v>Benson</v>
      </c>
    </row>
    <row r="659" spans="1:23" ht="15.75" x14ac:dyDescent="0.25">
      <c r="A659" s="4" t="s">
        <v>2623</v>
      </c>
      <c r="B659" s="20">
        <v>45485</v>
      </c>
      <c r="C659" s="4" t="s">
        <v>70</v>
      </c>
      <c r="D659" s="4" t="s">
        <v>1610</v>
      </c>
      <c r="E659" s="4" t="s">
        <v>1901</v>
      </c>
      <c r="F659" s="4">
        <v>3</v>
      </c>
      <c r="G659" s="4">
        <v>706.87</v>
      </c>
      <c r="H659" s="4">
        <v>0.27</v>
      </c>
      <c r="I659" s="4" t="s">
        <v>1959</v>
      </c>
      <c r="J659" s="4">
        <v>1548.0453</v>
      </c>
      <c r="K659" s="4">
        <f t="shared" si="40"/>
        <v>3</v>
      </c>
      <c r="L659" s="4">
        <f t="shared" si="41"/>
        <v>706.87</v>
      </c>
      <c r="M659" s="4">
        <f t="shared" si="42"/>
        <v>0.27</v>
      </c>
      <c r="N659" s="4">
        <f t="shared" si="43"/>
        <v>1548.0453</v>
      </c>
      <c r="O659" s="6">
        <f>VLOOKUP(C659,'Cleaned Customer Dim'!$A$2:$D$501,4,FALSE)</f>
        <v>53</v>
      </c>
      <c r="P659" s="6" t="str">
        <f>VLOOKUP(C659,'Cleaned Customer Dim'!$A$2:$E$501,5,FALSE)</f>
        <v>Female</v>
      </c>
      <c r="Q659" s="6" t="str">
        <f>VLOOKUP(C659,'Cleaned Customer Dim'!$A$2:$J$501,10,FALSE)</f>
        <v>Silver</v>
      </c>
      <c r="R659" s="4" t="str">
        <f>VLOOKUP(D659,'Cleaned Product Dim'!$A$2:$C$101,3,FALSE)</f>
        <v>Electronics</v>
      </c>
      <c r="S659" s="6">
        <f>VLOOKUP(D659,'Cleaned Product Dim'!$A$2:$G$101,7,FALSE)</f>
        <v>242.23</v>
      </c>
      <c r="T659" s="6">
        <f>VLOOKUP(D659,'Cleaned Product Dim'!$A$2:$H$101,8,FALSE)</f>
        <v>453</v>
      </c>
      <c r="U659" s="6" t="str">
        <f>VLOOKUP(E659,'Cleaned Store Dim'!$A$2:$C$21,3,FALSE)</f>
        <v>North</v>
      </c>
      <c r="V659" s="6" t="str">
        <f>VLOOKUP(E659,'Cleaned Store Dim'!$A$2:$E$21,5,FALSE)</f>
        <v>Outlet</v>
      </c>
      <c r="W659" s="6" t="str">
        <f>VLOOKUP(E659,'Cleaned Store Dim'!$A$2:$F$21,6,FALSE)</f>
        <v>Goldberg</v>
      </c>
    </row>
    <row r="660" spans="1:23" ht="15.75" x14ac:dyDescent="0.25">
      <c r="A660" s="4" t="s">
        <v>2624</v>
      </c>
      <c r="B660" s="20">
        <v>45363</v>
      </c>
      <c r="C660" s="4" t="s">
        <v>212</v>
      </c>
      <c r="D660" s="4" t="s">
        <v>1617</v>
      </c>
      <c r="E660" s="4" t="s">
        <v>1911</v>
      </c>
      <c r="F660" s="4">
        <v>2</v>
      </c>
      <c r="G660" s="4">
        <v>884.48</v>
      </c>
      <c r="H660" s="4">
        <v>0</v>
      </c>
      <c r="I660" s="4" t="s">
        <v>1964</v>
      </c>
      <c r="J660" s="4">
        <v>1768.96</v>
      </c>
      <c r="K660" s="4">
        <f t="shared" si="40"/>
        <v>2</v>
      </c>
      <c r="L660" s="4">
        <f t="shared" si="41"/>
        <v>884.48</v>
      </c>
      <c r="M660" s="4">
        <f t="shared" si="42"/>
        <v>0</v>
      </c>
      <c r="N660" s="4">
        <f t="shared" si="43"/>
        <v>1768.96</v>
      </c>
      <c r="O660" s="6">
        <f>VLOOKUP(C660,'Cleaned Customer Dim'!$A$2:$D$501,4,FALSE)</f>
        <v>56</v>
      </c>
      <c r="P660" s="6" t="str">
        <f>VLOOKUP(C660,'Cleaned Customer Dim'!$A$2:$E$501,5,FALSE)</f>
        <v>Female</v>
      </c>
      <c r="Q660" s="6" t="str">
        <f>VLOOKUP(C660,'Cleaned Customer Dim'!$A$2:$J$501,10,FALSE)</f>
        <v>Bronze</v>
      </c>
      <c r="R660" s="4" t="str">
        <f>VLOOKUP(D660,'Cleaned Product Dim'!$A$2:$C$101,3,FALSE)</f>
        <v>Electronics</v>
      </c>
      <c r="S660" s="6">
        <f>VLOOKUP(D660,'Cleaned Product Dim'!$A$2:$G$101,7,FALSE)</f>
        <v>465.34</v>
      </c>
      <c r="T660" s="6">
        <f>VLOOKUP(D660,'Cleaned Product Dim'!$A$2:$H$101,8,FALSE)</f>
        <v>301</v>
      </c>
      <c r="U660" s="6" t="str">
        <f>VLOOKUP(E660,'Cleaned Store Dim'!$A$2:$C$21,3,FALSE)</f>
        <v>East</v>
      </c>
      <c r="V660" s="6" t="str">
        <f>VLOOKUP(E660,'Cleaned Store Dim'!$A$2:$E$21,5,FALSE)</f>
        <v>Online</v>
      </c>
      <c r="W660" s="6" t="str">
        <f>VLOOKUP(E660,'Cleaned Store Dim'!$A$2:$F$21,6,FALSE)</f>
        <v>Joseph</v>
      </c>
    </row>
    <row r="661" spans="1:23" ht="15.75" x14ac:dyDescent="0.25">
      <c r="A661" s="4" t="s">
        <v>2625</v>
      </c>
      <c r="B661" s="20">
        <v>45291</v>
      </c>
      <c r="C661" s="4" t="s">
        <v>185</v>
      </c>
      <c r="D661" s="4" t="s">
        <v>1859</v>
      </c>
      <c r="E661" s="4" t="s">
        <v>1904</v>
      </c>
      <c r="F661" s="4">
        <v>3</v>
      </c>
      <c r="G661" s="4">
        <v>718.23</v>
      </c>
      <c r="H661" s="4">
        <v>0.19</v>
      </c>
      <c r="I661" s="4" t="s">
        <v>1961</v>
      </c>
      <c r="J661" s="4">
        <v>1745.2989</v>
      </c>
      <c r="K661" s="4">
        <f t="shared" si="40"/>
        <v>3</v>
      </c>
      <c r="L661" s="4">
        <f t="shared" si="41"/>
        <v>718.23</v>
      </c>
      <c r="M661" s="4">
        <f t="shared" si="42"/>
        <v>0.19</v>
      </c>
      <c r="N661" s="4">
        <f t="shared" si="43"/>
        <v>1745.2989</v>
      </c>
      <c r="O661" s="6">
        <f>VLOOKUP(C661,'Cleaned Customer Dim'!$A$2:$D$501,4,FALSE)</f>
        <v>54</v>
      </c>
      <c r="P661" s="6" t="str">
        <f>VLOOKUP(C661,'Cleaned Customer Dim'!$A$2:$E$501,5,FALSE)</f>
        <v>Female</v>
      </c>
      <c r="Q661" s="6" t="str">
        <f>VLOOKUP(C661,'Cleaned Customer Dim'!$A$2:$J$501,10,FALSE)</f>
        <v>Silver</v>
      </c>
      <c r="R661" s="4" t="str">
        <f>VLOOKUP(D661,'Cleaned Product Dim'!$A$2:$C$101,3,FALSE)</f>
        <v>Home</v>
      </c>
      <c r="S661" s="6">
        <f>VLOOKUP(D661,'Cleaned Product Dim'!$A$2:$G$101,7,FALSE)</f>
        <v>447.43</v>
      </c>
      <c r="T661" s="6">
        <f>VLOOKUP(D661,'Cleaned Product Dim'!$A$2:$H$101,8,FALSE)</f>
        <v>191</v>
      </c>
      <c r="U661" s="6" t="str">
        <f>VLOOKUP(E661,'Cleaned Store Dim'!$A$2:$C$21,3,FALSE)</f>
        <v>South</v>
      </c>
      <c r="V661" s="6" t="str">
        <f>VLOOKUP(E661,'Cleaned Store Dim'!$A$2:$E$21,5,FALSE)</f>
        <v>Online</v>
      </c>
      <c r="W661" s="6" t="str">
        <f>VLOOKUP(E661,'Cleaned Store Dim'!$A$2:$F$21,6,FALSE)</f>
        <v>Sharon</v>
      </c>
    </row>
    <row r="662" spans="1:23" ht="15.75" x14ac:dyDescent="0.25">
      <c r="A662" s="4" t="s">
        <v>2626</v>
      </c>
      <c r="B662" s="20">
        <v>45914</v>
      </c>
      <c r="C662" s="4" t="s">
        <v>603</v>
      </c>
      <c r="D662" s="4" t="s">
        <v>1853</v>
      </c>
      <c r="E662" s="4" t="s">
        <v>1945</v>
      </c>
      <c r="F662" s="4">
        <v>3</v>
      </c>
      <c r="G662" s="4">
        <v>107.44</v>
      </c>
      <c r="H662" s="4">
        <v>0.27</v>
      </c>
      <c r="I662" s="4" t="s">
        <v>1961</v>
      </c>
      <c r="J662" s="4">
        <v>235.2936</v>
      </c>
      <c r="K662" s="4">
        <f t="shared" si="40"/>
        <v>3</v>
      </c>
      <c r="L662" s="4">
        <f t="shared" si="41"/>
        <v>107.44</v>
      </c>
      <c r="M662" s="4">
        <f t="shared" si="42"/>
        <v>0.27</v>
      </c>
      <c r="N662" s="4">
        <f t="shared" si="43"/>
        <v>235.2936</v>
      </c>
      <c r="O662" s="6">
        <f>VLOOKUP(C662,'Cleaned Customer Dim'!$A$2:$D$501,4,FALSE)</f>
        <v>38</v>
      </c>
      <c r="P662" s="6" t="str">
        <f>VLOOKUP(C662,'Cleaned Customer Dim'!$A$2:$E$501,5,FALSE)</f>
        <v>Male</v>
      </c>
      <c r="Q662" s="6" t="str">
        <f>VLOOKUP(C662,'Cleaned Customer Dim'!$A$2:$J$501,10,FALSE)</f>
        <v>Bronze</v>
      </c>
      <c r="R662" s="4" t="str">
        <f>VLOOKUP(D662,'Cleaned Product Dim'!$A$2:$C$101,3,FALSE)</f>
        <v>Electronics</v>
      </c>
      <c r="S662" s="6">
        <f>VLOOKUP(D662,'Cleaned Product Dim'!$A$2:$G$101,7,FALSE)</f>
        <v>340.14</v>
      </c>
      <c r="T662" s="6">
        <f>VLOOKUP(D662,'Cleaned Product Dim'!$A$2:$H$101,8,FALSE)</f>
        <v>361</v>
      </c>
      <c r="U662" s="6" t="str">
        <f>VLOOKUP(E662,'Cleaned Store Dim'!$A$2:$C$21,3,FALSE)</f>
        <v>East</v>
      </c>
      <c r="V662" s="6" t="str">
        <f>VLOOKUP(E662,'Cleaned Store Dim'!$A$2:$E$21,5,FALSE)</f>
        <v>Flagship</v>
      </c>
      <c r="W662" s="6" t="str">
        <f>VLOOKUP(E662,'Cleaned Store Dim'!$A$2:$F$21,6,FALSE)</f>
        <v>East Stevechester</v>
      </c>
    </row>
    <row r="663" spans="1:23" ht="15.75" x14ac:dyDescent="0.25">
      <c r="A663" s="4" t="s">
        <v>2627</v>
      </c>
      <c r="B663" s="20">
        <v>45673</v>
      </c>
      <c r="C663" s="4" t="s">
        <v>215</v>
      </c>
      <c r="D663" s="4" t="s">
        <v>1718</v>
      </c>
      <c r="E663" s="4" t="s">
        <v>1901</v>
      </c>
      <c r="F663" s="4">
        <v>4</v>
      </c>
      <c r="G663" s="4">
        <v>608.97</v>
      </c>
      <c r="H663" s="4">
        <v>0.14000000000000001</v>
      </c>
      <c r="I663" s="4" t="s">
        <v>1964</v>
      </c>
      <c r="J663" s="4">
        <v>2094.8568</v>
      </c>
      <c r="K663" s="4">
        <f t="shared" si="40"/>
        <v>4</v>
      </c>
      <c r="L663" s="4">
        <f t="shared" si="41"/>
        <v>608.97</v>
      </c>
      <c r="M663" s="4">
        <f t="shared" si="42"/>
        <v>0.14000000000000001</v>
      </c>
      <c r="N663" s="4">
        <f t="shared" si="43"/>
        <v>2094.8568</v>
      </c>
      <c r="O663" s="6">
        <f>VLOOKUP(C663,'Cleaned Customer Dim'!$A$2:$D$501,4,FALSE)</f>
        <v>49</v>
      </c>
      <c r="P663" s="6" t="str">
        <f>VLOOKUP(C663,'Cleaned Customer Dim'!$A$2:$E$501,5,FALSE)</f>
        <v>Female</v>
      </c>
      <c r="Q663" s="6" t="str">
        <f>VLOOKUP(C663,'Cleaned Customer Dim'!$A$2:$J$501,10,FALSE)</f>
        <v>Gold</v>
      </c>
      <c r="R663" s="4" t="str">
        <f>VLOOKUP(D663,'Cleaned Product Dim'!$A$2:$C$101,3,FALSE)</f>
        <v>Clothing</v>
      </c>
      <c r="S663" s="6">
        <f>VLOOKUP(D663,'Cleaned Product Dim'!$A$2:$G$101,7,FALSE)</f>
        <v>167.34</v>
      </c>
      <c r="T663" s="6">
        <f>VLOOKUP(D663,'Cleaned Product Dim'!$A$2:$H$101,8,FALSE)</f>
        <v>296</v>
      </c>
      <c r="U663" s="6" t="str">
        <f>VLOOKUP(E663,'Cleaned Store Dim'!$A$2:$C$21,3,FALSE)</f>
        <v>North</v>
      </c>
      <c r="V663" s="6" t="str">
        <f>VLOOKUP(E663,'Cleaned Store Dim'!$A$2:$E$21,5,FALSE)</f>
        <v>Outlet</v>
      </c>
      <c r="W663" s="6" t="str">
        <f>VLOOKUP(E663,'Cleaned Store Dim'!$A$2:$F$21,6,FALSE)</f>
        <v>Goldberg</v>
      </c>
    </row>
    <row r="664" spans="1:23" ht="15.75" x14ac:dyDescent="0.25">
      <c r="A664" s="4" t="s">
        <v>2628</v>
      </c>
      <c r="B664" s="20">
        <v>45659</v>
      </c>
      <c r="C664" s="4" t="s">
        <v>1121</v>
      </c>
      <c r="D664" s="4" t="s">
        <v>1765</v>
      </c>
      <c r="E664" s="4" t="s">
        <v>1911</v>
      </c>
      <c r="F664" s="4">
        <v>3</v>
      </c>
      <c r="G664" s="4">
        <v>260.45999999999998</v>
      </c>
      <c r="H664" s="4">
        <v>0.09</v>
      </c>
      <c r="I664" s="4" t="s">
        <v>1959</v>
      </c>
      <c r="J664" s="4">
        <v>711.05579999999986</v>
      </c>
      <c r="K664" s="4">
        <f t="shared" si="40"/>
        <v>3</v>
      </c>
      <c r="L664" s="4">
        <f t="shared" si="41"/>
        <v>260.45999999999998</v>
      </c>
      <c r="M664" s="4">
        <f t="shared" si="42"/>
        <v>0.09</v>
      </c>
      <c r="N664" s="4">
        <f t="shared" si="43"/>
        <v>711.05579999999986</v>
      </c>
      <c r="O664" s="6">
        <f>VLOOKUP(C664,'Cleaned Customer Dim'!$A$2:$D$501,4,FALSE)</f>
        <v>38</v>
      </c>
      <c r="P664" s="6" t="str">
        <f>VLOOKUP(C664,'Cleaned Customer Dim'!$A$2:$E$501,5,FALSE)</f>
        <v>Male</v>
      </c>
      <c r="Q664" s="6" t="str">
        <f>VLOOKUP(C664,'Cleaned Customer Dim'!$A$2:$J$501,10,FALSE)</f>
        <v>Silver</v>
      </c>
      <c r="R664" s="4" t="str">
        <f>VLOOKUP(D664,'Cleaned Product Dim'!$A$2:$C$101,3,FALSE)</f>
        <v>Sports</v>
      </c>
      <c r="S664" s="6">
        <f>VLOOKUP(D664,'Cleaned Product Dim'!$A$2:$G$101,7,FALSE)</f>
        <v>103.45</v>
      </c>
      <c r="T664" s="6">
        <f>VLOOKUP(D664,'Cleaned Product Dim'!$A$2:$H$101,8,FALSE)</f>
        <v>465</v>
      </c>
      <c r="U664" s="6" t="str">
        <f>VLOOKUP(E664,'Cleaned Store Dim'!$A$2:$C$21,3,FALSE)</f>
        <v>East</v>
      </c>
      <c r="V664" s="6" t="str">
        <f>VLOOKUP(E664,'Cleaned Store Dim'!$A$2:$E$21,5,FALSE)</f>
        <v>Online</v>
      </c>
      <c r="W664" s="6" t="str">
        <f>VLOOKUP(E664,'Cleaned Store Dim'!$A$2:$F$21,6,FALSE)</f>
        <v>Joseph</v>
      </c>
    </row>
    <row r="665" spans="1:23" ht="15.75" x14ac:dyDescent="0.25">
      <c r="A665" s="4" t="s">
        <v>2629</v>
      </c>
      <c r="B665" s="20">
        <v>45646</v>
      </c>
      <c r="C665" s="4" t="s">
        <v>430</v>
      </c>
      <c r="D665" s="4" t="s">
        <v>1642</v>
      </c>
      <c r="E665" s="4" t="s">
        <v>1911</v>
      </c>
      <c r="F665" s="4">
        <v>1</v>
      </c>
      <c r="G665" s="4">
        <v>747.03</v>
      </c>
      <c r="H665" s="4">
        <v>0.01</v>
      </c>
      <c r="I665" s="4" t="s">
        <v>1959</v>
      </c>
      <c r="J665" s="4">
        <v>739.55970000000002</v>
      </c>
      <c r="K665" s="4">
        <f t="shared" si="40"/>
        <v>1</v>
      </c>
      <c r="L665" s="4">
        <f t="shared" si="41"/>
        <v>747.03</v>
      </c>
      <c r="M665" s="4">
        <f t="shared" si="42"/>
        <v>0.01</v>
      </c>
      <c r="N665" s="4">
        <f t="shared" si="43"/>
        <v>739.55970000000002</v>
      </c>
      <c r="O665" s="6">
        <f>VLOOKUP(C665,'Cleaned Customer Dim'!$A$2:$D$501,4,FALSE)</f>
        <v>40</v>
      </c>
      <c r="P665" s="6" t="str">
        <f>VLOOKUP(C665,'Cleaned Customer Dim'!$A$2:$E$501,5,FALSE)</f>
        <v>Male</v>
      </c>
      <c r="Q665" s="6" t="str">
        <f>VLOOKUP(C665,'Cleaned Customer Dim'!$A$2:$J$501,10,FALSE)</f>
        <v>Silver</v>
      </c>
      <c r="R665" s="4" t="str">
        <f>VLOOKUP(D665,'Cleaned Product Dim'!$A$2:$C$101,3,FALSE)</f>
        <v>Sports</v>
      </c>
      <c r="S665" s="6">
        <f>VLOOKUP(D665,'Cleaned Product Dim'!$A$2:$G$101,7,FALSE)</f>
        <v>484.62</v>
      </c>
      <c r="T665" s="6">
        <f>VLOOKUP(D665,'Cleaned Product Dim'!$A$2:$H$101,8,FALSE)</f>
        <v>432</v>
      </c>
      <c r="U665" s="6" t="str">
        <f>VLOOKUP(E665,'Cleaned Store Dim'!$A$2:$C$21,3,FALSE)</f>
        <v>East</v>
      </c>
      <c r="V665" s="6" t="str">
        <f>VLOOKUP(E665,'Cleaned Store Dim'!$A$2:$E$21,5,FALSE)</f>
        <v>Online</v>
      </c>
      <c r="W665" s="6" t="str">
        <f>VLOOKUP(E665,'Cleaned Store Dim'!$A$2:$F$21,6,FALSE)</f>
        <v>Joseph</v>
      </c>
    </row>
    <row r="666" spans="1:23" ht="15.75" x14ac:dyDescent="0.25">
      <c r="A666" s="4" t="s">
        <v>2630</v>
      </c>
      <c r="B666" s="20">
        <v>45329</v>
      </c>
      <c r="C666" s="4" t="s">
        <v>1269</v>
      </c>
      <c r="D666" s="4" t="s">
        <v>1998</v>
      </c>
      <c r="E666" s="4" t="s">
        <v>1917</v>
      </c>
      <c r="F666" s="4">
        <v>4</v>
      </c>
      <c r="G666" s="4">
        <v>700.88</v>
      </c>
      <c r="H666" s="4">
        <v>0.23</v>
      </c>
      <c r="I666" s="4" t="s">
        <v>1961</v>
      </c>
      <c r="J666" s="4">
        <v>2158.7103999999999</v>
      </c>
      <c r="K666" s="4">
        <f t="shared" si="40"/>
        <v>4</v>
      </c>
      <c r="L666" s="4">
        <f t="shared" si="41"/>
        <v>700.88</v>
      </c>
      <c r="M666" s="4">
        <f t="shared" si="42"/>
        <v>0.23</v>
      </c>
      <c r="N666" s="4">
        <f t="shared" si="43"/>
        <v>2158.7103999999999</v>
      </c>
      <c r="O666" s="6">
        <f>VLOOKUP(C666,'Cleaned Customer Dim'!$A$2:$D$501,4,FALSE)</f>
        <v>22</v>
      </c>
      <c r="P666" s="6" t="str">
        <f>VLOOKUP(C666,'Cleaned Customer Dim'!$A$2:$E$501,5,FALSE)</f>
        <v>Female</v>
      </c>
      <c r="Q666" s="6" t="str">
        <f>VLOOKUP(C666,'Cleaned Customer Dim'!$A$2:$J$501,10,FALSE)</f>
        <v>Silver</v>
      </c>
      <c r="R666" s="4" t="str">
        <f>VLOOKUP(D666,'Cleaned Product Dim'!$A$2:$C$101,3,FALSE)</f>
        <v>Beauty</v>
      </c>
      <c r="S666" s="6">
        <f>VLOOKUP(D666,'Cleaned Product Dim'!$A$2:$G$101,7,FALSE)</f>
        <v>337.42</v>
      </c>
      <c r="T666" s="6">
        <f>VLOOKUP(D666,'Cleaned Product Dim'!$A$2:$H$101,8,FALSE)</f>
        <v>256</v>
      </c>
      <c r="U666" s="6" t="str">
        <f>VLOOKUP(E666,'Cleaned Store Dim'!$A$2:$C$21,3,FALSE)</f>
        <v>West</v>
      </c>
      <c r="V666" s="6" t="str">
        <f>VLOOKUP(E666,'Cleaned Store Dim'!$A$2:$E$21,5,FALSE)</f>
        <v>Online</v>
      </c>
      <c r="W666" s="6" t="str">
        <f>VLOOKUP(E666,'Cleaned Store Dim'!$A$2:$F$21,6,FALSE)</f>
        <v>Thompson</v>
      </c>
    </row>
    <row r="667" spans="1:23" ht="15.75" x14ac:dyDescent="0.25">
      <c r="A667" s="4" t="s">
        <v>2631</v>
      </c>
      <c r="B667" s="20">
        <v>45752</v>
      </c>
      <c r="C667" s="4" t="s">
        <v>189</v>
      </c>
      <c r="D667" s="4" t="s">
        <v>1868</v>
      </c>
      <c r="E667" s="4" t="s">
        <v>1934</v>
      </c>
      <c r="F667" s="4">
        <v>4</v>
      </c>
      <c r="G667" s="4">
        <v>20.09</v>
      </c>
      <c r="H667" s="4">
        <v>0.16</v>
      </c>
      <c r="I667" s="4" t="s">
        <v>1961</v>
      </c>
      <c r="J667" s="4">
        <v>67.502399999999994</v>
      </c>
      <c r="K667" s="4">
        <f t="shared" si="40"/>
        <v>4</v>
      </c>
      <c r="L667" s="4">
        <f t="shared" si="41"/>
        <v>20.09</v>
      </c>
      <c r="M667" s="4">
        <f t="shared" si="42"/>
        <v>0.16</v>
      </c>
      <c r="N667" s="4">
        <f t="shared" si="43"/>
        <v>67.502399999999994</v>
      </c>
      <c r="O667" s="6">
        <f>VLOOKUP(C667,'Cleaned Customer Dim'!$A$2:$D$501,4,FALSE)</f>
        <v>54</v>
      </c>
      <c r="P667" s="6" t="str">
        <f>VLOOKUP(C667,'Cleaned Customer Dim'!$A$2:$E$501,5,FALSE)</f>
        <v>Male</v>
      </c>
      <c r="Q667" s="6" t="str">
        <f>VLOOKUP(C667,'Cleaned Customer Dim'!$A$2:$J$501,10,FALSE)</f>
        <v>Platinum</v>
      </c>
      <c r="R667" s="4" t="str">
        <f>VLOOKUP(D667,'Cleaned Product Dim'!$A$2:$C$101,3,FALSE)</f>
        <v>Sports</v>
      </c>
      <c r="S667" s="6">
        <f>VLOOKUP(D667,'Cleaned Product Dim'!$A$2:$G$101,7,FALSE)</f>
        <v>60.65</v>
      </c>
      <c r="T667" s="6">
        <f>VLOOKUP(D667,'Cleaned Product Dim'!$A$2:$H$101,8,FALSE)</f>
        <v>75</v>
      </c>
      <c r="U667" s="6" t="str">
        <f>VLOOKUP(E667,'Cleaned Store Dim'!$A$2:$C$21,3,FALSE)</f>
        <v>South</v>
      </c>
      <c r="V667" s="6" t="str">
        <f>VLOOKUP(E667,'Cleaned Store Dim'!$A$2:$E$21,5,FALSE)</f>
        <v>Outlet</v>
      </c>
      <c r="W667" s="6" t="str">
        <f>VLOOKUP(E667,'Cleaned Store Dim'!$A$2:$F$21,6,FALSE)</f>
        <v>Christopher</v>
      </c>
    </row>
    <row r="668" spans="1:23" ht="15.75" x14ac:dyDescent="0.25">
      <c r="A668" s="4" t="s">
        <v>2632</v>
      </c>
      <c r="B668" s="20">
        <v>45654</v>
      </c>
      <c r="C668" s="4" t="s">
        <v>234</v>
      </c>
      <c r="D668" s="4" t="s">
        <v>1689</v>
      </c>
      <c r="E668" s="4" t="s">
        <v>1927</v>
      </c>
      <c r="F668" s="4">
        <v>3</v>
      </c>
      <c r="G668" s="4">
        <v>917.64</v>
      </c>
      <c r="H668" s="4">
        <v>0.24</v>
      </c>
      <c r="I668" s="4" t="s">
        <v>1961</v>
      </c>
      <c r="J668" s="4">
        <v>2092.2192</v>
      </c>
      <c r="K668" s="4">
        <f t="shared" si="40"/>
        <v>3</v>
      </c>
      <c r="L668" s="4">
        <f t="shared" si="41"/>
        <v>917.64</v>
      </c>
      <c r="M668" s="4">
        <f t="shared" si="42"/>
        <v>0.24</v>
      </c>
      <c r="N668" s="4">
        <f t="shared" si="43"/>
        <v>2092.2192</v>
      </c>
      <c r="O668" s="6">
        <f>VLOOKUP(C668,'Cleaned Customer Dim'!$A$2:$D$501,4,FALSE)</f>
        <v>50</v>
      </c>
      <c r="P668" s="6" t="str">
        <f>VLOOKUP(C668,'Cleaned Customer Dim'!$A$2:$E$501,5,FALSE)</f>
        <v>Male</v>
      </c>
      <c r="Q668" s="6" t="str">
        <f>VLOOKUP(C668,'Cleaned Customer Dim'!$A$2:$J$501,10,FALSE)</f>
        <v>Bronze</v>
      </c>
      <c r="R668" s="4" t="str">
        <f>VLOOKUP(D668,'Cleaned Product Dim'!$A$2:$C$101,3,FALSE)</f>
        <v>Clothing</v>
      </c>
      <c r="S668" s="6">
        <f>VLOOKUP(D668,'Cleaned Product Dim'!$A$2:$G$101,7,FALSE)</f>
        <v>353.47</v>
      </c>
      <c r="T668" s="6">
        <f>VLOOKUP(D668,'Cleaned Product Dim'!$A$2:$H$101,8,FALSE)</f>
        <v>214</v>
      </c>
      <c r="U668" s="6" t="str">
        <f>VLOOKUP(E668,'Cleaned Store Dim'!$A$2:$C$21,3,FALSE)</f>
        <v>South</v>
      </c>
      <c r="V668" s="6" t="str">
        <f>VLOOKUP(E668,'Cleaned Store Dim'!$A$2:$E$21,5,FALSE)</f>
        <v>Online</v>
      </c>
      <c r="W668" s="6" t="str">
        <f>VLOOKUP(E668,'Cleaned Store Dim'!$A$2:$F$21,6,FALSE)</f>
        <v>Lake</v>
      </c>
    </row>
    <row r="669" spans="1:23" ht="15.75" x14ac:dyDescent="0.25">
      <c r="A669" s="4" t="s">
        <v>2633</v>
      </c>
      <c r="B669" s="20">
        <v>45594</v>
      </c>
      <c r="C669" s="4" t="s">
        <v>199</v>
      </c>
      <c r="D669" s="4" t="s">
        <v>1638</v>
      </c>
      <c r="E669" s="4" t="s">
        <v>1887</v>
      </c>
      <c r="F669" s="4">
        <v>1</v>
      </c>
      <c r="G669" s="4">
        <v>242.08</v>
      </c>
      <c r="H669" s="4">
        <v>0.18</v>
      </c>
      <c r="I669" s="4" t="s">
        <v>1961</v>
      </c>
      <c r="J669" s="4">
        <v>198.50559999999999</v>
      </c>
      <c r="K669" s="4">
        <f t="shared" si="40"/>
        <v>1</v>
      </c>
      <c r="L669" s="4">
        <f t="shared" si="41"/>
        <v>242.08</v>
      </c>
      <c r="M669" s="4">
        <f t="shared" si="42"/>
        <v>0.18</v>
      </c>
      <c r="N669" s="4">
        <f t="shared" si="43"/>
        <v>198.50559999999999</v>
      </c>
      <c r="O669" s="6">
        <f>VLOOKUP(C669,'Cleaned Customer Dim'!$A$2:$D$501,4,FALSE)</f>
        <v>23</v>
      </c>
      <c r="P669" s="6" t="str">
        <f>VLOOKUP(C669,'Cleaned Customer Dim'!$A$2:$E$501,5,FALSE)</f>
        <v>Female</v>
      </c>
      <c r="Q669" s="6" t="str">
        <f>VLOOKUP(C669,'Cleaned Customer Dim'!$A$2:$J$501,10,FALSE)</f>
        <v>Gold</v>
      </c>
      <c r="R669" s="4" t="str">
        <f>VLOOKUP(D669,'Cleaned Product Dim'!$A$2:$C$101,3,FALSE)</f>
        <v>Home</v>
      </c>
      <c r="S669" s="6">
        <f>VLOOKUP(D669,'Cleaned Product Dim'!$A$2:$G$101,7,FALSE)</f>
        <v>123.46</v>
      </c>
      <c r="T669" s="6">
        <f>VLOOKUP(D669,'Cleaned Product Dim'!$A$2:$H$101,8,FALSE)</f>
        <v>76</v>
      </c>
      <c r="U669" s="6" t="str">
        <f>VLOOKUP(E669,'Cleaned Store Dim'!$A$2:$C$21,3,FALSE)</f>
        <v>East</v>
      </c>
      <c r="V669" s="6" t="str">
        <f>VLOOKUP(E669,'Cleaned Store Dim'!$A$2:$E$21,5,FALSE)</f>
        <v>Flagship</v>
      </c>
      <c r="W669" s="6" t="str">
        <f>VLOOKUP(E669,'Cleaned Store Dim'!$A$2:$F$21,6,FALSE)</f>
        <v>Washington</v>
      </c>
    </row>
    <row r="670" spans="1:23" ht="15.75" x14ac:dyDescent="0.25">
      <c r="A670" s="4" t="s">
        <v>2634</v>
      </c>
      <c r="B670" s="20">
        <v>45581</v>
      </c>
      <c r="C670" s="4" t="s">
        <v>218</v>
      </c>
      <c r="D670" s="4" t="s">
        <v>1771</v>
      </c>
      <c r="E670" s="4" t="s">
        <v>1914</v>
      </c>
      <c r="F670" s="4">
        <v>1</v>
      </c>
      <c r="G670" s="4">
        <v>536.67999999999995</v>
      </c>
      <c r="H670" s="4">
        <v>0.27</v>
      </c>
      <c r="I670" s="4" t="s">
        <v>1959</v>
      </c>
      <c r="J670" s="4">
        <v>391.77640000000002</v>
      </c>
      <c r="K670" s="4">
        <f t="shared" si="40"/>
        <v>1</v>
      </c>
      <c r="L670" s="4">
        <f t="shared" si="41"/>
        <v>536.67999999999995</v>
      </c>
      <c r="M670" s="4">
        <f t="shared" si="42"/>
        <v>0.27</v>
      </c>
      <c r="N670" s="4">
        <f t="shared" si="43"/>
        <v>391.77640000000002</v>
      </c>
      <c r="O670" s="6">
        <f>VLOOKUP(C670,'Cleaned Customer Dim'!$A$2:$D$501,4,FALSE)</f>
        <v>43</v>
      </c>
      <c r="P670" s="6" t="str">
        <f>VLOOKUP(C670,'Cleaned Customer Dim'!$A$2:$E$501,5,FALSE)</f>
        <v>Female</v>
      </c>
      <c r="Q670" s="6" t="str">
        <f>VLOOKUP(C670,'Cleaned Customer Dim'!$A$2:$J$501,10,FALSE)</f>
        <v>Platinum</v>
      </c>
      <c r="R670" s="4" t="str">
        <f>VLOOKUP(D670,'Cleaned Product Dim'!$A$2:$C$101,3,FALSE)</f>
        <v>Beauty</v>
      </c>
      <c r="S670" s="6">
        <f>VLOOKUP(D670,'Cleaned Product Dim'!$A$2:$G$101,7,FALSE)</f>
        <v>266.86</v>
      </c>
      <c r="T670" s="6">
        <f>VLOOKUP(D670,'Cleaned Product Dim'!$A$2:$H$101,8,FALSE)</f>
        <v>458</v>
      </c>
      <c r="U670" s="6" t="str">
        <f>VLOOKUP(E670,'Cleaned Store Dim'!$A$2:$C$21,3,FALSE)</f>
        <v>South</v>
      </c>
      <c r="V670" s="6" t="str">
        <f>VLOOKUP(E670,'Cleaned Store Dim'!$A$2:$E$21,5,FALSE)</f>
        <v>Online</v>
      </c>
      <c r="W670" s="6" t="str">
        <f>VLOOKUP(E670,'Cleaned Store Dim'!$A$2:$F$21,6,FALSE)</f>
        <v>Williamsport</v>
      </c>
    </row>
    <row r="671" spans="1:23" ht="15.75" x14ac:dyDescent="0.25">
      <c r="A671" s="4" t="s">
        <v>2635</v>
      </c>
      <c r="B671" s="20">
        <v>45661</v>
      </c>
      <c r="C671" s="4" t="s">
        <v>342</v>
      </c>
      <c r="D671" s="4" t="s">
        <v>1664</v>
      </c>
      <c r="E671" s="4" t="s">
        <v>1904</v>
      </c>
      <c r="F671" s="4">
        <v>2</v>
      </c>
      <c r="G671" s="4">
        <v>145.18</v>
      </c>
      <c r="H671" s="4">
        <v>0.26</v>
      </c>
      <c r="I671" s="4" t="s">
        <v>1961</v>
      </c>
      <c r="J671" s="4">
        <v>214.8664</v>
      </c>
      <c r="K671" s="4">
        <f t="shared" si="40"/>
        <v>2</v>
      </c>
      <c r="L671" s="4">
        <f t="shared" si="41"/>
        <v>145.18</v>
      </c>
      <c r="M671" s="4">
        <f t="shared" si="42"/>
        <v>0.26</v>
      </c>
      <c r="N671" s="4">
        <f t="shared" si="43"/>
        <v>214.8664</v>
      </c>
      <c r="O671" s="6">
        <f>VLOOKUP(C671,'Cleaned Customer Dim'!$A$2:$D$501,4,FALSE)</f>
        <v>43</v>
      </c>
      <c r="P671" s="6" t="str">
        <f>VLOOKUP(C671,'Cleaned Customer Dim'!$A$2:$E$501,5,FALSE)</f>
        <v>Female</v>
      </c>
      <c r="Q671" s="6" t="str">
        <f>VLOOKUP(C671,'Cleaned Customer Dim'!$A$2:$J$501,10,FALSE)</f>
        <v>Gold</v>
      </c>
      <c r="R671" s="4" t="str">
        <f>VLOOKUP(D671,'Cleaned Product Dim'!$A$2:$C$101,3,FALSE)</f>
        <v>Home</v>
      </c>
      <c r="S671" s="6">
        <f>VLOOKUP(D671,'Cleaned Product Dim'!$A$2:$G$101,7,FALSE)</f>
        <v>218.48</v>
      </c>
      <c r="T671" s="6">
        <f>VLOOKUP(D671,'Cleaned Product Dim'!$A$2:$H$101,8,FALSE)</f>
        <v>276</v>
      </c>
      <c r="U671" s="6" t="str">
        <f>VLOOKUP(E671,'Cleaned Store Dim'!$A$2:$C$21,3,FALSE)</f>
        <v>South</v>
      </c>
      <c r="V671" s="6" t="str">
        <f>VLOOKUP(E671,'Cleaned Store Dim'!$A$2:$E$21,5,FALSE)</f>
        <v>Online</v>
      </c>
      <c r="W671" s="6" t="str">
        <f>VLOOKUP(E671,'Cleaned Store Dim'!$A$2:$F$21,6,FALSE)</f>
        <v>Sharon</v>
      </c>
    </row>
    <row r="672" spans="1:23" ht="15.75" x14ac:dyDescent="0.25">
      <c r="A672" s="4" t="s">
        <v>2636</v>
      </c>
      <c r="B672" s="20">
        <v>45369</v>
      </c>
      <c r="C672" s="4" t="s">
        <v>726</v>
      </c>
      <c r="D672" s="4" t="s">
        <v>1783</v>
      </c>
      <c r="E672" s="4" t="s">
        <v>1904</v>
      </c>
      <c r="F672" s="4">
        <v>2</v>
      </c>
      <c r="G672" s="4">
        <v>132.77000000000001</v>
      </c>
      <c r="H672" s="4">
        <v>0.13</v>
      </c>
      <c r="I672" s="4" t="s">
        <v>1964</v>
      </c>
      <c r="J672" s="4">
        <v>231.0198</v>
      </c>
      <c r="K672" s="4">
        <f t="shared" si="40"/>
        <v>2</v>
      </c>
      <c r="L672" s="4">
        <f t="shared" si="41"/>
        <v>132.77000000000001</v>
      </c>
      <c r="M672" s="4">
        <f t="shared" si="42"/>
        <v>0.13</v>
      </c>
      <c r="N672" s="4">
        <f t="shared" si="43"/>
        <v>231.0198</v>
      </c>
      <c r="O672" s="6">
        <f>VLOOKUP(C672,'Cleaned Customer Dim'!$A$2:$D$501,4,FALSE)</f>
        <v>38</v>
      </c>
      <c r="P672" s="6" t="str">
        <f>VLOOKUP(C672,'Cleaned Customer Dim'!$A$2:$E$501,5,FALSE)</f>
        <v>Male</v>
      </c>
      <c r="Q672" s="6" t="str">
        <f>VLOOKUP(C672,'Cleaned Customer Dim'!$A$2:$J$501,10,FALSE)</f>
        <v>Platinum</v>
      </c>
      <c r="R672" s="4" t="str">
        <f>VLOOKUP(D672,'Cleaned Product Dim'!$A$2:$C$101,3,FALSE)</f>
        <v>Electronics</v>
      </c>
      <c r="S672" s="6">
        <f>VLOOKUP(D672,'Cleaned Product Dim'!$A$2:$G$101,7,FALSE)</f>
        <v>349.17</v>
      </c>
      <c r="T672" s="6">
        <f>VLOOKUP(D672,'Cleaned Product Dim'!$A$2:$H$101,8,FALSE)</f>
        <v>476</v>
      </c>
      <c r="U672" s="6" t="str">
        <f>VLOOKUP(E672,'Cleaned Store Dim'!$A$2:$C$21,3,FALSE)</f>
        <v>South</v>
      </c>
      <c r="V672" s="6" t="str">
        <f>VLOOKUP(E672,'Cleaned Store Dim'!$A$2:$E$21,5,FALSE)</f>
        <v>Online</v>
      </c>
      <c r="W672" s="6" t="str">
        <f>VLOOKUP(E672,'Cleaned Store Dim'!$A$2:$F$21,6,FALSE)</f>
        <v>Sharon</v>
      </c>
    </row>
    <row r="673" spans="1:23" ht="15.75" x14ac:dyDescent="0.25">
      <c r="A673" s="4" t="s">
        <v>2637</v>
      </c>
      <c r="B673" s="20">
        <v>45701</v>
      </c>
      <c r="C673" s="4" t="s">
        <v>66</v>
      </c>
      <c r="D673" s="4" t="s">
        <v>1703</v>
      </c>
      <c r="E673" s="4" t="s">
        <v>1921</v>
      </c>
      <c r="F673" s="4">
        <v>4</v>
      </c>
      <c r="G673" s="4">
        <v>682.11</v>
      </c>
      <c r="H673" s="4">
        <v>0.14000000000000001</v>
      </c>
      <c r="I673" s="4" t="s">
        <v>1959</v>
      </c>
      <c r="J673" s="4">
        <v>2346.4584</v>
      </c>
      <c r="K673" s="4">
        <f t="shared" si="40"/>
        <v>4</v>
      </c>
      <c r="L673" s="4">
        <f t="shared" si="41"/>
        <v>682.11</v>
      </c>
      <c r="M673" s="4">
        <f t="shared" si="42"/>
        <v>0.14000000000000001</v>
      </c>
      <c r="N673" s="4">
        <f t="shared" si="43"/>
        <v>2346.4584</v>
      </c>
      <c r="O673" s="6">
        <f>VLOOKUP(C673,'Cleaned Customer Dim'!$A$2:$D$501,4,FALSE)</f>
        <v>32</v>
      </c>
      <c r="P673" s="6" t="str">
        <f>VLOOKUP(C673,'Cleaned Customer Dim'!$A$2:$E$501,5,FALSE)</f>
        <v>Female</v>
      </c>
      <c r="Q673" s="6" t="str">
        <f>VLOOKUP(C673,'Cleaned Customer Dim'!$A$2:$J$501,10,FALSE)</f>
        <v>Silver</v>
      </c>
      <c r="R673" s="4" t="str">
        <f>VLOOKUP(D673,'Cleaned Product Dim'!$A$2:$C$101,3,FALSE)</f>
        <v>Sports</v>
      </c>
      <c r="S673" s="6">
        <f>VLOOKUP(D673,'Cleaned Product Dim'!$A$2:$G$101,7,FALSE)</f>
        <v>313.26</v>
      </c>
      <c r="T673" s="6">
        <f>VLOOKUP(D673,'Cleaned Product Dim'!$A$2:$H$101,8,FALSE)</f>
        <v>369</v>
      </c>
      <c r="U673" s="6" t="str">
        <f>VLOOKUP(E673,'Cleaned Store Dim'!$A$2:$C$21,3,FALSE)</f>
        <v>South</v>
      </c>
      <c r="V673" s="6" t="str">
        <f>VLOOKUP(E673,'Cleaned Store Dim'!$A$2:$E$21,5,FALSE)</f>
        <v>Flagship</v>
      </c>
      <c r="W673" s="6" t="str">
        <f>VLOOKUP(E673,'Cleaned Store Dim'!$A$2:$F$21,6,FALSE)</f>
        <v>Johnstad</v>
      </c>
    </row>
    <row r="674" spans="1:23" ht="15.75" x14ac:dyDescent="0.25">
      <c r="A674" s="4" t="s">
        <v>2638</v>
      </c>
      <c r="B674" s="20">
        <v>45451</v>
      </c>
      <c r="C674" s="4" t="s">
        <v>2639</v>
      </c>
      <c r="D674" s="4" t="s">
        <v>1700</v>
      </c>
      <c r="E674" s="4" t="s">
        <v>1942</v>
      </c>
      <c r="F674" s="4">
        <v>4</v>
      </c>
      <c r="G674" s="4">
        <v>502.95</v>
      </c>
      <c r="H674" s="4">
        <v>0.14000000000000001</v>
      </c>
      <c r="I674" s="4" t="s">
        <v>1964</v>
      </c>
      <c r="J674" s="4">
        <v>1730.1479999999999</v>
      </c>
      <c r="K674" s="4">
        <f t="shared" si="40"/>
        <v>4</v>
      </c>
      <c r="L674" s="4">
        <f t="shared" si="41"/>
        <v>502.95</v>
      </c>
      <c r="M674" s="4">
        <f t="shared" si="42"/>
        <v>0.14000000000000001</v>
      </c>
      <c r="N674" s="4">
        <f t="shared" si="43"/>
        <v>1730.1479999999999</v>
      </c>
      <c r="O674" s="6">
        <f>VLOOKUP(C674,'Cleaned Customer Dim'!$A$2:$D$501,4,FALSE)</f>
        <v>22</v>
      </c>
      <c r="P674" s="6" t="str">
        <f>VLOOKUP(C674,'Cleaned Customer Dim'!$A$2:$E$501,5,FALSE)</f>
        <v>Female</v>
      </c>
      <c r="Q674" s="6" t="str">
        <f>VLOOKUP(C674,'Cleaned Customer Dim'!$A$2:$J$501,10,FALSE)</f>
        <v>Bronze</v>
      </c>
      <c r="R674" s="4" t="str">
        <f>VLOOKUP(D674,'Cleaned Product Dim'!$A$2:$C$101,3,FALSE)</f>
        <v>Electronics</v>
      </c>
      <c r="S674" s="6">
        <f>VLOOKUP(D674,'Cleaned Product Dim'!$A$2:$G$101,7,FALSE)</f>
        <v>38.520000000000003</v>
      </c>
      <c r="T674" s="6">
        <f>VLOOKUP(D674,'Cleaned Product Dim'!$A$2:$H$101,8,FALSE)</f>
        <v>378</v>
      </c>
      <c r="U674" s="6" t="str">
        <f>VLOOKUP(E674,'Cleaned Store Dim'!$A$2:$C$21,3,FALSE)</f>
        <v>North</v>
      </c>
      <c r="V674" s="6" t="str">
        <f>VLOOKUP(E674,'Cleaned Store Dim'!$A$2:$E$21,5,FALSE)</f>
        <v>Flagship</v>
      </c>
      <c r="W674" s="6" t="str">
        <f>VLOOKUP(E674,'Cleaned Store Dim'!$A$2:$F$21,6,FALSE)</f>
        <v>Benson</v>
      </c>
    </row>
    <row r="675" spans="1:23" ht="15.75" x14ac:dyDescent="0.25">
      <c r="A675" s="4" t="s">
        <v>2640</v>
      </c>
      <c r="B675" s="20">
        <v>45360</v>
      </c>
      <c r="C675" s="4" t="s">
        <v>763</v>
      </c>
      <c r="D675" s="4" t="s">
        <v>1689</v>
      </c>
      <c r="E675" s="4" t="s">
        <v>1939</v>
      </c>
      <c r="F675" s="4">
        <v>2</v>
      </c>
      <c r="G675" s="4">
        <v>472.08</v>
      </c>
      <c r="H675" s="4">
        <v>7.0000000000000007E-2</v>
      </c>
      <c r="I675" s="4" t="s">
        <v>1959</v>
      </c>
      <c r="J675" s="4">
        <v>878.0687999999999</v>
      </c>
      <c r="K675" s="4">
        <f t="shared" si="40"/>
        <v>2</v>
      </c>
      <c r="L675" s="4">
        <f t="shared" si="41"/>
        <v>472.08</v>
      </c>
      <c r="M675" s="4">
        <f t="shared" si="42"/>
        <v>7.0000000000000007E-2</v>
      </c>
      <c r="N675" s="4">
        <f t="shared" si="43"/>
        <v>878.0687999999999</v>
      </c>
      <c r="O675" s="6">
        <f>VLOOKUP(C675,'Cleaned Customer Dim'!$A$2:$D$501,4,FALSE)</f>
        <v>43</v>
      </c>
      <c r="P675" s="6" t="str">
        <f>VLOOKUP(C675,'Cleaned Customer Dim'!$A$2:$E$501,5,FALSE)</f>
        <v>Female</v>
      </c>
      <c r="Q675" s="6" t="str">
        <f>VLOOKUP(C675,'Cleaned Customer Dim'!$A$2:$J$501,10,FALSE)</f>
        <v>Gold</v>
      </c>
      <c r="R675" s="4" t="str">
        <f>VLOOKUP(D675,'Cleaned Product Dim'!$A$2:$C$101,3,FALSE)</f>
        <v>Clothing</v>
      </c>
      <c r="S675" s="6">
        <f>VLOOKUP(D675,'Cleaned Product Dim'!$A$2:$G$101,7,FALSE)</f>
        <v>353.47</v>
      </c>
      <c r="T675" s="6">
        <f>VLOOKUP(D675,'Cleaned Product Dim'!$A$2:$H$101,8,FALSE)</f>
        <v>214</v>
      </c>
      <c r="U675" s="6" t="str">
        <f>VLOOKUP(E675,'Cleaned Store Dim'!$A$2:$C$21,3,FALSE)</f>
        <v>West</v>
      </c>
      <c r="V675" s="6" t="str">
        <f>VLOOKUP(E675,'Cleaned Store Dim'!$A$2:$E$21,5,FALSE)</f>
        <v>Flagship</v>
      </c>
      <c r="W675" s="6" t="str">
        <f>VLOOKUP(E675,'Cleaned Store Dim'!$A$2:$F$21,6,FALSE)</f>
        <v>New Jimmy</v>
      </c>
    </row>
    <row r="676" spans="1:23" ht="15.75" x14ac:dyDescent="0.25">
      <c r="A676" s="4" t="s">
        <v>2641</v>
      </c>
      <c r="B676" s="20">
        <v>45870</v>
      </c>
      <c r="C676" s="4" t="s">
        <v>1470</v>
      </c>
      <c r="D676" s="4" t="s">
        <v>1753</v>
      </c>
      <c r="E676" s="4" t="s">
        <v>1942</v>
      </c>
      <c r="F676" s="4">
        <v>2</v>
      </c>
      <c r="G676" s="4">
        <v>218.11</v>
      </c>
      <c r="H676" s="4">
        <v>0.02</v>
      </c>
      <c r="I676" s="4" t="s">
        <v>1964</v>
      </c>
      <c r="J676" s="4">
        <v>427.49560000000002</v>
      </c>
      <c r="K676" s="4">
        <f t="shared" si="40"/>
        <v>2</v>
      </c>
      <c r="L676" s="4">
        <f t="shared" si="41"/>
        <v>218.11</v>
      </c>
      <c r="M676" s="4">
        <f t="shared" si="42"/>
        <v>0.02</v>
      </c>
      <c r="N676" s="4">
        <f t="shared" si="43"/>
        <v>427.49560000000002</v>
      </c>
      <c r="O676" s="6">
        <f>VLOOKUP(C676,'Cleaned Customer Dim'!$A$2:$D$501,4,FALSE)</f>
        <v>53</v>
      </c>
      <c r="P676" s="6" t="str">
        <f>VLOOKUP(C676,'Cleaned Customer Dim'!$A$2:$E$501,5,FALSE)</f>
        <v>Male</v>
      </c>
      <c r="Q676" s="6" t="str">
        <f>VLOOKUP(C676,'Cleaned Customer Dim'!$A$2:$J$501,10,FALSE)</f>
        <v>Bronze</v>
      </c>
      <c r="R676" s="4" t="str">
        <f>VLOOKUP(D676,'Cleaned Product Dim'!$A$2:$C$101,3,FALSE)</f>
        <v>Sports</v>
      </c>
      <c r="S676" s="6">
        <f>VLOOKUP(D676,'Cleaned Product Dim'!$A$2:$G$101,7,FALSE)</f>
        <v>30.62</v>
      </c>
      <c r="T676" s="6">
        <f>VLOOKUP(D676,'Cleaned Product Dim'!$A$2:$H$101,8,FALSE)</f>
        <v>138</v>
      </c>
      <c r="U676" s="6" t="str">
        <f>VLOOKUP(E676,'Cleaned Store Dim'!$A$2:$C$21,3,FALSE)</f>
        <v>North</v>
      </c>
      <c r="V676" s="6" t="str">
        <f>VLOOKUP(E676,'Cleaned Store Dim'!$A$2:$E$21,5,FALSE)</f>
        <v>Flagship</v>
      </c>
      <c r="W676" s="6" t="str">
        <f>VLOOKUP(E676,'Cleaned Store Dim'!$A$2:$F$21,6,FALSE)</f>
        <v>Benson</v>
      </c>
    </row>
    <row r="677" spans="1:23" ht="15.75" x14ac:dyDescent="0.25">
      <c r="A677" s="4" t="s">
        <v>2642</v>
      </c>
      <c r="B677" s="20">
        <v>45859</v>
      </c>
      <c r="C677" s="4" t="s">
        <v>218</v>
      </c>
      <c r="D677" s="4" t="s">
        <v>1560</v>
      </c>
      <c r="E677" s="4" t="s">
        <v>1911</v>
      </c>
      <c r="F677" s="4">
        <v>4</v>
      </c>
      <c r="G677" s="4">
        <v>845.58</v>
      </c>
      <c r="H677" s="4">
        <v>0.06</v>
      </c>
      <c r="I677" s="4" t="s">
        <v>1961</v>
      </c>
      <c r="J677" s="4">
        <v>3179.3807999999999</v>
      </c>
      <c r="K677" s="4">
        <f t="shared" si="40"/>
        <v>4</v>
      </c>
      <c r="L677" s="4">
        <f t="shared" si="41"/>
        <v>845.58</v>
      </c>
      <c r="M677" s="4">
        <f t="shared" si="42"/>
        <v>0.06</v>
      </c>
      <c r="N677" s="4">
        <f t="shared" si="43"/>
        <v>3179.3807999999999</v>
      </c>
      <c r="O677" s="6">
        <f>VLOOKUP(C677,'Cleaned Customer Dim'!$A$2:$D$501,4,FALSE)</f>
        <v>43</v>
      </c>
      <c r="P677" s="6" t="str">
        <f>VLOOKUP(C677,'Cleaned Customer Dim'!$A$2:$E$501,5,FALSE)</f>
        <v>Female</v>
      </c>
      <c r="Q677" s="6" t="str">
        <f>VLOOKUP(C677,'Cleaned Customer Dim'!$A$2:$J$501,10,FALSE)</f>
        <v>Platinum</v>
      </c>
      <c r="R677" s="4" t="str">
        <f>VLOOKUP(D677,'Cleaned Product Dim'!$A$2:$C$101,3,FALSE)</f>
        <v>Clothing</v>
      </c>
      <c r="S677" s="6">
        <f>VLOOKUP(D677,'Cleaned Product Dim'!$A$2:$G$101,7,FALSE)</f>
        <v>342.56</v>
      </c>
      <c r="T677" s="6">
        <f>VLOOKUP(D677,'Cleaned Product Dim'!$A$2:$H$101,8,FALSE)</f>
        <v>181</v>
      </c>
      <c r="U677" s="6" t="str">
        <f>VLOOKUP(E677,'Cleaned Store Dim'!$A$2:$C$21,3,FALSE)</f>
        <v>East</v>
      </c>
      <c r="V677" s="6" t="str">
        <f>VLOOKUP(E677,'Cleaned Store Dim'!$A$2:$E$21,5,FALSE)</f>
        <v>Online</v>
      </c>
      <c r="W677" s="6" t="str">
        <f>VLOOKUP(E677,'Cleaned Store Dim'!$A$2:$F$21,6,FALSE)</f>
        <v>Joseph</v>
      </c>
    </row>
    <row r="678" spans="1:23" ht="15.75" x14ac:dyDescent="0.25">
      <c r="A678" s="4" t="s">
        <v>2643</v>
      </c>
      <c r="B678" s="20">
        <v>45255</v>
      </c>
      <c r="C678" s="4" t="s">
        <v>446</v>
      </c>
      <c r="D678" s="4" t="s">
        <v>1823</v>
      </c>
      <c r="E678" s="4" t="s">
        <v>1896</v>
      </c>
      <c r="F678" s="4">
        <v>2</v>
      </c>
      <c r="G678" s="4">
        <v>111.28</v>
      </c>
      <c r="H678" s="4">
        <v>0.14000000000000001</v>
      </c>
      <c r="I678" s="4" t="s">
        <v>1959</v>
      </c>
      <c r="J678" s="4">
        <v>191.4016</v>
      </c>
      <c r="K678" s="4">
        <f t="shared" si="40"/>
        <v>2</v>
      </c>
      <c r="L678" s="4">
        <f t="shared" si="41"/>
        <v>111.28</v>
      </c>
      <c r="M678" s="4">
        <f t="shared" si="42"/>
        <v>0.14000000000000001</v>
      </c>
      <c r="N678" s="4">
        <f t="shared" si="43"/>
        <v>191.4016</v>
      </c>
      <c r="O678" s="6">
        <f>VLOOKUP(C678,'Cleaned Customer Dim'!$A$2:$D$501,4,FALSE)</f>
        <v>45</v>
      </c>
      <c r="P678" s="6" t="str">
        <f>VLOOKUP(C678,'Cleaned Customer Dim'!$A$2:$E$501,5,FALSE)</f>
        <v>Male</v>
      </c>
      <c r="Q678" s="6" t="str">
        <f>VLOOKUP(C678,'Cleaned Customer Dim'!$A$2:$J$501,10,FALSE)</f>
        <v>Silver</v>
      </c>
      <c r="R678" s="4" t="str">
        <f>VLOOKUP(D678,'Cleaned Product Dim'!$A$2:$C$101,3,FALSE)</f>
        <v>Home</v>
      </c>
      <c r="S678" s="6">
        <f>VLOOKUP(D678,'Cleaned Product Dim'!$A$2:$G$101,7,FALSE)</f>
        <v>143.43</v>
      </c>
      <c r="T678" s="6">
        <f>VLOOKUP(D678,'Cleaned Product Dim'!$A$2:$H$101,8,FALSE)</f>
        <v>58</v>
      </c>
      <c r="U678" s="6" t="str">
        <f>VLOOKUP(E678,'Cleaned Store Dim'!$A$2:$C$21,3,FALSE)</f>
        <v>South</v>
      </c>
      <c r="V678" s="6" t="str">
        <f>VLOOKUP(E678,'Cleaned Store Dim'!$A$2:$E$21,5,FALSE)</f>
        <v>Outlet</v>
      </c>
      <c r="W678" s="6" t="str">
        <f>VLOOKUP(E678,'Cleaned Store Dim'!$A$2:$F$21,6,FALSE)</f>
        <v>North Nancy</v>
      </c>
    </row>
    <row r="679" spans="1:23" ht="15.75" x14ac:dyDescent="0.25">
      <c r="A679" s="4" t="s">
        <v>2644</v>
      </c>
      <c r="B679" s="20">
        <v>45754</v>
      </c>
      <c r="C679" s="4" t="s">
        <v>593</v>
      </c>
      <c r="D679" s="4" t="s">
        <v>1759</v>
      </c>
      <c r="E679" s="4" t="s">
        <v>1934</v>
      </c>
      <c r="F679" s="4">
        <v>2</v>
      </c>
      <c r="G679" s="4">
        <v>37.21</v>
      </c>
      <c r="H679" s="4">
        <v>0.19</v>
      </c>
      <c r="I679" s="4" t="s">
        <v>1959</v>
      </c>
      <c r="J679" s="4">
        <v>60.280200000000008</v>
      </c>
      <c r="K679" s="4">
        <f t="shared" si="40"/>
        <v>2</v>
      </c>
      <c r="L679" s="4">
        <f t="shared" si="41"/>
        <v>37.21</v>
      </c>
      <c r="M679" s="4">
        <f t="shared" si="42"/>
        <v>0.19</v>
      </c>
      <c r="N679" s="4">
        <f t="shared" si="43"/>
        <v>60.280200000000008</v>
      </c>
      <c r="O679" s="6">
        <f>VLOOKUP(C679,'Cleaned Customer Dim'!$A$2:$D$501,4,FALSE)</f>
        <v>55</v>
      </c>
      <c r="P679" s="6" t="str">
        <f>VLOOKUP(C679,'Cleaned Customer Dim'!$A$2:$E$501,5,FALSE)</f>
        <v>Male</v>
      </c>
      <c r="Q679" s="6" t="str">
        <f>VLOOKUP(C679,'Cleaned Customer Dim'!$A$2:$J$501,10,FALSE)</f>
        <v>Platinum</v>
      </c>
      <c r="R679" s="4" t="str">
        <f>VLOOKUP(D679,'Cleaned Product Dim'!$A$2:$C$101,3,FALSE)</f>
        <v>Beauty</v>
      </c>
      <c r="S679" s="6">
        <f>VLOOKUP(D679,'Cleaned Product Dim'!$A$2:$G$101,7,FALSE)</f>
        <v>17.309999999999999</v>
      </c>
      <c r="T679" s="6">
        <f>VLOOKUP(D679,'Cleaned Product Dim'!$A$2:$H$101,8,FALSE)</f>
        <v>399</v>
      </c>
      <c r="U679" s="6" t="str">
        <f>VLOOKUP(E679,'Cleaned Store Dim'!$A$2:$C$21,3,FALSE)</f>
        <v>South</v>
      </c>
      <c r="V679" s="6" t="str">
        <f>VLOOKUP(E679,'Cleaned Store Dim'!$A$2:$E$21,5,FALSE)</f>
        <v>Outlet</v>
      </c>
      <c r="W679" s="6" t="str">
        <f>VLOOKUP(E679,'Cleaned Store Dim'!$A$2:$F$21,6,FALSE)</f>
        <v>Christopher</v>
      </c>
    </row>
    <row r="680" spans="1:23" ht="15.75" x14ac:dyDescent="0.25">
      <c r="A680" s="4" t="s">
        <v>2645</v>
      </c>
      <c r="B680" s="20">
        <v>45220</v>
      </c>
      <c r="C680" s="4" t="s">
        <v>1307</v>
      </c>
      <c r="D680" s="4" t="s">
        <v>1768</v>
      </c>
      <c r="E680" s="4" t="s">
        <v>1932</v>
      </c>
      <c r="F680" s="4">
        <v>1</v>
      </c>
      <c r="G680" s="4">
        <v>331.73</v>
      </c>
      <c r="H680" s="4">
        <v>0.04</v>
      </c>
      <c r="I680" s="4" t="s">
        <v>1959</v>
      </c>
      <c r="J680" s="4">
        <v>318.46080000000001</v>
      </c>
      <c r="K680" s="4">
        <f t="shared" si="40"/>
        <v>1</v>
      </c>
      <c r="L680" s="4">
        <f t="shared" si="41"/>
        <v>331.73</v>
      </c>
      <c r="M680" s="4">
        <f t="shared" si="42"/>
        <v>0.04</v>
      </c>
      <c r="N680" s="4">
        <f t="shared" si="43"/>
        <v>318.46080000000001</v>
      </c>
      <c r="O680" s="6">
        <f>VLOOKUP(C680,'Cleaned Customer Dim'!$A$2:$D$501,4,FALSE)</f>
        <v>64</v>
      </c>
      <c r="P680" s="6" t="str">
        <f>VLOOKUP(C680,'Cleaned Customer Dim'!$A$2:$E$501,5,FALSE)</f>
        <v>Female</v>
      </c>
      <c r="Q680" s="6" t="str">
        <f>VLOOKUP(C680,'Cleaned Customer Dim'!$A$2:$J$501,10,FALSE)</f>
        <v>Bronze</v>
      </c>
      <c r="R680" s="4" t="str">
        <f>VLOOKUP(D680,'Cleaned Product Dim'!$A$2:$C$101,3,FALSE)</f>
        <v>Electronics</v>
      </c>
      <c r="S680" s="6">
        <f>VLOOKUP(D680,'Cleaned Product Dim'!$A$2:$G$101,7,FALSE)</f>
        <v>86.42</v>
      </c>
      <c r="T680" s="6">
        <f>VLOOKUP(D680,'Cleaned Product Dim'!$A$2:$H$101,8,FALSE)</f>
        <v>222</v>
      </c>
      <c r="U680" s="6" t="str">
        <f>VLOOKUP(E680,'Cleaned Store Dim'!$A$2:$C$21,3,FALSE)</f>
        <v>East</v>
      </c>
      <c r="V680" s="6" t="str">
        <f>VLOOKUP(E680,'Cleaned Store Dim'!$A$2:$E$21,5,FALSE)</f>
        <v>Flagship</v>
      </c>
      <c r="W680" s="6" t="str">
        <f>VLOOKUP(E680,'Cleaned Store Dim'!$A$2:$F$21,6,FALSE)</f>
        <v>Johnsonville</v>
      </c>
    </row>
    <row r="681" spans="1:23" ht="15.75" x14ac:dyDescent="0.25">
      <c r="A681" s="4" t="s">
        <v>2646</v>
      </c>
      <c r="B681" s="20">
        <v>45273</v>
      </c>
      <c r="C681" s="4" t="s">
        <v>1151</v>
      </c>
      <c r="D681" s="4" t="s">
        <v>1793</v>
      </c>
      <c r="E681" s="4" t="s">
        <v>1929</v>
      </c>
      <c r="F681" s="4">
        <v>3</v>
      </c>
      <c r="G681" s="4">
        <v>306.70999999999998</v>
      </c>
      <c r="H681" s="4">
        <v>0.09</v>
      </c>
      <c r="I681" s="4" t="s">
        <v>1961</v>
      </c>
      <c r="J681" s="4">
        <v>837.31829999999991</v>
      </c>
      <c r="K681" s="4">
        <f t="shared" si="40"/>
        <v>3</v>
      </c>
      <c r="L681" s="4">
        <f t="shared" si="41"/>
        <v>306.70999999999998</v>
      </c>
      <c r="M681" s="4">
        <f t="shared" si="42"/>
        <v>0.09</v>
      </c>
      <c r="N681" s="4">
        <f t="shared" si="43"/>
        <v>837.31829999999991</v>
      </c>
      <c r="O681" s="6">
        <f>VLOOKUP(C681,'Cleaned Customer Dim'!$A$2:$D$501,4,FALSE)</f>
        <v>58</v>
      </c>
      <c r="P681" s="6" t="str">
        <f>VLOOKUP(C681,'Cleaned Customer Dim'!$A$2:$E$501,5,FALSE)</f>
        <v>Male</v>
      </c>
      <c r="Q681" s="6" t="str">
        <f>VLOOKUP(C681,'Cleaned Customer Dim'!$A$2:$J$501,10,FALSE)</f>
        <v>Bronze</v>
      </c>
      <c r="R681" s="4" t="str">
        <f>VLOOKUP(D681,'Cleaned Product Dim'!$A$2:$C$101,3,FALSE)</f>
        <v>Home</v>
      </c>
      <c r="S681" s="6">
        <f>VLOOKUP(D681,'Cleaned Product Dim'!$A$2:$G$101,7,FALSE)</f>
        <v>138.05000000000001</v>
      </c>
      <c r="T681" s="6">
        <f>VLOOKUP(D681,'Cleaned Product Dim'!$A$2:$H$101,8,FALSE)</f>
        <v>89</v>
      </c>
      <c r="U681" s="6" t="str">
        <f>VLOOKUP(E681,'Cleaned Store Dim'!$A$2:$C$21,3,FALSE)</f>
        <v>North</v>
      </c>
      <c r="V681" s="6" t="str">
        <f>VLOOKUP(E681,'Cleaned Store Dim'!$A$2:$E$21,5,FALSE)</f>
        <v>Online</v>
      </c>
      <c r="W681" s="6" t="str">
        <f>VLOOKUP(E681,'Cleaned Store Dim'!$A$2:$F$21,6,FALSE)</f>
        <v>Sabrina</v>
      </c>
    </row>
    <row r="682" spans="1:23" ht="15.75" x14ac:dyDescent="0.25">
      <c r="A682" s="4" t="s">
        <v>2647</v>
      </c>
      <c r="B682" s="20">
        <v>45456</v>
      </c>
      <c r="C682" s="4" t="s">
        <v>871</v>
      </c>
      <c r="D682" s="4" t="s">
        <v>1652</v>
      </c>
      <c r="E682" s="4" t="s">
        <v>1911</v>
      </c>
      <c r="F682" s="4">
        <v>4</v>
      </c>
      <c r="G682" s="4">
        <v>484.92</v>
      </c>
      <c r="H682" s="4">
        <v>0.28000000000000003</v>
      </c>
      <c r="I682" s="4" t="s">
        <v>1961</v>
      </c>
      <c r="J682" s="4">
        <v>1396.5696</v>
      </c>
      <c r="K682" s="4">
        <f t="shared" si="40"/>
        <v>4</v>
      </c>
      <c r="L682" s="4">
        <f t="shared" si="41"/>
        <v>484.92</v>
      </c>
      <c r="M682" s="4">
        <f t="shared" si="42"/>
        <v>0.28000000000000003</v>
      </c>
      <c r="N682" s="4">
        <f t="shared" si="43"/>
        <v>1396.5696</v>
      </c>
      <c r="O682" s="6">
        <f>VLOOKUP(C682,'Cleaned Customer Dim'!$A$2:$D$501,4,FALSE)</f>
        <v>31</v>
      </c>
      <c r="P682" s="6" t="str">
        <f>VLOOKUP(C682,'Cleaned Customer Dim'!$A$2:$E$501,5,FALSE)</f>
        <v>Female</v>
      </c>
      <c r="Q682" s="6" t="str">
        <f>VLOOKUP(C682,'Cleaned Customer Dim'!$A$2:$J$501,10,FALSE)</f>
        <v>Gold</v>
      </c>
      <c r="R682" s="4" t="str">
        <f>VLOOKUP(D682,'Cleaned Product Dim'!$A$2:$C$101,3,FALSE)</f>
        <v>Clothing</v>
      </c>
      <c r="S682" s="6">
        <f>VLOOKUP(D682,'Cleaned Product Dim'!$A$2:$G$101,7,FALSE)</f>
        <v>174.02</v>
      </c>
      <c r="T682" s="6">
        <f>VLOOKUP(D682,'Cleaned Product Dim'!$A$2:$H$101,8,FALSE)</f>
        <v>268</v>
      </c>
      <c r="U682" s="6" t="str">
        <f>VLOOKUP(E682,'Cleaned Store Dim'!$A$2:$C$21,3,FALSE)</f>
        <v>East</v>
      </c>
      <c r="V682" s="6" t="str">
        <f>VLOOKUP(E682,'Cleaned Store Dim'!$A$2:$E$21,5,FALSE)</f>
        <v>Online</v>
      </c>
      <c r="W682" s="6" t="str">
        <f>VLOOKUP(E682,'Cleaned Store Dim'!$A$2:$F$21,6,FALSE)</f>
        <v>Joseph</v>
      </c>
    </row>
    <row r="683" spans="1:23" ht="15.75" x14ac:dyDescent="0.25">
      <c r="A683" s="4" t="s">
        <v>2648</v>
      </c>
      <c r="B683" s="20">
        <v>45292</v>
      </c>
      <c r="C683" s="4" t="s">
        <v>172</v>
      </c>
      <c r="D683" s="4" t="s">
        <v>1732</v>
      </c>
      <c r="E683" s="4" t="s">
        <v>1908</v>
      </c>
      <c r="F683" s="4">
        <v>2</v>
      </c>
      <c r="G683" s="4">
        <v>42.04</v>
      </c>
      <c r="H683" s="4">
        <v>7.0000000000000007E-2</v>
      </c>
      <c r="I683" s="4" t="s">
        <v>1959</v>
      </c>
      <c r="J683" s="4">
        <v>78.194399999999987</v>
      </c>
      <c r="K683" s="4">
        <f t="shared" si="40"/>
        <v>2</v>
      </c>
      <c r="L683" s="4">
        <f t="shared" si="41"/>
        <v>42.04</v>
      </c>
      <c r="M683" s="4">
        <f t="shared" si="42"/>
        <v>7.0000000000000007E-2</v>
      </c>
      <c r="N683" s="4">
        <f t="shared" si="43"/>
        <v>78.194399999999987</v>
      </c>
      <c r="O683" s="6">
        <f>VLOOKUP(C683,'Cleaned Customer Dim'!$A$2:$D$501,4,FALSE)</f>
        <v>45</v>
      </c>
      <c r="P683" s="6" t="str">
        <f>VLOOKUP(C683,'Cleaned Customer Dim'!$A$2:$E$501,5,FALSE)</f>
        <v>Male</v>
      </c>
      <c r="Q683" s="6" t="str">
        <f>VLOOKUP(C683,'Cleaned Customer Dim'!$A$2:$J$501,10,FALSE)</f>
        <v>Gold</v>
      </c>
      <c r="R683" s="4" t="str">
        <f>VLOOKUP(D683,'Cleaned Product Dim'!$A$2:$C$101,3,FALSE)</f>
        <v>Sports</v>
      </c>
      <c r="S683" s="6">
        <f>VLOOKUP(D683,'Cleaned Product Dim'!$A$2:$G$101,7,FALSE)</f>
        <v>190.29</v>
      </c>
      <c r="T683" s="6">
        <f>VLOOKUP(D683,'Cleaned Product Dim'!$A$2:$H$101,8,FALSE)</f>
        <v>260</v>
      </c>
      <c r="U683" s="6" t="str">
        <f>VLOOKUP(E683,'Cleaned Store Dim'!$A$2:$C$21,3,FALSE)</f>
        <v>North</v>
      </c>
      <c r="V683" s="6" t="str">
        <f>VLOOKUP(E683,'Cleaned Store Dim'!$A$2:$E$21,5,FALSE)</f>
        <v>Outlet</v>
      </c>
      <c r="W683" s="6" t="str">
        <f>VLOOKUP(E683,'Cleaned Store Dim'!$A$2:$F$21,6,FALSE)</f>
        <v>Chester</v>
      </c>
    </row>
    <row r="684" spans="1:23" ht="15.75" x14ac:dyDescent="0.25">
      <c r="A684" s="4" t="s">
        <v>2649</v>
      </c>
      <c r="B684" s="20">
        <v>45278</v>
      </c>
      <c r="C684" s="4" t="s">
        <v>904</v>
      </c>
      <c r="D684" s="4" t="s">
        <v>1747</v>
      </c>
      <c r="E684" s="4" t="s">
        <v>1911</v>
      </c>
      <c r="F684" s="4">
        <v>3</v>
      </c>
      <c r="G684" s="4">
        <v>599.48</v>
      </c>
      <c r="H684" s="4">
        <v>0.22</v>
      </c>
      <c r="I684" s="4" t="s">
        <v>1961</v>
      </c>
      <c r="J684" s="4">
        <v>1402.7832000000001</v>
      </c>
      <c r="K684" s="4">
        <f t="shared" si="40"/>
        <v>3</v>
      </c>
      <c r="L684" s="4">
        <f t="shared" si="41"/>
        <v>599.48</v>
      </c>
      <c r="M684" s="4">
        <f t="shared" si="42"/>
        <v>0.22</v>
      </c>
      <c r="N684" s="4">
        <f t="shared" si="43"/>
        <v>1402.7832000000001</v>
      </c>
      <c r="O684" s="6">
        <f>VLOOKUP(C684,'Cleaned Customer Dim'!$A$2:$D$501,4,FALSE)</f>
        <v>59</v>
      </c>
      <c r="P684" s="6" t="str">
        <f>VLOOKUP(C684,'Cleaned Customer Dim'!$A$2:$E$501,5,FALSE)</f>
        <v>Male</v>
      </c>
      <c r="Q684" s="6" t="str">
        <f>VLOOKUP(C684,'Cleaned Customer Dim'!$A$2:$J$501,10,FALSE)</f>
        <v>Platinum</v>
      </c>
      <c r="R684" s="4" t="str">
        <f>VLOOKUP(D684,'Cleaned Product Dim'!$A$2:$C$101,3,FALSE)</f>
        <v>Home</v>
      </c>
      <c r="S684" s="6">
        <f>VLOOKUP(D684,'Cleaned Product Dim'!$A$2:$G$101,7,FALSE)</f>
        <v>81.75</v>
      </c>
      <c r="T684" s="6">
        <f>VLOOKUP(D684,'Cleaned Product Dim'!$A$2:$H$101,8,FALSE)</f>
        <v>226.05</v>
      </c>
      <c r="U684" s="6" t="str">
        <f>VLOOKUP(E684,'Cleaned Store Dim'!$A$2:$C$21,3,FALSE)</f>
        <v>East</v>
      </c>
      <c r="V684" s="6" t="str">
        <f>VLOOKUP(E684,'Cleaned Store Dim'!$A$2:$E$21,5,FALSE)</f>
        <v>Online</v>
      </c>
      <c r="W684" s="6" t="str">
        <f>VLOOKUP(E684,'Cleaned Store Dim'!$A$2:$F$21,6,FALSE)</f>
        <v>Joseph</v>
      </c>
    </row>
    <row r="685" spans="1:23" ht="15.75" x14ac:dyDescent="0.25">
      <c r="A685" s="4" t="s">
        <v>2650</v>
      </c>
      <c r="B685" s="20">
        <v>44968</v>
      </c>
      <c r="C685" s="4" t="s">
        <v>1130</v>
      </c>
      <c r="D685" s="4" t="s">
        <v>1625</v>
      </c>
      <c r="E685" s="4" t="s">
        <v>1892</v>
      </c>
      <c r="F685" s="4">
        <v>3</v>
      </c>
      <c r="G685" s="4">
        <v>401.42</v>
      </c>
      <c r="H685" s="4">
        <v>0.01</v>
      </c>
      <c r="I685" s="4" t="s">
        <v>1964</v>
      </c>
      <c r="J685" s="4">
        <v>1192.2174</v>
      </c>
      <c r="K685" s="4">
        <f t="shared" si="40"/>
        <v>3</v>
      </c>
      <c r="L685" s="4">
        <f t="shared" si="41"/>
        <v>401.42</v>
      </c>
      <c r="M685" s="4">
        <f t="shared" si="42"/>
        <v>0.01</v>
      </c>
      <c r="N685" s="4">
        <f t="shared" si="43"/>
        <v>1192.2174</v>
      </c>
      <c r="O685" s="6">
        <f>VLOOKUP(C685,'Cleaned Customer Dim'!$A$2:$D$501,4,FALSE)</f>
        <v>41</v>
      </c>
      <c r="P685" s="6" t="str">
        <f>VLOOKUP(C685,'Cleaned Customer Dim'!$A$2:$E$501,5,FALSE)</f>
        <v>Male</v>
      </c>
      <c r="Q685" s="6" t="str">
        <f>VLOOKUP(C685,'Cleaned Customer Dim'!$A$2:$J$501,10,FALSE)</f>
        <v>Gold</v>
      </c>
      <c r="R685" s="4" t="str">
        <f>VLOOKUP(D685,'Cleaned Product Dim'!$A$2:$C$101,3,FALSE)</f>
        <v>Sports</v>
      </c>
      <c r="S685" s="6">
        <f>VLOOKUP(D685,'Cleaned Product Dim'!$A$2:$G$101,7,FALSE)</f>
        <v>144.53</v>
      </c>
      <c r="T685" s="6">
        <f>VLOOKUP(D685,'Cleaned Product Dim'!$A$2:$H$101,8,FALSE)</f>
        <v>367</v>
      </c>
      <c r="U685" s="6" t="str">
        <f>VLOOKUP(E685,'Cleaned Store Dim'!$A$2:$C$21,3,FALSE)</f>
        <v>North</v>
      </c>
      <c r="V685" s="6" t="str">
        <f>VLOOKUP(E685,'Cleaned Store Dim'!$A$2:$E$21,5,FALSE)</f>
        <v>Flagship</v>
      </c>
      <c r="W685" s="6" t="str">
        <f>VLOOKUP(E685,'Cleaned Store Dim'!$A$2:$F$21,6,FALSE)</f>
        <v>Daniel</v>
      </c>
    </row>
    <row r="686" spans="1:23" ht="15.75" x14ac:dyDescent="0.25">
      <c r="A686" s="4" t="s">
        <v>2651</v>
      </c>
      <c r="B686" s="20">
        <v>45847</v>
      </c>
      <c r="C686" s="4" t="s">
        <v>639</v>
      </c>
      <c r="D686" s="4" t="s">
        <v>1718</v>
      </c>
      <c r="E686" s="4" t="s">
        <v>1917</v>
      </c>
      <c r="F686" s="4">
        <v>4</v>
      </c>
      <c r="G686" s="4">
        <v>442.54</v>
      </c>
      <c r="H686" s="4">
        <v>0.06</v>
      </c>
      <c r="I686" s="4" t="s">
        <v>1959</v>
      </c>
      <c r="J686" s="4">
        <v>1663.9503999999999</v>
      </c>
      <c r="K686" s="4">
        <f t="shared" si="40"/>
        <v>4</v>
      </c>
      <c r="L686" s="4">
        <f t="shared" si="41"/>
        <v>442.54</v>
      </c>
      <c r="M686" s="4">
        <f t="shared" si="42"/>
        <v>0.06</v>
      </c>
      <c r="N686" s="4">
        <f t="shared" si="43"/>
        <v>1663.9503999999999</v>
      </c>
      <c r="O686" s="6">
        <f>VLOOKUP(C686,'Cleaned Customer Dim'!$A$2:$D$501,4,FALSE)</f>
        <v>26</v>
      </c>
      <c r="P686" s="6" t="str">
        <f>VLOOKUP(C686,'Cleaned Customer Dim'!$A$2:$E$501,5,FALSE)</f>
        <v>Male</v>
      </c>
      <c r="Q686" s="6" t="str">
        <f>VLOOKUP(C686,'Cleaned Customer Dim'!$A$2:$J$501,10,FALSE)</f>
        <v>Gold</v>
      </c>
      <c r="R686" s="4" t="str">
        <f>VLOOKUP(D686,'Cleaned Product Dim'!$A$2:$C$101,3,FALSE)</f>
        <v>Clothing</v>
      </c>
      <c r="S686" s="6">
        <f>VLOOKUP(D686,'Cleaned Product Dim'!$A$2:$G$101,7,FALSE)</f>
        <v>167.34</v>
      </c>
      <c r="T686" s="6">
        <f>VLOOKUP(D686,'Cleaned Product Dim'!$A$2:$H$101,8,FALSE)</f>
        <v>296</v>
      </c>
      <c r="U686" s="6" t="str">
        <f>VLOOKUP(E686,'Cleaned Store Dim'!$A$2:$C$21,3,FALSE)</f>
        <v>West</v>
      </c>
      <c r="V686" s="6" t="str">
        <f>VLOOKUP(E686,'Cleaned Store Dim'!$A$2:$E$21,5,FALSE)</f>
        <v>Online</v>
      </c>
      <c r="W686" s="6" t="str">
        <f>VLOOKUP(E686,'Cleaned Store Dim'!$A$2:$F$21,6,FALSE)</f>
        <v>Thompson</v>
      </c>
    </row>
    <row r="687" spans="1:23" ht="15.75" x14ac:dyDescent="0.25">
      <c r="A687" s="4" t="s">
        <v>2652</v>
      </c>
      <c r="B687" s="20">
        <v>45211</v>
      </c>
      <c r="C687" s="4" t="s">
        <v>1420</v>
      </c>
      <c r="D687" s="4" t="s">
        <v>1847</v>
      </c>
      <c r="E687" s="4" t="s">
        <v>1932</v>
      </c>
      <c r="F687" s="4">
        <v>4</v>
      </c>
      <c r="G687" s="4">
        <v>451.41</v>
      </c>
      <c r="H687" s="4">
        <v>0.06</v>
      </c>
      <c r="I687" s="4" t="s">
        <v>1961</v>
      </c>
      <c r="J687" s="4">
        <v>1697.3016</v>
      </c>
      <c r="K687" s="4">
        <f t="shared" si="40"/>
        <v>4</v>
      </c>
      <c r="L687" s="4">
        <f t="shared" si="41"/>
        <v>451.41</v>
      </c>
      <c r="M687" s="4">
        <f t="shared" si="42"/>
        <v>0.06</v>
      </c>
      <c r="N687" s="4">
        <f t="shared" si="43"/>
        <v>1697.3016</v>
      </c>
      <c r="O687" s="6">
        <f>VLOOKUP(C687,'Cleaned Customer Dim'!$A$2:$D$501,4,FALSE)</f>
        <v>59</v>
      </c>
      <c r="P687" s="6" t="str">
        <f>VLOOKUP(C687,'Cleaned Customer Dim'!$A$2:$E$501,5,FALSE)</f>
        <v>Female</v>
      </c>
      <c r="Q687" s="6" t="str">
        <f>VLOOKUP(C687,'Cleaned Customer Dim'!$A$2:$J$501,10,FALSE)</f>
        <v>Gold</v>
      </c>
      <c r="R687" s="4" t="str">
        <f>VLOOKUP(D687,'Cleaned Product Dim'!$A$2:$C$101,3,FALSE)</f>
        <v>Sports</v>
      </c>
      <c r="S687" s="6">
        <f>VLOOKUP(D687,'Cleaned Product Dim'!$A$2:$G$101,7,FALSE)</f>
        <v>131.24</v>
      </c>
      <c r="T687" s="6">
        <f>VLOOKUP(D687,'Cleaned Product Dim'!$A$2:$H$101,8,FALSE)</f>
        <v>232</v>
      </c>
      <c r="U687" s="6" t="str">
        <f>VLOOKUP(E687,'Cleaned Store Dim'!$A$2:$C$21,3,FALSE)</f>
        <v>East</v>
      </c>
      <c r="V687" s="6" t="str">
        <f>VLOOKUP(E687,'Cleaned Store Dim'!$A$2:$E$21,5,FALSE)</f>
        <v>Flagship</v>
      </c>
      <c r="W687" s="6" t="str">
        <f>VLOOKUP(E687,'Cleaned Store Dim'!$A$2:$F$21,6,FALSE)</f>
        <v>Johnsonville</v>
      </c>
    </row>
    <row r="688" spans="1:23" ht="15.75" x14ac:dyDescent="0.25">
      <c r="A688" s="4" t="s">
        <v>2653</v>
      </c>
      <c r="B688" s="20">
        <v>46001</v>
      </c>
      <c r="C688" s="4" t="s">
        <v>857</v>
      </c>
      <c r="D688" s="4" t="s">
        <v>1856</v>
      </c>
      <c r="E688" s="4" t="s">
        <v>1921</v>
      </c>
      <c r="F688" s="4">
        <v>4</v>
      </c>
      <c r="G688" s="4">
        <v>547.21</v>
      </c>
      <c r="H688" s="4">
        <v>0.25</v>
      </c>
      <c r="I688" s="4" t="s">
        <v>1959</v>
      </c>
      <c r="J688" s="4">
        <v>1641.63</v>
      </c>
      <c r="K688" s="4">
        <f t="shared" si="40"/>
        <v>4</v>
      </c>
      <c r="L688" s="4">
        <f t="shared" si="41"/>
        <v>547.21</v>
      </c>
      <c r="M688" s="4">
        <f t="shared" si="42"/>
        <v>0.25</v>
      </c>
      <c r="N688" s="4">
        <f t="shared" si="43"/>
        <v>1641.63</v>
      </c>
      <c r="O688" s="6">
        <f>VLOOKUP(C688,'Cleaned Customer Dim'!$A$2:$D$501,4,FALSE)</f>
        <v>38</v>
      </c>
      <c r="P688" s="6" t="str">
        <f>VLOOKUP(C688,'Cleaned Customer Dim'!$A$2:$E$501,5,FALSE)</f>
        <v>Male</v>
      </c>
      <c r="Q688" s="6" t="str">
        <f>VLOOKUP(C688,'Cleaned Customer Dim'!$A$2:$J$501,10,FALSE)</f>
        <v>Silver</v>
      </c>
      <c r="R688" s="4" t="str">
        <f>VLOOKUP(D688,'Cleaned Product Dim'!$A$2:$C$101,3,FALSE)</f>
        <v>Clothing</v>
      </c>
      <c r="S688" s="6">
        <f>VLOOKUP(D688,'Cleaned Product Dim'!$A$2:$G$101,7,FALSE)</f>
        <v>438.25</v>
      </c>
      <c r="T688" s="6">
        <f>VLOOKUP(D688,'Cleaned Product Dim'!$A$2:$H$101,8,FALSE)</f>
        <v>496</v>
      </c>
      <c r="U688" s="6" t="str">
        <f>VLOOKUP(E688,'Cleaned Store Dim'!$A$2:$C$21,3,FALSE)</f>
        <v>South</v>
      </c>
      <c r="V688" s="6" t="str">
        <f>VLOOKUP(E688,'Cleaned Store Dim'!$A$2:$E$21,5,FALSE)</f>
        <v>Flagship</v>
      </c>
      <c r="W688" s="6" t="str">
        <f>VLOOKUP(E688,'Cleaned Store Dim'!$A$2:$F$21,6,FALSE)</f>
        <v>Johnstad</v>
      </c>
    </row>
    <row r="689" spans="1:23" ht="15.75" x14ac:dyDescent="0.25">
      <c r="A689" s="4" t="s">
        <v>2654</v>
      </c>
      <c r="B689" s="20">
        <v>45720</v>
      </c>
      <c r="C689" s="4" t="s">
        <v>671</v>
      </c>
      <c r="D689" s="4" t="s">
        <v>1844</v>
      </c>
      <c r="E689" s="4" t="s">
        <v>1904</v>
      </c>
      <c r="F689" s="4">
        <v>1</v>
      </c>
      <c r="G689" s="4">
        <v>979.28</v>
      </c>
      <c r="H689" s="4">
        <v>0.2</v>
      </c>
      <c r="I689" s="4" t="s">
        <v>1961</v>
      </c>
      <c r="J689" s="4">
        <v>783.42399999999998</v>
      </c>
      <c r="K689" s="4">
        <f t="shared" si="40"/>
        <v>1</v>
      </c>
      <c r="L689" s="4">
        <f t="shared" si="41"/>
        <v>979.28</v>
      </c>
      <c r="M689" s="4">
        <f t="shared" si="42"/>
        <v>0.2</v>
      </c>
      <c r="N689" s="4">
        <f t="shared" si="43"/>
        <v>783.42399999999998</v>
      </c>
      <c r="O689" s="6">
        <f>VLOOKUP(C689,'Cleaned Customer Dim'!$A$2:$D$501,4,FALSE)</f>
        <v>47</v>
      </c>
      <c r="P689" s="6" t="str">
        <f>VLOOKUP(C689,'Cleaned Customer Dim'!$A$2:$E$501,5,FALSE)</f>
        <v>Male</v>
      </c>
      <c r="Q689" s="6" t="str">
        <f>VLOOKUP(C689,'Cleaned Customer Dim'!$A$2:$J$501,10,FALSE)</f>
        <v>Platinum</v>
      </c>
      <c r="R689" s="4" t="str">
        <f>VLOOKUP(D689,'Cleaned Product Dim'!$A$2:$C$101,3,FALSE)</f>
        <v>Home</v>
      </c>
      <c r="S689" s="6">
        <f>VLOOKUP(D689,'Cleaned Product Dim'!$A$2:$G$101,7,FALSE)</f>
        <v>371.38</v>
      </c>
      <c r="T689" s="6">
        <f>VLOOKUP(D689,'Cleaned Product Dim'!$A$2:$H$101,8,FALSE)</f>
        <v>220</v>
      </c>
      <c r="U689" s="6" t="str">
        <f>VLOOKUP(E689,'Cleaned Store Dim'!$A$2:$C$21,3,FALSE)</f>
        <v>South</v>
      </c>
      <c r="V689" s="6" t="str">
        <f>VLOOKUP(E689,'Cleaned Store Dim'!$A$2:$E$21,5,FALSE)</f>
        <v>Online</v>
      </c>
      <c r="W689" s="6" t="str">
        <f>VLOOKUP(E689,'Cleaned Store Dim'!$A$2:$F$21,6,FALSE)</f>
        <v>Sharon</v>
      </c>
    </row>
    <row r="690" spans="1:23" ht="15.75" x14ac:dyDescent="0.25">
      <c r="A690" s="4" t="s">
        <v>2655</v>
      </c>
      <c r="B690" s="20">
        <v>45536</v>
      </c>
      <c r="C690" s="4" t="s">
        <v>1971</v>
      </c>
      <c r="D690" s="4" t="s">
        <v>1750</v>
      </c>
      <c r="E690" s="4" t="s">
        <v>1914</v>
      </c>
      <c r="F690" s="4">
        <v>4</v>
      </c>
      <c r="G690" s="4">
        <v>263.58999999999997</v>
      </c>
      <c r="H690" s="4">
        <v>0.04</v>
      </c>
      <c r="I690" s="4" t="s">
        <v>1959</v>
      </c>
      <c r="J690" s="4">
        <v>1012.1856</v>
      </c>
      <c r="K690" s="4">
        <f t="shared" si="40"/>
        <v>4</v>
      </c>
      <c r="L690" s="4">
        <f t="shared" si="41"/>
        <v>263.58999999999997</v>
      </c>
      <c r="M690" s="4">
        <f t="shared" si="42"/>
        <v>0.04</v>
      </c>
      <c r="N690" s="4">
        <f t="shared" si="43"/>
        <v>1012.1856</v>
      </c>
      <c r="O690" s="6">
        <f>VLOOKUP(C690,'Cleaned Customer Dim'!$A$2:$D$501,4,FALSE)</f>
        <v>45</v>
      </c>
      <c r="P690" s="6" t="str">
        <f>VLOOKUP(C690,'Cleaned Customer Dim'!$A$2:$E$501,5,FALSE)</f>
        <v>Female</v>
      </c>
      <c r="Q690" s="6" t="str">
        <f>VLOOKUP(C690,'Cleaned Customer Dim'!$A$2:$J$501,10,FALSE)</f>
        <v>Platinum</v>
      </c>
      <c r="R690" s="4" t="str">
        <f>VLOOKUP(D690,'Cleaned Product Dim'!$A$2:$C$101,3,FALSE)</f>
        <v>Home</v>
      </c>
      <c r="S690" s="6">
        <f>VLOOKUP(D690,'Cleaned Product Dim'!$A$2:$G$101,7,FALSE)</f>
        <v>461.47</v>
      </c>
      <c r="T690" s="6">
        <f>VLOOKUP(D690,'Cleaned Product Dim'!$A$2:$H$101,8,FALSE)</f>
        <v>190</v>
      </c>
      <c r="U690" s="6" t="str">
        <f>VLOOKUP(E690,'Cleaned Store Dim'!$A$2:$C$21,3,FALSE)</f>
        <v>South</v>
      </c>
      <c r="V690" s="6" t="str">
        <f>VLOOKUP(E690,'Cleaned Store Dim'!$A$2:$E$21,5,FALSE)</f>
        <v>Online</v>
      </c>
      <c r="W690" s="6" t="str">
        <f>VLOOKUP(E690,'Cleaned Store Dim'!$A$2:$F$21,6,FALSE)</f>
        <v>Williamsport</v>
      </c>
    </row>
    <row r="691" spans="1:23" ht="15.75" x14ac:dyDescent="0.25">
      <c r="A691" s="4" t="s">
        <v>2656</v>
      </c>
      <c r="B691" s="20">
        <v>45846</v>
      </c>
      <c r="C691" s="4" t="s">
        <v>20</v>
      </c>
      <c r="D691" s="4" t="s">
        <v>1744</v>
      </c>
      <c r="E691" s="4" t="s">
        <v>1908</v>
      </c>
      <c r="F691" s="4">
        <v>1</v>
      </c>
      <c r="G691" s="4">
        <v>692.75</v>
      </c>
      <c r="H691" s="4">
        <v>0.11</v>
      </c>
      <c r="I691" s="4" t="s">
        <v>1964</v>
      </c>
      <c r="J691" s="4">
        <v>616.54750000000001</v>
      </c>
      <c r="K691" s="4">
        <f t="shared" si="40"/>
        <v>1</v>
      </c>
      <c r="L691" s="4">
        <f t="shared" si="41"/>
        <v>692.75</v>
      </c>
      <c r="M691" s="4">
        <f t="shared" si="42"/>
        <v>0.11</v>
      </c>
      <c r="N691" s="4">
        <f t="shared" si="43"/>
        <v>616.54750000000001</v>
      </c>
      <c r="O691" s="6">
        <f>VLOOKUP(C691,'Cleaned Customer Dim'!$A$2:$D$501,4,FALSE)</f>
        <v>29</v>
      </c>
      <c r="P691" s="6" t="str">
        <f>VLOOKUP(C691,'Cleaned Customer Dim'!$A$2:$E$501,5,FALSE)</f>
        <v>Female</v>
      </c>
      <c r="Q691" s="6" t="str">
        <f>VLOOKUP(C691,'Cleaned Customer Dim'!$A$2:$J$501,10,FALSE)</f>
        <v>Platinum</v>
      </c>
      <c r="R691" s="4" t="str">
        <f>VLOOKUP(D691,'Cleaned Product Dim'!$A$2:$C$101,3,FALSE)</f>
        <v>Sports</v>
      </c>
      <c r="S691" s="6">
        <f>VLOOKUP(D691,'Cleaned Product Dim'!$A$2:$G$101,7,FALSE)</f>
        <v>434.84</v>
      </c>
      <c r="T691" s="6">
        <f>VLOOKUP(D691,'Cleaned Product Dim'!$A$2:$H$101,8,FALSE)</f>
        <v>185</v>
      </c>
      <c r="U691" s="6" t="str">
        <f>VLOOKUP(E691,'Cleaned Store Dim'!$A$2:$C$21,3,FALSE)</f>
        <v>North</v>
      </c>
      <c r="V691" s="6" t="str">
        <f>VLOOKUP(E691,'Cleaned Store Dim'!$A$2:$E$21,5,FALSE)</f>
        <v>Outlet</v>
      </c>
      <c r="W691" s="6" t="str">
        <f>VLOOKUP(E691,'Cleaned Store Dim'!$A$2:$F$21,6,FALSE)</f>
        <v>Chester</v>
      </c>
    </row>
    <row r="692" spans="1:23" ht="15.75" x14ac:dyDescent="0.25">
      <c r="A692" s="4" t="s">
        <v>2657</v>
      </c>
      <c r="B692" s="20">
        <v>45566</v>
      </c>
      <c r="C692" s="4" t="s">
        <v>551</v>
      </c>
      <c r="D692" s="4" t="s">
        <v>1771</v>
      </c>
      <c r="E692" s="4" t="s">
        <v>1901</v>
      </c>
      <c r="F692" s="4">
        <v>3</v>
      </c>
      <c r="G692" s="4">
        <v>142.83000000000001</v>
      </c>
      <c r="H692" s="4">
        <v>0.01</v>
      </c>
      <c r="I692" s="4" t="s">
        <v>1959</v>
      </c>
      <c r="J692" s="4">
        <v>424.20510000000002</v>
      </c>
      <c r="K692" s="4">
        <f t="shared" si="40"/>
        <v>3</v>
      </c>
      <c r="L692" s="4">
        <f t="shared" si="41"/>
        <v>142.83000000000001</v>
      </c>
      <c r="M692" s="4">
        <f t="shared" si="42"/>
        <v>0.01</v>
      </c>
      <c r="N692" s="4">
        <f t="shared" si="43"/>
        <v>424.20510000000002</v>
      </c>
      <c r="O692" s="6">
        <f>VLOOKUP(C692,'Cleaned Customer Dim'!$A$2:$D$501,4,FALSE)</f>
        <v>21</v>
      </c>
      <c r="P692" s="6" t="str">
        <f>VLOOKUP(C692,'Cleaned Customer Dim'!$A$2:$E$501,5,FALSE)</f>
        <v>Male</v>
      </c>
      <c r="Q692" s="6" t="str">
        <f>VLOOKUP(C692,'Cleaned Customer Dim'!$A$2:$J$501,10,FALSE)</f>
        <v>Bronze</v>
      </c>
      <c r="R692" s="4" t="str">
        <f>VLOOKUP(D692,'Cleaned Product Dim'!$A$2:$C$101,3,FALSE)</f>
        <v>Beauty</v>
      </c>
      <c r="S692" s="6">
        <f>VLOOKUP(D692,'Cleaned Product Dim'!$A$2:$G$101,7,FALSE)</f>
        <v>266.86</v>
      </c>
      <c r="T692" s="6">
        <f>VLOOKUP(D692,'Cleaned Product Dim'!$A$2:$H$101,8,FALSE)</f>
        <v>458</v>
      </c>
      <c r="U692" s="6" t="str">
        <f>VLOOKUP(E692,'Cleaned Store Dim'!$A$2:$C$21,3,FALSE)</f>
        <v>North</v>
      </c>
      <c r="V692" s="6" t="str">
        <f>VLOOKUP(E692,'Cleaned Store Dim'!$A$2:$E$21,5,FALSE)</f>
        <v>Outlet</v>
      </c>
      <c r="W692" s="6" t="str">
        <f>VLOOKUP(E692,'Cleaned Store Dim'!$A$2:$F$21,6,FALSE)</f>
        <v>Goldberg</v>
      </c>
    </row>
    <row r="693" spans="1:23" ht="15.75" x14ac:dyDescent="0.25">
      <c r="A693" s="4" t="s">
        <v>2658</v>
      </c>
      <c r="B693" s="20">
        <v>45857</v>
      </c>
      <c r="C693" s="4" t="s">
        <v>433</v>
      </c>
      <c r="D693" s="4" t="s">
        <v>1642</v>
      </c>
      <c r="E693" s="4" t="s">
        <v>1896</v>
      </c>
      <c r="F693" s="4">
        <v>2</v>
      </c>
      <c r="G693" s="4">
        <v>419.25</v>
      </c>
      <c r="H693" s="4">
        <v>0.17</v>
      </c>
      <c r="I693" s="4" t="s">
        <v>1961</v>
      </c>
      <c r="J693" s="4">
        <v>695.95499999999993</v>
      </c>
      <c r="K693" s="4">
        <f t="shared" si="40"/>
        <v>2</v>
      </c>
      <c r="L693" s="4">
        <f t="shared" si="41"/>
        <v>419.25</v>
      </c>
      <c r="M693" s="4">
        <f t="shared" si="42"/>
        <v>0.17</v>
      </c>
      <c r="N693" s="4">
        <f t="shared" si="43"/>
        <v>695.95499999999993</v>
      </c>
      <c r="O693" s="6">
        <f>VLOOKUP(C693,'Cleaned Customer Dim'!$A$2:$D$501,4,FALSE)</f>
        <v>26</v>
      </c>
      <c r="P693" s="6" t="str">
        <f>VLOOKUP(C693,'Cleaned Customer Dim'!$A$2:$E$501,5,FALSE)</f>
        <v>Male</v>
      </c>
      <c r="Q693" s="6" t="str">
        <f>VLOOKUP(C693,'Cleaned Customer Dim'!$A$2:$J$501,10,FALSE)</f>
        <v>Bronze</v>
      </c>
      <c r="R693" s="4" t="str">
        <f>VLOOKUP(D693,'Cleaned Product Dim'!$A$2:$C$101,3,FALSE)</f>
        <v>Sports</v>
      </c>
      <c r="S693" s="6">
        <f>VLOOKUP(D693,'Cleaned Product Dim'!$A$2:$G$101,7,FALSE)</f>
        <v>484.62</v>
      </c>
      <c r="T693" s="6">
        <f>VLOOKUP(D693,'Cleaned Product Dim'!$A$2:$H$101,8,FALSE)</f>
        <v>432</v>
      </c>
      <c r="U693" s="6" t="str">
        <f>VLOOKUP(E693,'Cleaned Store Dim'!$A$2:$C$21,3,FALSE)</f>
        <v>South</v>
      </c>
      <c r="V693" s="6" t="str">
        <f>VLOOKUP(E693,'Cleaned Store Dim'!$A$2:$E$21,5,FALSE)</f>
        <v>Outlet</v>
      </c>
      <c r="W693" s="6" t="str">
        <f>VLOOKUP(E693,'Cleaned Store Dim'!$A$2:$F$21,6,FALSE)</f>
        <v>North Nancy</v>
      </c>
    </row>
    <row r="694" spans="1:23" ht="15.75" x14ac:dyDescent="0.25">
      <c r="A694" s="4" t="s">
        <v>2659</v>
      </c>
      <c r="B694" s="20">
        <v>45650</v>
      </c>
      <c r="C694" s="4" t="s">
        <v>781</v>
      </c>
      <c r="D694" s="4" t="s">
        <v>1655</v>
      </c>
      <c r="E694" s="4" t="s">
        <v>1948</v>
      </c>
      <c r="F694" s="4">
        <v>2</v>
      </c>
      <c r="G694" s="4">
        <v>800.84</v>
      </c>
      <c r="H694" s="4">
        <v>0.27</v>
      </c>
      <c r="I694" s="4" t="s">
        <v>1964</v>
      </c>
      <c r="J694" s="4">
        <v>1169.2264</v>
      </c>
      <c r="K694" s="4">
        <f t="shared" si="40"/>
        <v>2</v>
      </c>
      <c r="L694" s="4">
        <f t="shared" si="41"/>
        <v>800.84</v>
      </c>
      <c r="M694" s="4">
        <f t="shared" si="42"/>
        <v>0.27</v>
      </c>
      <c r="N694" s="4">
        <f t="shared" si="43"/>
        <v>1169.2264</v>
      </c>
      <c r="O694" s="6">
        <f>VLOOKUP(C694,'Cleaned Customer Dim'!$A$2:$D$501,4,FALSE)</f>
        <v>59</v>
      </c>
      <c r="P694" s="6" t="str">
        <f>VLOOKUP(C694,'Cleaned Customer Dim'!$A$2:$E$501,5,FALSE)</f>
        <v>Female</v>
      </c>
      <c r="Q694" s="6" t="str">
        <f>VLOOKUP(C694,'Cleaned Customer Dim'!$A$2:$J$501,10,FALSE)</f>
        <v>Platinum</v>
      </c>
      <c r="R694" s="4" t="str">
        <f>VLOOKUP(D694,'Cleaned Product Dim'!$A$2:$C$101,3,FALSE)</f>
        <v>Electronics</v>
      </c>
      <c r="S694" s="6">
        <f>VLOOKUP(D694,'Cleaned Product Dim'!$A$2:$G$101,7,FALSE)</f>
        <v>322.41000000000003</v>
      </c>
      <c r="T694" s="6">
        <f>VLOOKUP(D694,'Cleaned Product Dim'!$A$2:$H$101,8,FALSE)</f>
        <v>213</v>
      </c>
      <c r="U694" s="6" t="str">
        <f>VLOOKUP(E694,'Cleaned Store Dim'!$A$2:$C$21,3,FALSE)</f>
        <v>East</v>
      </c>
      <c r="V694" s="6" t="str">
        <f>VLOOKUP(E694,'Cleaned Store Dim'!$A$2:$E$21,5,FALSE)</f>
        <v>Online</v>
      </c>
      <c r="W694" s="6" t="str">
        <f>VLOOKUP(E694,'Cleaned Store Dim'!$A$2:$F$21,6,FALSE)</f>
        <v>Vasquez</v>
      </c>
    </row>
    <row r="695" spans="1:23" ht="15.75" x14ac:dyDescent="0.25">
      <c r="A695" s="4" t="s">
        <v>2660</v>
      </c>
      <c r="B695" s="20">
        <v>45520</v>
      </c>
      <c r="C695" s="4" t="s">
        <v>14</v>
      </c>
      <c r="D695" s="4" t="s">
        <v>1725</v>
      </c>
      <c r="E695" s="4" t="s">
        <v>1896</v>
      </c>
      <c r="F695" s="4">
        <v>1</v>
      </c>
      <c r="G695" s="4">
        <v>301.24</v>
      </c>
      <c r="H695" s="4">
        <v>0.11</v>
      </c>
      <c r="I695" s="4" t="s">
        <v>1961</v>
      </c>
      <c r="J695" s="4">
        <v>268.10359999999997</v>
      </c>
      <c r="K695" s="4">
        <f t="shared" si="40"/>
        <v>1</v>
      </c>
      <c r="L695" s="4">
        <f t="shared" si="41"/>
        <v>301.24</v>
      </c>
      <c r="M695" s="4">
        <f t="shared" si="42"/>
        <v>0.11</v>
      </c>
      <c r="N695" s="4">
        <f t="shared" si="43"/>
        <v>268.10359999999997</v>
      </c>
      <c r="O695" s="6">
        <f>VLOOKUP(C695,'Cleaned Customer Dim'!$A$2:$D$501,4,FALSE)</f>
        <v>26</v>
      </c>
      <c r="P695" s="6" t="str">
        <f>VLOOKUP(C695,'Cleaned Customer Dim'!$A$2:$E$501,5,FALSE)</f>
        <v>Female</v>
      </c>
      <c r="Q695" s="6" t="str">
        <f>VLOOKUP(C695,'Cleaned Customer Dim'!$A$2:$J$501,10,FALSE)</f>
        <v>Platinum</v>
      </c>
      <c r="R695" s="4" t="str">
        <f>VLOOKUP(D695,'Cleaned Product Dim'!$A$2:$C$101,3,FALSE)</f>
        <v>Electronics</v>
      </c>
      <c r="S695" s="6">
        <f>VLOOKUP(D695,'Cleaned Product Dim'!$A$2:$G$101,7,FALSE)</f>
        <v>177.98</v>
      </c>
      <c r="T695" s="6">
        <f>VLOOKUP(D695,'Cleaned Product Dim'!$A$2:$H$101,8,FALSE)</f>
        <v>103</v>
      </c>
      <c r="U695" s="6" t="str">
        <f>VLOOKUP(E695,'Cleaned Store Dim'!$A$2:$C$21,3,FALSE)</f>
        <v>South</v>
      </c>
      <c r="V695" s="6" t="str">
        <f>VLOOKUP(E695,'Cleaned Store Dim'!$A$2:$E$21,5,FALSE)</f>
        <v>Outlet</v>
      </c>
      <c r="W695" s="6" t="str">
        <f>VLOOKUP(E695,'Cleaned Store Dim'!$A$2:$F$21,6,FALSE)</f>
        <v>North Nancy</v>
      </c>
    </row>
    <row r="696" spans="1:23" ht="15.75" x14ac:dyDescent="0.25">
      <c r="A696" s="4" t="s">
        <v>2661</v>
      </c>
      <c r="B696" s="20">
        <v>45497</v>
      </c>
      <c r="C696" s="4" t="s">
        <v>925</v>
      </c>
      <c r="D696" s="4" t="s">
        <v>1838</v>
      </c>
      <c r="E696" s="4" t="s">
        <v>1908</v>
      </c>
      <c r="F696" s="4">
        <v>2</v>
      </c>
      <c r="G696" s="4">
        <v>701.49</v>
      </c>
      <c r="H696" s="4">
        <v>0.09</v>
      </c>
      <c r="I696" s="4" t="s">
        <v>1961</v>
      </c>
      <c r="J696" s="4">
        <v>1276.7118</v>
      </c>
      <c r="K696" s="4">
        <f t="shared" si="40"/>
        <v>2</v>
      </c>
      <c r="L696" s="4">
        <f t="shared" si="41"/>
        <v>701.49</v>
      </c>
      <c r="M696" s="4">
        <f t="shared" si="42"/>
        <v>0.09</v>
      </c>
      <c r="N696" s="4">
        <f t="shared" si="43"/>
        <v>1276.7118</v>
      </c>
      <c r="O696" s="6">
        <f>VLOOKUP(C696,'Cleaned Customer Dim'!$A$2:$D$501,4,FALSE)</f>
        <v>58</v>
      </c>
      <c r="P696" s="6" t="str">
        <f>VLOOKUP(C696,'Cleaned Customer Dim'!$A$2:$E$501,5,FALSE)</f>
        <v>Male</v>
      </c>
      <c r="Q696" s="6" t="str">
        <f>VLOOKUP(C696,'Cleaned Customer Dim'!$A$2:$J$501,10,FALSE)</f>
        <v>Gold</v>
      </c>
      <c r="R696" s="4" t="str">
        <f>VLOOKUP(D696,'Cleaned Product Dim'!$A$2:$C$101,3,FALSE)</f>
        <v>Clothing</v>
      </c>
      <c r="S696" s="6">
        <f>VLOOKUP(D696,'Cleaned Product Dim'!$A$2:$G$101,7,FALSE)</f>
        <v>119.57</v>
      </c>
      <c r="T696" s="6">
        <f>VLOOKUP(D696,'Cleaned Product Dim'!$A$2:$H$101,8,FALSE)</f>
        <v>210</v>
      </c>
      <c r="U696" s="6" t="str">
        <f>VLOOKUP(E696,'Cleaned Store Dim'!$A$2:$C$21,3,FALSE)</f>
        <v>North</v>
      </c>
      <c r="V696" s="6" t="str">
        <f>VLOOKUP(E696,'Cleaned Store Dim'!$A$2:$E$21,5,FALSE)</f>
        <v>Outlet</v>
      </c>
      <c r="W696" s="6" t="str">
        <f>VLOOKUP(E696,'Cleaned Store Dim'!$A$2:$F$21,6,FALSE)</f>
        <v>Chester</v>
      </c>
    </row>
    <row r="697" spans="1:23" ht="15.75" x14ac:dyDescent="0.25">
      <c r="A697" s="4" t="s">
        <v>2662</v>
      </c>
      <c r="B697" s="20">
        <v>45615</v>
      </c>
      <c r="C697" s="4" t="s">
        <v>1112</v>
      </c>
      <c r="D697" s="4" t="s">
        <v>1655</v>
      </c>
      <c r="E697" s="4" t="s">
        <v>1924</v>
      </c>
      <c r="F697" s="4">
        <v>4</v>
      </c>
      <c r="G697" s="4">
        <v>413.48</v>
      </c>
      <c r="H697" s="4">
        <v>0.02</v>
      </c>
      <c r="I697" s="4" t="s">
        <v>1961</v>
      </c>
      <c r="J697" s="4">
        <v>1620.8416</v>
      </c>
      <c r="K697" s="4">
        <f t="shared" si="40"/>
        <v>4</v>
      </c>
      <c r="L697" s="4">
        <f t="shared" si="41"/>
        <v>413.48</v>
      </c>
      <c r="M697" s="4">
        <f t="shared" si="42"/>
        <v>0.02</v>
      </c>
      <c r="N697" s="4">
        <f t="shared" si="43"/>
        <v>1620.8416</v>
      </c>
      <c r="O697" s="6">
        <f>VLOOKUP(C697,'Cleaned Customer Dim'!$A$2:$D$501,4,FALSE)</f>
        <v>25</v>
      </c>
      <c r="P697" s="6" t="str">
        <f>VLOOKUP(C697,'Cleaned Customer Dim'!$A$2:$E$501,5,FALSE)</f>
        <v>Female</v>
      </c>
      <c r="Q697" s="6" t="str">
        <f>VLOOKUP(C697,'Cleaned Customer Dim'!$A$2:$J$501,10,FALSE)</f>
        <v>Bronze</v>
      </c>
      <c r="R697" s="4" t="str">
        <f>VLOOKUP(D697,'Cleaned Product Dim'!$A$2:$C$101,3,FALSE)</f>
        <v>Electronics</v>
      </c>
      <c r="S697" s="6">
        <f>VLOOKUP(D697,'Cleaned Product Dim'!$A$2:$G$101,7,FALSE)</f>
        <v>322.41000000000003</v>
      </c>
      <c r="T697" s="6">
        <f>VLOOKUP(D697,'Cleaned Product Dim'!$A$2:$H$101,8,FALSE)</f>
        <v>213</v>
      </c>
      <c r="U697" s="6" t="str">
        <f>VLOOKUP(E697,'Cleaned Store Dim'!$A$2:$C$21,3,FALSE)</f>
        <v>East</v>
      </c>
      <c r="V697" s="6" t="str">
        <f>VLOOKUP(E697,'Cleaned Store Dim'!$A$2:$E$21,5,FALSE)</f>
        <v>Online</v>
      </c>
      <c r="W697" s="6" t="str">
        <f>VLOOKUP(E697,'Cleaned Store Dim'!$A$2:$F$21,6,FALSE)</f>
        <v>David</v>
      </c>
    </row>
    <row r="698" spans="1:23" ht="15.75" x14ac:dyDescent="0.25">
      <c r="A698" s="4" t="s">
        <v>2663</v>
      </c>
      <c r="B698" s="20">
        <v>45365</v>
      </c>
      <c r="C698" s="4" t="s">
        <v>654</v>
      </c>
      <c r="D698" s="4" t="s">
        <v>1590</v>
      </c>
      <c r="E698" s="4" t="s">
        <v>1892</v>
      </c>
      <c r="F698" s="4">
        <v>4</v>
      </c>
      <c r="G698" s="4">
        <v>167.83</v>
      </c>
      <c r="H698" s="4">
        <v>0.15</v>
      </c>
      <c r="I698" s="4" t="s">
        <v>1959</v>
      </c>
      <c r="J698" s="4">
        <v>570.62200000000007</v>
      </c>
      <c r="K698" s="4">
        <f t="shared" si="40"/>
        <v>4</v>
      </c>
      <c r="L698" s="4">
        <f t="shared" si="41"/>
        <v>167.83</v>
      </c>
      <c r="M698" s="4">
        <f t="shared" si="42"/>
        <v>0.15</v>
      </c>
      <c r="N698" s="4">
        <f t="shared" si="43"/>
        <v>570.62200000000007</v>
      </c>
      <c r="O698" s="6">
        <f>VLOOKUP(C698,'Cleaned Customer Dim'!$A$2:$D$501,4,FALSE)</f>
        <v>45</v>
      </c>
      <c r="P698" s="6" t="str">
        <f>VLOOKUP(C698,'Cleaned Customer Dim'!$A$2:$E$501,5,FALSE)</f>
        <v>Female</v>
      </c>
      <c r="Q698" s="6" t="str">
        <f>VLOOKUP(C698,'Cleaned Customer Dim'!$A$2:$J$501,10,FALSE)</f>
        <v>Platinum</v>
      </c>
      <c r="R698" s="4" t="str">
        <f>VLOOKUP(D698,'Cleaned Product Dim'!$A$2:$C$101,3,FALSE)</f>
        <v>Electronics</v>
      </c>
      <c r="S698" s="6">
        <f>VLOOKUP(D698,'Cleaned Product Dim'!$A$2:$G$101,7,FALSE)</f>
        <v>439.07</v>
      </c>
      <c r="T698" s="6">
        <f>VLOOKUP(D698,'Cleaned Product Dim'!$A$2:$H$101,8,FALSE)</f>
        <v>142</v>
      </c>
      <c r="U698" s="6" t="str">
        <f>VLOOKUP(E698,'Cleaned Store Dim'!$A$2:$C$21,3,FALSE)</f>
        <v>North</v>
      </c>
      <c r="V698" s="6" t="str">
        <f>VLOOKUP(E698,'Cleaned Store Dim'!$A$2:$E$21,5,FALSE)</f>
        <v>Flagship</v>
      </c>
      <c r="W698" s="6" t="str">
        <f>VLOOKUP(E698,'Cleaned Store Dim'!$A$2:$F$21,6,FALSE)</f>
        <v>Daniel</v>
      </c>
    </row>
    <row r="699" spans="1:23" ht="15.75" x14ac:dyDescent="0.25">
      <c r="A699" s="4" t="s">
        <v>2664</v>
      </c>
      <c r="B699" s="20">
        <v>45832</v>
      </c>
      <c r="C699" s="4" t="s">
        <v>479</v>
      </c>
      <c r="D699" s="4" t="s">
        <v>1617</v>
      </c>
      <c r="E699" s="4" t="s">
        <v>1945</v>
      </c>
      <c r="F699" s="4">
        <v>2</v>
      </c>
      <c r="G699" s="4">
        <v>669.12</v>
      </c>
      <c r="H699" s="4">
        <v>0.22</v>
      </c>
      <c r="I699" s="4" t="s">
        <v>1959</v>
      </c>
      <c r="J699" s="4">
        <v>1043.8271999999999</v>
      </c>
      <c r="K699" s="4">
        <f t="shared" si="40"/>
        <v>2</v>
      </c>
      <c r="L699" s="4">
        <f t="shared" si="41"/>
        <v>669.12</v>
      </c>
      <c r="M699" s="4">
        <f t="shared" si="42"/>
        <v>0.22</v>
      </c>
      <c r="N699" s="4">
        <f t="shared" si="43"/>
        <v>1043.8271999999999</v>
      </c>
      <c r="O699" s="6">
        <f>VLOOKUP(C699,'Cleaned Customer Dim'!$A$2:$D$501,4,FALSE)</f>
        <v>32</v>
      </c>
      <c r="P699" s="6" t="str">
        <f>VLOOKUP(C699,'Cleaned Customer Dim'!$A$2:$E$501,5,FALSE)</f>
        <v>Male</v>
      </c>
      <c r="Q699" s="6" t="str">
        <f>VLOOKUP(C699,'Cleaned Customer Dim'!$A$2:$J$501,10,FALSE)</f>
        <v>Bronze</v>
      </c>
      <c r="R699" s="4" t="str">
        <f>VLOOKUP(D699,'Cleaned Product Dim'!$A$2:$C$101,3,FALSE)</f>
        <v>Electronics</v>
      </c>
      <c r="S699" s="6">
        <f>VLOOKUP(D699,'Cleaned Product Dim'!$A$2:$G$101,7,FALSE)</f>
        <v>465.34</v>
      </c>
      <c r="T699" s="6">
        <f>VLOOKUP(D699,'Cleaned Product Dim'!$A$2:$H$101,8,FALSE)</f>
        <v>301</v>
      </c>
      <c r="U699" s="6" t="str">
        <f>VLOOKUP(E699,'Cleaned Store Dim'!$A$2:$C$21,3,FALSE)</f>
        <v>East</v>
      </c>
      <c r="V699" s="6" t="str">
        <f>VLOOKUP(E699,'Cleaned Store Dim'!$A$2:$E$21,5,FALSE)</f>
        <v>Flagship</v>
      </c>
      <c r="W699" s="6" t="str">
        <f>VLOOKUP(E699,'Cleaned Store Dim'!$A$2:$F$21,6,FALSE)</f>
        <v>East Stevechester</v>
      </c>
    </row>
    <row r="700" spans="1:23" ht="15.75" x14ac:dyDescent="0.25">
      <c r="A700" s="4" t="s">
        <v>2665</v>
      </c>
      <c r="B700" s="20">
        <v>45530</v>
      </c>
      <c r="C700" s="4" t="s">
        <v>157</v>
      </c>
      <c r="D700" s="4" t="s">
        <v>1689</v>
      </c>
      <c r="E700" s="4" t="s">
        <v>1914</v>
      </c>
      <c r="F700" s="4">
        <v>3</v>
      </c>
      <c r="G700" s="4">
        <v>346.77</v>
      </c>
      <c r="H700" s="4">
        <v>0.18</v>
      </c>
      <c r="I700" s="4" t="s">
        <v>1961</v>
      </c>
      <c r="J700" s="4">
        <v>853.05420000000004</v>
      </c>
      <c r="K700" s="4">
        <f t="shared" si="40"/>
        <v>3</v>
      </c>
      <c r="L700" s="4">
        <f t="shared" si="41"/>
        <v>346.77</v>
      </c>
      <c r="M700" s="4">
        <f t="shared" si="42"/>
        <v>0.18</v>
      </c>
      <c r="N700" s="4">
        <f t="shared" si="43"/>
        <v>853.05420000000004</v>
      </c>
      <c r="O700" s="6">
        <f>VLOOKUP(C700,'Cleaned Customer Dim'!$A$2:$D$501,4,FALSE)</f>
        <v>55</v>
      </c>
      <c r="P700" s="6" t="str">
        <f>VLOOKUP(C700,'Cleaned Customer Dim'!$A$2:$E$501,5,FALSE)</f>
        <v>Female</v>
      </c>
      <c r="Q700" s="6" t="str">
        <f>VLOOKUP(C700,'Cleaned Customer Dim'!$A$2:$J$501,10,FALSE)</f>
        <v>Gold</v>
      </c>
      <c r="R700" s="4" t="str">
        <f>VLOOKUP(D700,'Cleaned Product Dim'!$A$2:$C$101,3,FALSE)</f>
        <v>Clothing</v>
      </c>
      <c r="S700" s="6">
        <f>VLOOKUP(D700,'Cleaned Product Dim'!$A$2:$G$101,7,FALSE)</f>
        <v>353.47</v>
      </c>
      <c r="T700" s="6">
        <f>VLOOKUP(D700,'Cleaned Product Dim'!$A$2:$H$101,8,FALSE)</f>
        <v>214</v>
      </c>
      <c r="U700" s="6" t="str">
        <f>VLOOKUP(E700,'Cleaned Store Dim'!$A$2:$C$21,3,FALSE)</f>
        <v>South</v>
      </c>
      <c r="V700" s="6" t="str">
        <f>VLOOKUP(E700,'Cleaned Store Dim'!$A$2:$E$21,5,FALSE)</f>
        <v>Online</v>
      </c>
      <c r="W700" s="6" t="str">
        <f>VLOOKUP(E700,'Cleaned Store Dim'!$A$2:$F$21,6,FALSE)</f>
        <v>Williamsport</v>
      </c>
    </row>
    <row r="701" spans="1:23" ht="15.75" x14ac:dyDescent="0.25">
      <c r="A701" s="4" t="s">
        <v>2666</v>
      </c>
      <c r="B701" s="20">
        <v>45910</v>
      </c>
      <c r="C701" s="4" t="s">
        <v>225</v>
      </c>
      <c r="D701" s="4" t="s">
        <v>1645</v>
      </c>
      <c r="E701" s="4" t="s">
        <v>1948</v>
      </c>
      <c r="F701" s="4">
        <v>3</v>
      </c>
      <c r="G701" s="4">
        <v>648.33000000000004</v>
      </c>
      <c r="H701" s="4">
        <v>0.2</v>
      </c>
      <c r="I701" s="4" t="s">
        <v>1964</v>
      </c>
      <c r="J701" s="4">
        <v>1555.992</v>
      </c>
      <c r="K701" s="4">
        <f t="shared" si="40"/>
        <v>3</v>
      </c>
      <c r="L701" s="4">
        <f t="shared" si="41"/>
        <v>648.33000000000004</v>
      </c>
      <c r="M701" s="4">
        <f t="shared" si="42"/>
        <v>0.2</v>
      </c>
      <c r="N701" s="4">
        <f t="shared" si="43"/>
        <v>1555.992</v>
      </c>
      <c r="O701" s="6">
        <f>VLOOKUP(C701,'Cleaned Customer Dim'!$A$2:$D$501,4,FALSE)</f>
        <v>53</v>
      </c>
      <c r="P701" s="6" t="str">
        <f>VLOOKUP(C701,'Cleaned Customer Dim'!$A$2:$E$501,5,FALSE)</f>
        <v>Male</v>
      </c>
      <c r="Q701" s="6" t="str">
        <f>VLOOKUP(C701,'Cleaned Customer Dim'!$A$2:$J$501,10,FALSE)</f>
        <v>Platinum</v>
      </c>
      <c r="R701" s="4" t="str">
        <f>VLOOKUP(D701,'Cleaned Product Dim'!$A$2:$C$101,3,FALSE)</f>
        <v>Clothing</v>
      </c>
      <c r="S701" s="6">
        <f>VLOOKUP(D701,'Cleaned Product Dim'!$A$2:$G$101,7,FALSE)</f>
        <v>265.73266666666666</v>
      </c>
      <c r="T701" s="6">
        <f>VLOOKUP(D701,'Cleaned Product Dim'!$A$2:$H$101,8,FALSE)</f>
        <v>360</v>
      </c>
      <c r="U701" s="6" t="str">
        <f>VLOOKUP(E701,'Cleaned Store Dim'!$A$2:$C$21,3,FALSE)</f>
        <v>East</v>
      </c>
      <c r="V701" s="6" t="str">
        <f>VLOOKUP(E701,'Cleaned Store Dim'!$A$2:$E$21,5,FALSE)</f>
        <v>Online</v>
      </c>
      <c r="W701" s="6" t="str">
        <f>VLOOKUP(E701,'Cleaned Store Dim'!$A$2:$F$21,6,FALSE)</f>
        <v>Vasquez</v>
      </c>
    </row>
    <row r="702" spans="1:23" ht="15.75" x14ac:dyDescent="0.25">
      <c r="A702" s="4" t="s">
        <v>2667</v>
      </c>
      <c r="B702" s="20">
        <v>45401</v>
      </c>
      <c r="C702" s="4" t="s">
        <v>916</v>
      </c>
      <c r="D702" s="4" t="s">
        <v>1580</v>
      </c>
      <c r="E702" s="4" t="s">
        <v>1896</v>
      </c>
      <c r="F702" s="4">
        <v>4</v>
      </c>
      <c r="G702" s="4">
        <v>254.94</v>
      </c>
      <c r="H702" s="4">
        <v>0.06</v>
      </c>
      <c r="I702" s="4" t="s">
        <v>1961</v>
      </c>
      <c r="J702" s="4">
        <v>958.57439999999997</v>
      </c>
      <c r="K702" s="4">
        <f t="shared" si="40"/>
        <v>4</v>
      </c>
      <c r="L702" s="4">
        <f t="shared" si="41"/>
        <v>254.94</v>
      </c>
      <c r="M702" s="4">
        <f t="shared" si="42"/>
        <v>0.06</v>
      </c>
      <c r="N702" s="4">
        <f t="shared" si="43"/>
        <v>958.57439999999997</v>
      </c>
      <c r="O702" s="6">
        <f>VLOOKUP(C702,'Cleaned Customer Dim'!$A$2:$D$501,4,FALSE)</f>
        <v>46</v>
      </c>
      <c r="P702" s="6" t="str">
        <f>VLOOKUP(C702,'Cleaned Customer Dim'!$A$2:$E$501,5,FALSE)</f>
        <v>Female</v>
      </c>
      <c r="Q702" s="6" t="str">
        <f>VLOOKUP(C702,'Cleaned Customer Dim'!$A$2:$J$501,10,FALSE)</f>
        <v>Silver</v>
      </c>
      <c r="R702" s="4" t="str">
        <f>VLOOKUP(D702,'Cleaned Product Dim'!$A$2:$C$101,3,FALSE)</f>
        <v>Beauty</v>
      </c>
      <c r="S702" s="6">
        <f>VLOOKUP(D702,'Cleaned Product Dim'!$A$2:$G$101,7,FALSE)</f>
        <v>312.8</v>
      </c>
      <c r="T702" s="6">
        <f>VLOOKUP(D702,'Cleaned Product Dim'!$A$2:$H$101,8,FALSE)</f>
        <v>350</v>
      </c>
      <c r="U702" s="6" t="str">
        <f>VLOOKUP(E702,'Cleaned Store Dim'!$A$2:$C$21,3,FALSE)</f>
        <v>South</v>
      </c>
      <c r="V702" s="6" t="str">
        <f>VLOOKUP(E702,'Cleaned Store Dim'!$A$2:$E$21,5,FALSE)</f>
        <v>Outlet</v>
      </c>
      <c r="W702" s="6" t="str">
        <f>VLOOKUP(E702,'Cleaned Store Dim'!$A$2:$F$21,6,FALSE)</f>
        <v>North Nancy</v>
      </c>
    </row>
    <row r="703" spans="1:23" ht="15.75" x14ac:dyDescent="0.25">
      <c r="A703" s="4" t="s">
        <v>2668</v>
      </c>
      <c r="B703" s="20">
        <v>45509</v>
      </c>
      <c r="C703" s="4" t="s">
        <v>1073</v>
      </c>
      <c r="D703" s="4" t="s">
        <v>1826</v>
      </c>
      <c r="E703" s="4" t="s">
        <v>1904</v>
      </c>
      <c r="F703" s="4">
        <v>1</v>
      </c>
      <c r="G703" s="4">
        <v>445.5</v>
      </c>
      <c r="H703" s="4">
        <v>0.28000000000000003</v>
      </c>
      <c r="I703" s="4" t="s">
        <v>1959</v>
      </c>
      <c r="J703" s="4">
        <v>320.76</v>
      </c>
      <c r="K703" s="4">
        <f t="shared" si="40"/>
        <v>1</v>
      </c>
      <c r="L703" s="4">
        <f t="shared" si="41"/>
        <v>445.5</v>
      </c>
      <c r="M703" s="4">
        <f t="shared" si="42"/>
        <v>0.28000000000000003</v>
      </c>
      <c r="N703" s="4">
        <f t="shared" si="43"/>
        <v>320.76</v>
      </c>
      <c r="O703" s="6">
        <f>VLOOKUP(C703,'Cleaned Customer Dim'!$A$2:$D$501,4,FALSE)</f>
        <v>46</v>
      </c>
      <c r="P703" s="6" t="str">
        <f>VLOOKUP(C703,'Cleaned Customer Dim'!$A$2:$E$501,5,FALSE)</f>
        <v>Female</v>
      </c>
      <c r="Q703" s="6" t="str">
        <f>VLOOKUP(C703,'Cleaned Customer Dim'!$A$2:$J$501,10,FALSE)</f>
        <v>Silver</v>
      </c>
      <c r="R703" s="4" t="str">
        <f>VLOOKUP(D703,'Cleaned Product Dim'!$A$2:$C$101,3,FALSE)</f>
        <v>Sports</v>
      </c>
      <c r="S703" s="6">
        <f>VLOOKUP(D703,'Cleaned Product Dim'!$A$2:$G$101,7,FALSE)</f>
        <v>285.54000000000002</v>
      </c>
      <c r="T703" s="6">
        <f>VLOOKUP(D703,'Cleaned Product Dim'!$A$2:$H$101,8,FALSE)</f>
        <v>358</v>
      </c>
      <c r="U703" s="6" t="str">
        <f>VLOOKUP(E703,'Cleaned Store Dim'!$A$2:$C$21,3,FALSE)</f>
        <v>South</v>
      </c>
      <c r="V703" s="6" t="str">
        <f>VLOOKUP(E703,'Cleaned Store Dim'!$A$2:$E$21,5,FALSE)</f>
        <v>Online</v>
      </c>
      <c r="W703" s="6" t="str">
        <f>VLOOKUP(E703,'Cleaned Store Dim'!$A$2:$F$21,6,FALSE)</f>
        <v>Sharon</v>
      </c>
    </row>
    <row r="704" spans="1:23" ht="15.75" x14ac:dyDescent="0.25">
      <c r="A704" s="4" t="s">
        <v>2669</v>
      </c>
      <c r="B704" s="20">
        <v>45459</v>
      </c>
      <c r="C704" s="4" t="s">
        <v>726</v>
      </c>
      <c r="D704" s="4" t="s">
        <v>1853</v>
      </c>
      <c r="E704" s="4" t="s">
        <v>1904</v>
      </c>
      <c r="F704" s="4">
        <v>1</v>
      </c>
      <c r="G704" s="4">
        <v>900.94</v>
      </c>
      <c r="H704" s="4">
        <v>0.1</v>
      </c>
      <c r="I704" s="4" t="s">
        <v>1959</v>
      </c>
      <c r="J704" s="4">
        <v>810.84600000000012</v>
      </c>
      <c r="K704" s="4">
        <f t="shared" si="40"/>
        <v>1</v>
      </c>
      <c r="L704" s="4">
        <f t="shared" si="41"/>
        <v>900.94</v>
      </c>
      <c r="M704" s="4">
        <f t="shared" si="42"/>
        <v>0.1</v>
      </c>
      <c r="N704" s="4">
        <f t="shared" si="43"/>
        <v>810.84600000000012</v>
      </c>
      <c r="O704" s="6">
        <f>VLOOKUP(C704,'Cleaned Customer Dim'!$A$2:$D$501,4,FALSE)</f>
        <v>38</v>
      </c>
      <c r="P704" s="6" t="str">
        <f>VLOOKUP(C704,'Cleaned Customer Dim'!$A$2:$E$501,5,FALSE)</f>
        <v>Male</v>
      </c>
      <c r="Q704" s="6" t="str">
        <f>VLOOKUP(C704,'Cleaned Customer Dim'!$A$2:$J$501,10,FALSE)</f>
        <v>Platinum</v>
      </c>
      <c r="R704" s="4" t="str">
        <f>VLOOKUP(D704,'Cleaned Product Dim'!$A$2:$C$101,3,FALSE)</f>
        <v>Electronics</v>
      </c>
      <c r="S704" s="6">
        <f>VLOOKUP(D704,'Cleaned Product Dim'!$A$2:$G$101,7,FALSE)</f>
        <v>340.14</v>
      </c>
      <c r="T704" s="6">
        <f>VLOOKUP(D704,'Cleaned Product Dim'!$A$2:$H$101,8,FALSE)</f>
        <v>361</v>
      </c>
      <c r="U704" s="6" t="str">
        <f>VLOOKUP(E704,'Cleaned Store Dim'!$A$2:$C$21,3,FALSE)</f>
        <v>South</v>
      </c>
      <c r="V704" s="6" t="str">
        <f>VLOOKUP(E704,'Cleaned Store Dim'!$A$2:$E$21,5,FALSE)</f>
        <v>Online</v>
      </c>
      <c r="W704" s="6" t="str">
        <f>VLOOKUP(E704,'Cleaned Store Dim'!$A$2:$F$21,6,FALSE)</f>
        <v>Sharon</v>
      </c>
    </row>
    <row r="705" spans="1:23" ht="15.75" x14ac:dyDescent="0.25">
      <c r="A705" s="4" t="s">
        <v>2670</v>
      </c>
      <c r="B705" s="20">
        <v>45429</v>
      </c>
      <c r="C705" s="4" t="s">
        <v>651</v>
      </c>
      <c r="D705" s="4" t="s">
        <v>1617</v>
      </c>
      <c r="E705" s="4" t="s">
        <v>1939</v>
      </c>
      <c r="F705" s="4">
        <v>3</v>
      </c>
      <c r="G705" s="4">
        <v>262.69</v>
      </c>
      <c r="H705" s="4">
        <v>0.04</v>
      </c>
      <c r="I705" s="4" t="s">
        <v>1961</v>
      </c>
      <c r="J705" s="4">
        <v>756.54719999999986</v>
      </c>
      <c r="K705" s="4">
        <f t="shared" si="40"/>
        <v>3</v>
      </c>
      <c r="L705" s="4">
        <f t="shared" si="41"/>
        <v>262.69</v>
      </c>
      <c r="M705" s="4">
        <f t="shared" si="42"/>
        <v>0.04</v>
      </c>
      <c r="N705" s="4">
        <f t="shared" si="43"/>
        <v>756.54719999999986</v>
      </c>
      <c r="O705" s="6">
        <f>VLOOKUP(C705,'Cleaned Customer Dim'!$A$2:$D$501,4,FALSE)</f>
        <v>18</v>
      </c>
      <c r="P705" s="6" t="str">
        <f>VLOOKUP(C705,'Cleaned Customer Dim'!$A$2:$E$501,5,FALSE)</f>
        <v>Female</v>
      </c>
      <c r="Q705" s="6" t="str">
        <f>VLOOKUP(C705,'Cleaned Customer Dim'!$A$2:$J$501,10,FALSE)</f>
        <v>Platinum</v>
      </c>
      <c r="R705" s="4" t="str">
        <f>VLOOKUP(D705,'Cleaned Product Dim'!$A$2:$C$101,3,FALSE)</f>
        <v>Electronics</v>
      </c>
      <c r="S705" s="6">
        <f>VLOOKUP(D705,'Cleaned Product Dim'!$A$2:$G$101,7,FALSE)</f>
        <v>465.34</v>
      </c>
      <c r="T705" s="6">
        <f>VLOOKUP(D705,'Cleaned Product Dim'!$A$2:$H$101,8,FALSE)</f>
        <v>301</v>
      </c>
      <c r="U705" s="6" t="str">
        <f>VLOOKUP(E705,'Cleaned Store Dim'!$A$2:$C$21,3,FALSE)</f>
        <v>West</v>
      </c>
      <c r="V705" s="6" t="str">
        <f>VLOOKUP(E705,'Cleaned Store Dim'!$A$2:$E$21,5,FALSE)</f>
        <v>Flagship</v>
      </c>
      <c r="W705" s="6" t="str">
        <f>VLOOKUP(E705,'Cleaned Store Dim'!$A$2:$F$21,6,FALSE)</f>
        <v>New Jimmy</v>
      </c>
    </row>
    <row r="706" spans="1:23" ht="15.75" x14ac:dyDescent="0.25">
      <c r="A706" s="4" t="s">
        <v>2671</v>
      </c>
      <c r="B706" s="20">
        <v>45386</v>
      </c>
      <c r="C706" s="4" t="s">
        <v>1496</v>
      </c>
      <c r="D706" s="4" t="s">
        <v>1786</v>
      </c>
      <c r="E706" s="4" t="s">
        <v>1896</v>
      </c>
      <c r="F706" s="4">
        <v>3</v>
      </c>
      <c r="G706" s="4">
        <v>212.72</v>
      </c>
      <c r="H706" s="4">
        <v>0.22</v>
      </c>
      <c r="I706" s="4" t="s">
        <v>1961</v>
      </c>
      <c r="J706" s="4">
        <v>497.76479999999998</v>
      </c>
      <c r="K706" s="4">
        <f t="shared" ref="K706:K769" si="44">IF(F706="",J706/(G706*(1-H706)),F706)</f>
        <v>3</v>
      </c>
      <c r="L706" s="4">
        <f t="shared" ref="L706:L769" si="45">IF(G706="",J706/(K706*(1-H706)),G706)</f>
        <v>212.72</v>
      </c>
      <c r="M706" s="4">
        <f t="shared" ref="M706:M769" si="46">IF(H706="",1-(J706/(K706*L706)),H706)</f>
        <v>0.22</v>
      </c>
      <c r="N706" s="4">
        <f t="shared" ref="N706:N769" si="47">IF(J706="",F706*G706*(1-H706),J706)</f>
        <v>497.76479999999998</v>
      </c>
      <c r="O706" s="6">
        <f>VLOOKUP(C706,'Cleaned Customer Dim'!$A$2:$D$501,4,FALSE)</f>
        <v>26</v>
      </c>
      <c r="P706" s="6" t="str">
        <f>VLOOKUP(C706,'Cleaned Customer Dim'!$A$2:$E$501,5,FALSE)</f>
        <v>Male</v>
      </c>
      <c r="Q706" s="6" t="str">
        <f>VLOOKUP(C706,'Cleaned Customer Dim'!$A$2:$J$501,10,FALSE)</f>
        <v>Platinum</v>
      </c>
      <c r="R706" s="4" t="str">
        <f>VLOOKUP(D706,'Cleaned Product Dim'!$A$2:$C$101,3,FALSE)</f>
        <v>Home</v>
      </c>
      <c r="S706" s="6">
        <f>VLOOKUP(D706,'Cleaned Product Dim'!$A$2:$G$101,7,FALSE)</f>
        <v>243.7</v>
      </c>
      <c r="T706" s="6">
        <f>VLOOKUP(D706,'Cleaned Product Dim'!$A$2:$H$101,8,FALSE)</f>
        <v>130</v>
      </c>
      <c r="U706" s="6" t="str">
        <f>VLOOKUP(E706,'Cleaned Store Dim'!$A$2:$C$21,3,FALSE)</f>
        <v>South</v>
      </c>
      <c r="V706" s="6" t="str">
        <f>VLOOKUP(E706,'Cleaned Store Dim'!$A$2:$E$21,5,FALSE)</f>
        <v>Outlet</v>
      </c>
      <c r="W706" s="6" t="str">
        <f>VLOOKUP(E706,'Cleaned Store Dim'!$A$2:$F$21,6,FALSE)</f>
        <v>North Nancy</v>
      </c>
    </row>
    <row r="707" spans="1:23" ht="15.75" x14ac:dyDescent="0.25">
      <c r="A707" s="4" t="s">
        <v>2672</v>
      </c>
      <c r="B707" s="20">
        <v>45803</v>
      </c>
      <c r="C707" s="4" t="s">
        <v>515</v>
      </c>
      <c r="D707" s="4" t="s">
        <v>1648</v>
      </c>
      <c r="E707" s="4" t="s">
        <v>1945</v>
      </c>
      <c r="F707" s="4">
        <v>4</v>
      </c>
      <c r="G707" s="4">
        <v>757.9</v>
      </c>
      <c r="H707" s="4">
        <v>0.22</v>
      </c>
      <c r="I707" s="4" t="s">
        <v>1961</v>
      </c>
      <c r="J707" s="4">
        <v>2364.6480000000001</v>
      </c>
      <c r="K707" s="4">
        <f t="shared" si="44"/>
        <v>4</v>
      </c>
      <c r="L707" s="4">
        <f t="shared" si="45"/>
        <v>757.9</v>
      </c>
      <c r="M707" s="4">
        <f t="shared" si="46"/>
        <v>0.22</v>
      </c>
      <c r="N707" s="4">
        <f t="shared" si="47"/>
        <v>2364.6480000000001</v>
      </c>
      <c r="O707" s="6">
        <f>VLOOKUP(C707,'Cleaned Customer Dim'!$A$2:$D$501,4,FALSE)</f>
        <v>25</v>
      </c>
      <c r="P707" s="6" t="str">
        <f>VLOOKUP(C707,'Cleaned Customer Dim'!$A$2:$E$501,5,FALSE)</f>
        <v>Female</v>
      </c>
      <c r="Q707" s="6" t="str">
        <f>VLOOKUP(C707,'Cleaned Customer Dim'!$A$2:$J$501,10,FALSE)</f>
        <v>Gold</v>
      </c>
      <c r="R707" s="4" t="str">
        <f>VLOOKUP(D707,'Cleaned Product Dim'!$A$2:$C$101,3,FALSE)</f>
        <v>Sports</v>
      </c>
      <c r="S707" s="6">
        <f>VLOOKUP(D707,'Cleaned Product Dim'!$A$2:$G$101,7,FALSE)</f>
        <v>166.06</v>
      </c>
      <c r="T707" s="6">
        <f>VLOOKUP(D707,'Cleaned Product Dim'!$A$2:$H$101,8,FALSE)</f>
        <v>340</v>
      </c>
      <c r="U707" s="6" t="str">
        <f>VLOOKUP(E707,'Cleaned Store Dim'!$A$2:$C$21,3,FALSE)</f>
        <v>East</v>
      </c>
      <c r="V707" s="6" t="str">
        <f>VLOOKUP(E707,'Cleaned Store Dim'!$A$2:$E$21,5,FALSE)</f>
        <v>Flagship</v>
      </c>
      <c r="W707" s="6" t="str">
        <f>VLOOKUP(E707,'Cleaned Store Dim'!$A$2:$F$21,6,FALSE)</f>
        <v>East Stevechester</v>
      </c>
    </row>
    <row r="708" spans="1:23" ht="15.75" x14ac:dyDescent="0.25">
      <c r="A708" s="4" t="s">
        <v>2673</v>
      </c>
      <c r="B708" s="20">
        <v>45346</v>
      </c>
      <c r="C708" s="4" t="s">
        <v>81</v>
      </c>
      <c r="D708" s="4" t="s">
        <v>1823</v>
      </c>
      <c r="E708" s="4" t="s">
        <v>1942</v>
      </c>
      <c r="F708" s="4">
        <v>1</v>
      </c>
      <c r="G708" s="4">
        <v>846.04</v>
      </c>
      <c r="H708" s="4">
        <v>0.08</v>
      </c>
      <c r="I708" s="4" t="s">
        <v>1961</v>
      </c>
      <c r="J708" s="4">
        <v>778.35680000000002</v>
      </c>
      <c r="K708" s="4">
        <f t="shared" si="44"/>
        <v>1</v>
      </c>
      <c r="L708" s="4">
        <f t="shared" si="45"/>
        <v>846.04</v>
      </c>
      <c r="M708" s="4">
        <f t="shared" si="46"/>
        <v>0.08</v>
      </c>
      <c r="N708" s="4">
        <f t="shared" si="47"/>
        <v>778.35680000000002</v>
      </c>
      <c r="O708" s="6">
        <f>VLOOKUP(C708,'Cleaned Customer Dim'!$A$2:$D$501,4,FALSE)</f>
        <v>60</v>
      </c>
      <c r="P708" s="6" t="str">
        <f>VLOOKUP(C708,'Cleaned Customer Dim'!$A$2:$E$501,5,FALSE)</f>
        <v>Female</v>
      </c>
      <c r="Q708" s="6" t="str">
        <f>VLOOKUP(C708,'Cleaned Customer Dim'!$A$2:$J$501,10,FALSE)</f>
        <v>Platinum</v>
      </c>
      <c r="R708" s="4" t="str">
        <f>VLOOKUP(D708,'Cleaned Product Dim'!$A$2:$C$101,3,FALSE)</f>
        <v>Home</v>
      </c>
      <c r="S708" s="6">
        <f>VLOOKUP(D708,'Cleaned Product Dim'!$A$2:$G$101,7,FALSE)</f>
        <v>143.43</v>
      </c>
      <c r="T708" s="6">
        <f>VLOOKUP(D708,'Cleaned Product Dim'!$A$2:$H$101,8,FALSE)</f>
        <v>58</v>
      </c>
      <c r="U708" s="6" t="str">
        <f>VLOOKUP(E708,'Cleaned Store Dim'!$A$2:$C$21,3,FALSE)</f>
        <v>North</v>
      </c>
      <c r="V708" s="6" t="str">
        <f>VLOOKUP(E708,'Cleaned Store Dim'!$A$2:$E$21,5,FALSE)</f>
        <v>Flagship</v>
      </c>
      <c r="W708" s="6" t="str">
        <f>VLOOKUP(E708,'Cleaned Store Dim'!$A$2:$F$21,6,FALSE)</f>
        <v>Benson</v>
      </c>
    </row>
    <row r="709" spans="1:23" ht="15.75" x14ac:dyDescent="0.25">
      <c r="A709" s="4" t="s">
        <v>2674</v>
      </c>
      <c r="B709" s="20">
        <v>45119</v>
      </c>
      <c r="C709" s="4" t="s">
        <v>539</v>
      </c>
      <c r="D709" s="4" t="s">
        <v>1693</v>
      </c>
      <c r="E709" s="4" t="s">
        <v>1914</v>
      </c>
      <c r="F709" s="4">
        <v>3</v>
      </c>
      <c r="G709" s="4">
        <v>179.7</v>
      </c>
      <c r="H709" s="4">
        <v>0.17</v>
      </c>
      <c r="I709" s="4" t="s">
        <v>1964</v>
      </c>
      <c r="J709" s="4">
        <v>447.45299999999992</v>
      </c>
      <c r="K709" s="4">
        <f t="shared" si="44"/>
        <v>3</v>
      </c>
      <c r="L709" s="4">
        <f t="shared" si="45"/>
        <v>179.7</v>
      </c>
      <c r="M709" s="4">
        <f t="shared" si="46"/>
        <v>0.17</v>
      </c>
      <c r="N709" s="4">
        <f t="shared" si="47"/>
        <v>447.45299999999992</v>
      </c>
      <c r="O709" s="6">
        <f>VLOOKUP(C709,'Cleaned Customer Dim'!$A$2:$D$501,4,FALSE)</f>
        <v>46</v>
      </c>
      <c r="P709" s="6" t="str">
        <f>VLOOKUP(C709,'Cleaned Customer Dim'!$A$2:$E$501,5,FALSE)</f>
        <v>Female</v>
      </c>
      <c r="Q709" s="6" t="str">
        <f>VLOOKUP(C709,'Cleaned Customer Dim'!$A$2:$J$501,10,FALSE)</f>
        <v>Gold</v>
      </c>
      <c r="R709" s="4" t="str">
        <f>VLOOKUP(D709,'Cleaned Product Dim'!$A$2:$C$101,3,FALSE)</f>
        <v>Sports</v>
      </c>
      <c r="S709" s="6">
        <f>VLOOKUP(D709,'Cleaned Product Dim'!$A$2:$G$101,7,FALSE)</f>
        <v>135.61000000000001</v>
      </c>
      <c r="T709" s="6">
        <f>VLOOKUP(D709,'Cleaned Product Dim'!$A$2:$H$101,8,FALSE)</f>
        <v>394</v>
      </c>
      <c r="U709" s="6" t="str">
        <f>VLOOKUP(E709,'Cleaned Store Dim'!$A$2:$C$21,3,FALSE)</f>
        <v>South</v>
      </c>
      <c r="V709" s="6" t="str">
        <f>VLOOKUP(E709,'Cleaned Store Dim'!$A$2:$E$21,5,FALSE)</f>
        <v>Online</v>
      </c>
      <c r="W709" s="6" t="str">
        <f>VLOOKUP(E709,'Cleaned Store Dim'!$A$2:$F$21,6,FALSE)</f>
        <v>Williamsport</v>
      </c>
    </row>
    <row r="710" spans="1:23" ht="15.75" x14ac:dyDescent="0.25">
      <c r="A710" s="4" t="s">
        <v>2675</v>
      </c>
      <c r="B710" s="20">
        <v>45483</v>
      </c>
      <c r="C710" s="4" t="s">
        <v>1392</v>
      </c>
      <c r="D710" s="4" t="s">
        <v>1670</v>
      </c>
      <c r="E710" s="4" t="s">
        <v>1904</v>
      </c>
      <c r="F710" s="4">
        <v>4</v>
      </c>
      <c r="G710" s="4">
        <v>681.08</v>
      </c>
      <c r="H710" s="4">
        <v>0</v>
      </c>
      <c r="I710" s="4" t="s">
        <v>1961</v>
      </c>
      <c r="J710" s="4">
        <v>2724.32</v>
      </c>
      <c r="K710" s="4">
        <f t="shared" si="44"/>
        <v>4</v>
      </c>
      <c r="L710" s="4">
        <f t="shared" si="45"/>
        <v>681.08</v>
      </c>
      <c r="M710" s="4">
        <f t="shared" si="46"/>
        <v>0</v>
      </c>
      <c r="N710" s="4">
        <f t="shared" si="47"/>
        <v>2724.32</v>
      </c>
      <c r="O710" s="6">
        <f>VLOOKUP(C710,'Cleaned Customer Dim'!$A$2:$D$501,4,FALSE)</f>
        <v>35</v>
      </c>
      <c r="P710" s="6" t="str">
        <f>VLOOKUP(C710,'Cleaned Customer Dim'!$A$2:$E$501,5,FALSE)</f>
        <v>Male</v>
      </c>
      <c r="Q710" s="6" t="str">
        <f>VLOOKUP(C710,'Cleaned Customer Dim'!$A$2:$J$501,10,FALSE)</f>
        <v>Silver</v>
      </c>
      <c r="R710" s="4" t="str">
        <f>VLOOKUP(D710,'Cleaned Product Dim'!$A$2:$C$101,3,FALSE)</f>
        <v>Sports</v>
      </c>
      <c r="S710" s="6">
        <f>VLOOKUP(D710,'Cleaned Product Dim'!$A$2:$G$101,7,FALSE)</f>
        <v>204.39</v>
      </c>
      <c r="T710" s="6">
        <f>VLOOKUP(D710,'Cleaned Product Dim'!$A$2:$H$101,8,FALSE)</f>
        <v>281</v>
      </c>
      <c r="U710" s="6" t="str">
        <f>VLOOKUP(E710,'Cleaned Store Dim'!$A$2:$C$21,3,FALSE)</f>
        <v>South</v>
      </c>
      <c r="V710" s="6" t="str">
        <f>VLOOKUP(E710,'Cleaned Store Dim'!$A$2:$E$21,5,FALSE)</f>
        <v>Online</v>
      </c>
      <c r="W710" s="6" t="str">
        <f>VLOOKUP(E710,'Cleaned Store Dim'!$A$2:$F$21,6,FALSE)</f>
        <v>Sharon</v>
      </c>
    </row>
    <row r="711" spans="1:23" ht="15.75" x14ac:dyDescent="0.25">
      <c r="A711" s="4" t="s">
        <v>2676</v>
      </c>
      <c r="B711" s="20">
        <v>45252</v>
      </c>
      <c r="C711" s="4" t="s">
        <v>1266</v>
      </c>
      <c r="D711" s="4" t="s">
        <v>1572</v>
      </c>
      <c r="E711" s="4" t="s">
        <v>1914</v>
      </c>
      <c r="F711" s="4">
        <v>4</v>
      </c>
      <c r="G711" s="4">
        <v>723.44</v>
      </c>
      <c r="H711" s="4">
        <v>0.14000000000000001</v>
      </c>
      <c r="I711" s="4" t="s">
        <v>1961</v>
      </c>
      <c r="J711" s="4">
        <v>2488.6336000000001</v>
      </c>
      <c r="K711" s="4">
        <f t="shared" si="44"/>
        <v>4</v>
      </c>
      <c r="L711" s="4">
        <f t="shared" si="45"/>
        <v>723.44</v>
      </c>
      <c r="M711" s="4">
        <f t="shared" si="46"/>
        <v>0.14000000000000001</v>
      </c>
      <c r="N711" s="4">
        <f t="shared" si="47"/>
        <v>2488.6336000000001</v>
      </c>
      <c r="O711" s="6">
        <f>VLOOKUP(C711,'Cleaned Customer Dim'!$A$2:$D$501,4,FALSE)</f>
        <v>34</v>
      </c>
      <c r="P711" s="6" t="str">
        <f>VLOOKUP(C711,'Cleaned Customer Dim'!$A$2:$E$501,5,FALSE)</f>
        <v>Male</v>
      </c>
      <c r="Q711" s="6" t="str">
        <f>VLOOKUP(C711,'Cleaned Customer Dim'!$A$2:$J$501,10,FALSE)</f>
        <v>Bronze</v>
      </c>
      <c r="R711" s="4" t="str">
        <f>VLOOKUP(D711,'Cleaned Product Dim'!$A$2:$C$101,3,FALSE)</f>
        <v>Clothing</v>
      </c>
      <c r="S711" s="6">
        <f>VLOOKUP(D711,'Cleaned Product Dim'!$A$2:$G$101,7,FALSE)</f>
        <v>306.45999999999998</v>
      </c>
      <c r="T711" s="6">
        <f>VLOOKUP(D711,'Cleaned Product Dim'!$A$2:$H$101,8,FALSE)</f>
        <v>487</v>
      </c>
      <c r="U711" s="6" t="str">
        <f>VLOOKUP(E711,'Cleaned Store Dim'!$A$2:$C$21,3,FALSE)</f>
        <v>South</v>
      </c>
      <c r="V711" s="6" t="str">
        <f>VLOOKUP(E711,'Cleaned Store Dim'!$A$2:$E$21,5,FALSE)</f>
        <v>Online</v>
      </c>
      <c r="W711" s="6" t="str">
        <f>VLOOKUP(E711,'Cleaned Store Dim'!$A$2:$F$21,6,FALSE)</f>
        <v>Williamsport</v>
      </c>
    </row>
    <row r="712" spans="1:23" ht="15.75" x14ac:dyDescent="0.25">
      <c r="A712" s="4" t="s">
        <v>2677</v>
      </c>
      <c r="B712" s="20">
        <v>45910</v>
      </c>
      <c r="C712" s="4" t="s">
        <v>440</v>
      </c>
      <c r="D712" s="4" t="s">
        <v>1670</v>
      </c>
      <c r="E712" s="4" t="s">
        <v>1934</v>
      </c>
      <c r="F712" s="4">
        <v>4</v>
      </c>
      <c r="G712" s="4">
        <v>471.89</v>
      </c>
      <c r="H712" s="4">
        <v>0.12</v>
      </c>
      <c r="I712" s="4" t="s">
        <v>1964</v>
      </c>
      <c r="J712" s="4">
        <v>1661.0527999999999</v>
      </c>
      <c r="K712" s="4">
        <f t="shared" si="44"/>
        <v>4</v>
      </c>
      <c r="L712" s="4">
        <f t="shared" si="45"/>
        <v>471.89</v>
      </c>
      <c r="M712" s="4">
        <f t="shared" si="46"/>
        <v>0.12</v>
      </c>
      <c r="N712" s="4">
        <f t="shared" si="47"/>
        <v>1661.0527999999999</v>
      </c>
      <c r="O712" s="6">
        <f>VLOOKUP(C712,'Cleaned Customer Dim'!$A$2:$D$501,4,FALSE)</f>
        <v>62</v>
      </c>
      <c r="P712" s="6" t="str">
        <f>VLOOKUP(C712,'Cleaned Customer Dim'!$A$2:$E$501,5,FALSE)</f>
        <v>Female</v>
      </c>
      <c r="Q712" s="6" t="str">
        <f>VLOOKUP(C712,'Cleaned Customer Dim'!$A$2:$J$501,10,FALSE)</f>
        <v>Gold</v>
      </c>
      <c r="R712" s="4" t="str">
        <f>VLOOKUP(D712,'Cleaned Product Dim'!$A$2:$C$101,3,FALSE)</f>
        <v>Sports</v>
      </c>
      <c r="S712" s="6">
        <f>VLOOKUP(D712,'Cleaned Product Dim'!$A$2:$G$101,7,FALSE)</f>
        <v>204.39</v>
      </c>
      <c r="T712" s="6">
        <f>VLOOKUP(D712,'Cleaned Product Dim'!$A$2:$H$101,8,FALSE)</f>
        <v>281</v>
      </c>
      <c r="U712" s="6" t="str">
        <f>VLOOKUP(E712,'Cleaned Store Dim'!$A$2:$C$21,3,FALSE)</f>
        <v>South</v>
      </c>
      <c r="V712" s="6" t="str">
        <f>VLOOKUP(E712,'Cleaned Store Dim'!$A$2:$E$21,5,FALSE)</f>
        <v>Outlet</v>
      </c>
      <c r="W712" s="6" t="str">
        <f>VLOOKUP(E712,'Cleaned Store Dim'!$A$2:$F$21,6,FALSE)</f>
        <v>Christopher</v>
      </c>
    </row>
    <row r="713" spans="1:23" ht="15.75" x14ac:dyDescent="0.25">
      <c r="A713" s="4" t="s">
        <v>2678</v>
      </c>
      <c r="B713" s="20">
        <v>45559</v>
      </c>
      <c r="C713" s="4" t="s">
        <v>1157</v>
      </c>
      <c r="D713" s="4" t="s">
        <v>1796</v>
      </c>
      <c r="E713" s="4" t="s">
        <v>1942</v>
      </c>
      <c r="F713" s="4">
        <v>1</v>
      </c>
      <c r="G713" s="4">
        <v>613.17999999999995</v>
      </c>
      <c r="H713" s="4">
        <v>0.14000000000000001</v>
      </c>
      <c r="I713" s="4" t="s">
        <v>1964</v>
      </c>
      <c r="J713" s="4">
        <v>527.33479999999997</v>
      </c>
      <c r="K713" s="4">
        <f t="shared" si="44"/>
        <v>1</v>
      </c>
      <c r="L713" s="4">
        <f t="shared" si="45"/>
        <v>613.17999999999995</v>
      </c>
      <c r="M713" s="4">
        <f t="shared" si="46"/>
        <v>0.14000000000000001</v>
      </c>
      <c r="N713" s="4">
        <f t="shared" si="47"/>
        <v>527.33479999999997</v>
      </c>
      <c r="O713" s="6">
        <f>VLOOKUP(C713,'Cleaned Customer Dim'!$A$2:$D$501,4,FALSE)</f>
        <v>40</v>
      </c>
      <c r="P713" s="6" t="str">
        <f>VLOOKUP(C713,'Cleaned Customer Dim'!$A$2:$E$501,5,FALSE)</f>
        <v>Female</v>
      </c>
      <c r="Q713" s="6" t="str">
        <f>VLOOKUP(C713,'Cleaned Customer Dim'!$A$2:$J$501,10,FALSE)</f>
        <v>Platinum</v>
      </c>
      <c r="R713" s="4" t="str">
        <f>VLOOKUP(D713,'Cleaned Product Dim'!$A$2:$C$101,3,FALSE)</f>
        <v>Beauty</v>
      </c>
      <c r="S713" s="6">
        <f>VLOOKUP(D713,'Cleaned Product Dim'!$A$2:$G$101,7,FALSE)</f>
        <v>214.32</v>
      </c>
      <c r="T713" s="6">
        <f>VLOOKUP(D713,'Cleaned Product Dim'!$A$2:$H$101,8,FALSE)</f>
        <v>383</v>
      </c>
      <c r="U713" s="6" t="str">
        <f>VLOOKUP(E713,'Cleaned Store Dim'!$A$2:$C$21,3,FALSE)</f>
        <v>North</v>
      </c>
      <c r="V713" s="6" t="str">
        <f>VLOOKUP(E713,'Cleaned Store Dim'!$A$2:$E$21,5,FALSE)</f>
        <v>Flagship</v>
      </c>
      <c r="W713" s="6" t="str">
        <f>VLOOKUP(E713,'Cleaned Store Dim'!$A$2:$F$21,6,FALSE)</f>
        <v>Benson</v>
      </c>
    </row>
    <row r="714" spans="1:23" ht="15.75" x14ac:dyDescent="0.25">
      <c r="A714" s="4" t="s">
        <v>2679</v>
      </c>
      <c r="B714" s="20">
        <v>45229</v>
      </c>
      <c r="C714" s="4" t="s">
        <v>199</v>
      </c>
      <c r="D714" s="4" t="s">
        <v>1709</v>
      </c>
      <c r="E714" s="4" t="s">
        <v>1904</v>
      </c>
      <c r="F714" s="4">
        <v>1</v>
      </c>
      <c r="G714" s="4">
        <v>651.30999999999995</v>
      </c>
      <c r="H714" s="4">
        <v>0.24</v>
      </c>
      <c r="I714" s="4" t="s">
        <v>1961</v>
      </c>
      <c r="J714" s="4">
        <v>494.99560000000002</v>
      </c>
      <c r="K714" s="4">
        <f t="shared" si="44"/>
        <v>1</v>
      </c>
      <c r="L714" s="4">
        <f t="shared" si="45"/>
        <v>651.30999999999995</v>
      </c>
      <c r="M714" s="4">
        <f t="shared" si="46"/>
        <v>0.24</v>
      </c>
      <c r="N714" s="4">
        <f t="shared" si="47"/>
        <v>494.99560000000002</v>
      </c>
      <c r="O714" s="6">
        <f>VLOOKUP(C714,'Cleaned Customer Dim'!$A$2:$D$501,4,FALSE)</f>
        <v>23</v>
      </c>
      <c r="P714" s="6" t="str">
        <f>VLOOKUP(C714,'Cleaned Customer Dim'!$A$2:$E$501,5,FALSE)</f>
        <v>Female</v>
      </c>
      <c r="Q714" s="6" t="str">
        <f>VLOOKUP(C714,'Cleaned Customer Dim'!$A$2:$J$501,10,FALSE)</f>
        <v>Gold</v>
      </c>
      <c r="R714" s="4" t="str">
        <f>VLOOKUP(D714,'Cleaned Product Dim'!$A$2:$C$101,3,FALSE)</f>
        <v>Electronics</v>
      </c>
      <c r="S714" s="6">
        <f>VLOOKUP(D714,'Cleaned Product Dim'!$A$2:$G$101,7,FALSE)</f>
        <v>253.33</v>
      </c>
      <c r="T714" s="6">
        <f>VLOOKUP(D714,'Cleaned Product Dim'!$A$2:$H$101,8,FALSE)</f>
        <v>266</v>
      </c>
      <c r="U714" s="6" t="str">
        <f>VLOOKUP(E714,'Cleaned Store Dim'!$A$2:$C$21,3,FALSE)</f>
        <v>South</v>
      </c>
      <c r="V714" s="6" t="str">
        <f>VLOOKUP(E714,'Cleaned Store Dim'!$A$2:$E$21,5,FALSE)</f>
        <v>Online</v>
      </c>
      <c r="W714" s="6" t="str">
        <f>VLOOKUP(E714,'Cleaned Store Dim'!$A$2:$F$21,6,FALSE)</f>
        <v>Sharon</v>
      </c>
    </row>
    <row r="715" spans="1:23" ht="15.75" x14ac:dyDescent="0.25">
      <c r="A715" s="4" t="s">
        <v>2680</v>
      </c>
      <c r="B715" s="20">
        <v>45598</v>
      </c>
      <c r="C715" s="4" t="s">
        <v>107</v>
      </c>
      <c r="D715" s="4" t="s">
        <v>2061</v>
      </c>
      <c r="E715" s="4" t="s">
        <v>1911</v>
      </c>
      <c r="F715" s="4">
        <v>2</v>
      </c>
      <c r="G715" s="4">
        <v>635.14</v>
      </c>
      <c r="H715" s="4">
        <v>0.1</v>
      </c>
      <c r="I715" s="4" t="s">
        <v>1964</v>
      </c>
      <c r="J715" s="4">
        <v>1143.252</v>
      </c>
      <c r="K715" s="4">
        <f t="shared" si="44"/>
        <v>2</v>
      </c>
      <c r="L715" s="4">
        <f t="shared" si="45"/>
        <v>635.14</v>
      </c>
      <c r="M715" s="4">
        <f t="shared" si="46"/>
        <v>0.1</v>
      </c>
      <c r="N715" s="4">
        <f t="shared" si="47"/>
        <v>1143.252</v>
      </c>
      <c r="O715" s="6">
        <f>VLOOKUP(C715,'Cleaned Customer Dim'!$A$2:$D$501,4,FALSE)</f>
        <v>40</v>
      </c>
      <c r="P715" s="6" t="str">
        <f>VLOOKUP(C715,'Cleaned Customer Dim'!$A$2:$E$501,5,FALSE)</f>
        <v>Male</v>
      </c>
      <c r="Q715" s="6" t="str">
        <f>VLOOKUP(C715,'Cleaned Customer Dim'!$A$2:$J$501,10,FALSE)</f>
        <v>Platinum</v>
      </c>
      <c r="R715" s="4" t="str">
        <f>VLOOKUP(D715,'Cleaned Product Dim'!$A$2:$C$101,3,FALSE)</f>
        <v>Clothing</v>
      </c>
      <c r="S715" s="6">
        <f>VLOOKUP(D715,'Cleaned Product Dim'!$A$2:$G$101,7,FALSE)</f>
        <v>364.67</v>
      </c>
      <c r="T715" s="6">
        <f>VLOOKUP(D715,'Cleaned Product Dim'!$A$2:$H$101,8,FALSE)</f>
        <v>452</v>
      </c>
      <c r="U715" s="6" t="str">
        <f>VLOOKUP(E715,'Cleaned Store Dim'!$A$2:$C$21,3,FALSE)</f>
        <v>East</v>
      </c>
      <c r="V715" s="6" t="str">
        <f>VLOOKUP(E715,'Cleaned Store Dim'!$A$2:$E$21,5,FALSE)</f>
        <v>Online</v>
      </c>
      <c r="W715" s="6" t="str">
        <f>VLOOKUP(E715,'Cleaned Store Dim'!$A$2:$F$21,6,FALSE)</f>
        <v>Joseph</v>
      </c>
    </row>
    <row r="716" spans="1:23" ht="15.75" x14ac:dyDescent="0.25">
      <c r="A716" s="4" t="s">
        <v>2681</v>
      </c>
      <c r="B716" s="20">
        <v>45781</v>
      </c>
      <c r="C716" s="4" t="s">
        <v>1199</v>
      </c>
      <c r="D716" s="4" t="s">
        <v>1877</v>
      </c>
      <c r="E716" s="4" t="s">
        <v>1934</v>
      </c>
      <c r="F716" s="4">
        <v>4</v>
      </c>
      <c r="G716" s="4">
        <v>912.61</v>
      </c>
      <c r="H716" s="4">
        <v>0.14000000000000001</v>
      </c>
      <c r="I716" s="4" t="s">
        <v>1959</v>
      </c>
      <c r="J716" s="4">
        <v>3139.3784000000001</v>
      </c>
      <c r="K716" s="4">
        <f t="shared" si="44"/>
        <v>4</v>
      </c>
      <c r="L716" s="4">
        <f t="shared" si="45"/>
        <v>912.61</v>
      </c>
      <c r="M716" s="4">
        <f t="shared" si="46"/>
        <v>0.14000000000000001</v>
      </c>
      <c r="N716" s="4">
        <f t="shared" si="47"/>
        <v>3139.3784000000001</v>
      </c>
      <c r="O716" s="6">
        <f>VLOOKUP(C716,'Cleaned Customer Dim'!$A$2:$D$501,4,FALSE)</f>
        <v>23</v>
      </c>
      <c r="P716" s="6" t="str">
        <f>VLOOKUP(C716,'Cleaned Customer Dim'!$A$2:$E$501,5,FALSE)</f>
        <v>Male</v>
      </c>
      <c r="Q716" s="6" t="str">
        <f>VLOOKUP(C716,'Cleaned Customer Dim'!$A$2:$J$501,10,FALSE)</f>
        <v>Gold</v>
      </c>
      <c r="R716" s="4" t="str">
        <f>VLOOKUP(D716,'Cleaned Product Dim'!$A$2:$C$101,3,FALSE)</f>
        <v>Electronics</v>
      </c>
      <c r="S716" s="6">
        <f>VLOOKUP(D716,'Cleaned Product Dim'!$A$2:$G$101,7,FALSE)</f>
        <v>431.67</v>
      </c>
      <c r="T716" s="6">
        <f>VLOOKUP(D716,'Cleaned Product Dim'!$A$2:$H$101,8,FALSE)</f>
        <v>73</v>
      </c>
      <c r="U716" s="6" t="str">
        <f>VLOOKUP(E716,'Cleaned Store Dim'!$A$2:$C$21,3,FALSE)</f>
        <v>South</v>
      </c>
      <c r="V716" s="6" t="str">
        <f>VLOOKUP(E716,'Cleaned Store Dim'!$A$2:$E$21,5,FALSE)</f>
        <v>Outlet</v>
      </c>
      <c r="W716" s="6" t="str">
        <f>VLOOKUP(E716,'Cleaned Store Dim'!$A$2:$F$21,6,FALSE)</f>
        <v>Christopher</v>
      </c>
    </row>
    <row r="717" spans="1:23" ht="15.75" x14ac:dyDescent="0.25">
      <c r="A717" s="4" t="s">
        <v>2682</v>
      </c>
      <c r="B717" s="20">
        <v>45795</v>
      </c>
      <c r="C717" s="4" t="s">
        <v>883</v>
      </c>
      <c r="D717" s="4" t="s">
        <v>1721</v>
      </c>
      <c r="E717" s="4" t="s">
        <v>1914</v>
      </c>
      <c r="F717" s="4">
        <v>3</v>
      </c>
      <c r="G717" s="4">
        <v>79.77</v>
      </c>
      <c r="H717" s="4">
        <v>0.09</v>
      </c>
      <c r="I717" s="4" t="s">
        <v>1959</v>
      </c>
      <c r="J717" s="4">
        <v>217.77209999999999</v>
      </c>
      <c r="K717" s="4">
        <f t="shared" si="44"/>
        <v>3</v>
      </c>
      <c r="L717" s="4">
        <f t="shared" si="45"/>
        <v>79.77</v>
      </c>
      <c r="M717" s="4">
        <f t="shared" si="46"/>
        <v>0.09</v>
      </c>
      <c r="N717" s="4">
        <f t="shared" si="47"/>
        <v>217.77209999999999</v>
      </c>
      <c r="O717" s="6">
        <f>VLOOKUP(C717,'Cleaned Customer Dim'!$A$2:$D$501,4,FALSE)</f>
        <v>38</v>
      </c>
      <c r="P717" s="6" t="str">
        <f>VLOOKUP(C717,'Cleaned Customer Dim'!$A$2:$E$501,5,FALSE)</f>
        <v>Male</v>
      </c>
      <c r="Q717" s="6" t="str">
        <f>VLOOKUP(C717,'Cleaned Customer Dim'!$A$2:$J$501,10,FALSE)</f>
        <v>Silver</v>
      </c>
      <c r="R717" s="4" t="str">
        <f>VLOOKUP(D717,'Cleaned Product Dim'!$A$2:$C$101,3,FALSE)</f>
        <v>Beauty</v>
      </c>
      <c r="S717" s="6">
        <f>VLOOKUP(D717,'Cleaned Product Dim'!$A$2:$G$101,7,FALSE)</f>
        <v>250.41615384615383</v>
      </c>
      <c r="T717" s="6">
        <f>VLOOKUP(D717,'Cleaned Product Dim'!$A$2:$H$101,8,FALSE)</f>
        <v>431</v>
      </c>
      <c r="U717" s="6" t="str">
        <f>VLOOKUP(E717,'Cleaned Store Dim'!$A$2:$C$21,3,FALSE)</f>
        <v>South</v>
      </c>
      <c r="V717" s="6" t="str">
        <f>VLOOKUP(E717,'Cleaned Store Dim'!$A$2:$E$21,5,FALSE)</f>
        <v>Online</v>
      </c>
      <c r="W717" s="6" t="str">
        <f>VLOOKUP(E717,'Cleaned Store Dim'!$A$2:$F$21,6,FALSE)</f>
        <v>Williamsport</v>
      </c>
    </row>
    <row r="718" spans="1:23" ht="15.75" x14ac:dyDescent="0.25">
      <c r="A718" s="4" t="s">
        <v>2683</v>
      </c>
      <c r="B718" s="20">
        <v>45873</v>
      </c>
      <c r="C718" s="4" t="s">
        <v>892</v>
      </c>
      <c r="D718" s="4" t="s">
        <v>1865</v>
      </c>
      <c r="E718" s="4" t="s">
        <v>1936</v>
      </c>
      <c r="F718" s="4">
        <v>4</v>
      </c>
      <c r="G718" s="4">
        <v>603.52</v>
      </c>
      <c r="H718" s="4">
        <v>0.25</v>
      </c>
      <c r="I718" s="4" t="s">
        <v>1959</v>
      </c>
      <c r="J718" s="4">
        <v>1810.56</v>
      </c>
      <c r="K718" s="4">
        <f t="shared" si="44"/>
        <v>4</v>
      </c>
      <c r="L718" s="4">
        <f t="shared" si="45"/>
        <v>603.52</v>
      </c>
      <c r="M718" s="4">
        <f t="shared" si="46"/>
        <v>0.25</v>
      </c>
      <c r="N718" s="4">
        <f t="shared" si="47"/>
        <v>1810.56</v>
      </c>
      <c r="O718" s="6">
        <f>VLOOKUP(C718,'Cleaned Customer Dim'!$A$2:$D$501,4,FALSE)</f>
        <v>22</v>
      </c>
      <c r="P718" s="6" t="str">
        <f>VLOOKUP(C718,'Cleaned Customer Dim'!$A$2:$E$501,5,FALSE)</f>
        <v>Female</v>
      </c>
      <c r="Q718" s="6" t="str">
        <f>VLOOKUP(C718,'Cleaned Customer Dim'!$A$2:$J$501,10,FALSE)</f>
        <v>Platinum</v>
      </c>
      <c r="R718" s="4" t="str">
        <f>VLOOKUP(D718,'Cleaned Product Dim'!$A$2:$C$101,3,FALSE)</f>
        <v>Beauty</v>
      </c>
      <c r="S718" s="6">
        <f>VLOOKUP(D718,'Cleaned Product Dim'!$A$2:$G$101,7,FALSE)</f>
        <v>358.47</v>
      </c>
      <c r="T718" s="6">
        <f>VLOOKUP(D718,'Cleaned Product Dim'!$A$2:$H$101,8,FALSE)</f>
        <v>213</v>
      </c>
      <c r="U718" s="6" t="str">
        <f>VLOOKUP(E718,'Cleaned Store Dim'!$A$2:$C$21,3,FALSE)</f>
        <v>North</v>
      </c>
      <c r="V718" s="6" t="str">
        <f>VLOOKUP(E718,'Cleaned Store Dim'!$A$2:$E$21,5,FALSE)</f>
        <v>Flagship</v>
      </c>
      <c r="W718" s="6" t="str">
        <f>VLOOKUP(E718,'Cleaned Store Dim'!$A$2:$F$21,6,FALSE)</f>
        <v>Jenniferstad</v>
      </c>
    </row>
    <row r="719" spans="1:23" ht="15.75" x14ac:dyDescent="0.25">
      <c r="A719" s="4" t="s">
        <v>2684</v>
      </c>
      <c r="B719" s="20">
        <v>45625</v>
      </c>
      <c r="C719" s="4" t="s">
        <v>285</v>
      </c>
      <c r="D719" s="4" t="s">
        <v>1814</v>
      </c>
      <c r="E719" s="4" t="s">
        <v>1929</v>
      </c>
      <c r="F719" s="4">
        <v>4</v>
      </c>
      <c r="G719" s="4">
        <v>453.12</v>
      </c>
      <c r="H719" s="4">
        <v>0.23</v>
      </c>
      <c r="I719" s="4" t="s">
        <v>1964</v>
      </c>
      <c r="J719" s="4">
        <v>1395.6096</v>
      </c>
      <c r="K719" s="4">
        <f t="shared" si="44"/>
        <v>4</v>
      </c>
      <c r="L719" s="4">
        <f t="shared" si="45"/>
        <v>453.12</v>
      </c>
      <c r="M719" s="4">
        <f t="shared" si="46"/>
        <v>0.23</v>
      </c>
      <c r="N719" s="4">
        <f t="shared" si="47"/>
        <v>1395.6096</v>
      </c>
      <c r="O719" s="6">
        <f>VLOOKUP(C719,'Cleaned Customer Dim'!$A$2:$D$501,4,FALSE)</f>
        <v>29</v>
      </c>
      <c r="P719" s="6" t="str">
        <f>VLOOKUP(C719,'Cleaned Customer Dim'!$A$2:$E$501,5,FALSE)</f>
        <v>Male</v>
      </c>
      <c r="Q719" s="6" t="str">
        <f>VLOOKUP(C719,'Cleaned Customer Dim'!$A$2:$J$501,10,FALSE)</f>
        <v>Gold</v>
      </c>
      <c r="R719" s="4" t="str">
        <f>VLOOKUP(D719,'Cleaned Product Dim'!$A$2:$C$101,3,FALSE)</f>
        <v>Electronics</v>
      </c>
      <c r="S719" s="6">
        <f>VLOOKUP(D719,'Cleaned Product Dim'!$A$2:$G$101,7,FALSE)</f>
        <v>480.9</v>
      </c>
      <c r="T719" s="6">
        <f>VLOOKUP(D719,'Cleaned Product Dim'!$A$2:$H$101,8,FALSE)</f>
        <v>104</v>
      </c>
      <c r="U719" s="6" t="str">
        <f>VLOOKUP(E719,'Cleaned Store Dim'!$A$2:$C$21,3,FALSE)</f>
        <v>North</v>
      </c>
      <c r="V719" s="6" t="str">
        <f>VLOOKUP(E719,'Cleaned Store Dim'!$A$2:$E$21,5,FALSE)</f>
        <v>Online</v>
      </c>
      <c r="W719" s="6" t="str">
        <f>VLOOKUP(E719,'Cleaned Store Dim'!$A$2:$F$21,6,FALSE)</f>
        <v>Sabrina</v>
      </c>
    </row>
    <row r="720" spans="1:23" ht="15.75" x14ac:dyDescent="0.25">
      <c r="A720" s="4" t="s">
        <v>2685</v>
      </c>
      <c r="B720" s="20">
        <v>45656</v>
      </c>
      <c r="C720" s="4" t="s">
        <v>1539</v>
      </c>
      <c r="D720" s="4" t="s">
        <v>1677</v>
      </c>
      <c r="E720" s="4" t="s">
        <v>1921</v>
      </c>
      <c r="F720" s="4">
        <v>2</v>
      </c>
      <c r="G720" s="4">
        <v>974.35</v>
      </c>
      <c r="H720" s="4">
        <v>0.15</v>
      </c>
      <c r="I720" s="4" t="s">
        <v>1959</v>
      </c>
      <c r="J720" s="4">
        <v>1656.395</v>
      </c>
      <c r="K720" s="4">
        <f t="shared" si="44"/>
        <v>2</v>
      </c>
      <c r="L720" s="4">
        <f t="shared" si="45"/>
        <v>974.35</v>
      </c>
      <c r="M720" s="4">
        <f t="shared" si="46"/>
        <v>0.15</v>
      </c>
      <c r="N720" s="4">
        <f t="shared" si="47"/>
        <v>1656.395</v>
      </c>
      <c r="O720" s="6">
        <f>VLOOKUP(C720,'Cleaned Customer Dim'!$A$2:$D$501,4,FALSE)</f>
        <v>47</v>
      </c>
      <c r="P720" s="6" t="str">
        <f>VLOOKUP(C720,'Cleaned Customer Dim'!$A$2:$E$501,5,FALSE)</f>
        <v>Female</v>
      </c>
      <c r="Q720" s="6" t="str">
        <f>VLOOKUP(C720,'Cleaned Customer Dim'!$A$2:$J$501,10,FALSE)</f>
        <v>Gold</v>
      </c>
      <c r="R720" s="4" t="str">
        <f>VLOOKUP(D720,'Cleaned Product Dim'!$A$2:$C$101,3,FALSE)</f>
        <v>Home</v>
      </c>
      <c r="S720" s="6">
        <f>VLOOKUP(D720,'Cleaned Product Dim'!$A$2:$G$101,7,FALSE)</f>
        <v>179.77</v>
      </c>
      <c r="T720" s="6">
        <f>VLOOKUP(D720,'Cleaned Product Dim'!$A$2:$H$101,8,FALSE)</f>
        <v>305</v>
      </c>
      <c r="U720" s="6" t="str">
        <f>VLOOKUP(E720,'Cleaned Store Dim'!$A$2:$C$21,3,FALSE)</f>
        <v>South</v>
      </c>
      <c r="V720" s="6" t="str">
        <f>VLOOKUP(E720,'Cleaned Store Dim'!$A$2:$E$21,5,FALSE)</f>
        <v>Flagship</v>
      </c>
      <c r="W720" s="6" t="str">
        <f>VLOOKUP(E720,'Cleaned Store Dim'!$A$2:$F$21,6,FALSE)</f>
        <v>Johnstad</v>
      </c>
    </row>
    <row r="721" spans="1:23" ht="15.75" x14ac:dyDescent="0.25">
      <c r="A721" s="4" t="s">
        <v>2686</v>
      </c>
      <c r="B721" s="20">
        <v>45824</v>
      </c>
      <c r="C721" s="4" t="s">
        <v>1478</v>
      </c>
      <c r="D721" s="4" t="s">
        <v>1868</v>
      </c>
      <c r="E721" s="4" t="s">
        <v>1942</v>
      </c>
      <c r="F721" s="4">
        <v>4</v>
      </c>
      <c r="G721" s="4">
        <v>52.35</v>
      </c>
      <c r="H721" s="4">
        <v>0.23</v>
      </c>
      <c r="I721" s="4" t="s">
        <v>1964</v>
      </c>
      <c r="J721" s="4">
        <v>161.238</v>
      </c>
      <c r="K721" s="4">
        <f t="shared" si="44"/>
        <v>4</v>
      </c>
      <c r="L721" s="4">
        <f t="shared" si="45"/>
        <v>52.35</v>
      </c>
      <c r="M721" s="4">
        <f t="shared" si="46"/>
        <v>0.23</v>
      </c>
      <c r="N721" s="4">
        <f t="shared" si="47"/>
        <v>161.238</v>
      </c>
      <c r="O721" s="6">
        <f>VLOOKUP(C721,'Cleaned Customer Dim'!$A$2:$D$501,4,FALSE)</f>
        <v>33</v>
      </c>
      <c r="P721" s="6" t="str">
        <f>VLOOKUP(C721,'Cleaned Customer Dim'!$A$2:$E$501,5,FALSE)</f>
        <v>Female</v>
      </c>
      <c r="Q721" s="6" t="str">
        <f>VLOOKUP(C721,'Cleaned Customer Dim'!$A$2:$J$501,10,FALSE)</f>
        <v>Gold</v>
      </c>
      <c r="R721" s="4" t="str">
        <f>VLOOKUP(D721,'Cleaned Product Dim'!$A$2:$C$101,3,FALSE)</f>
        <v>Sports</v>
      </c>
      <c r="S721" s="6">
        <f>VLOOKUP(D721,'Cleaned Product Dim'!$A$2:$G$101,7,FALSE)</f>
        <v>60.65</v>
      </c>
      <c r="T721" s="6">
        <f>VLOOKUP(D721,'Cleaned Product Dim'!$A$2:$H$101,8,FALSE)</f>
        <v>75</v>
      </c>
      <c r="U721" s="6" t="str">
        <f>VLOOKUP(E721,'Cleaned Store Dim'!$A$2:$C$21,3,FALSE)</f>
        <v>North</v>
      </c>
      <c r="V721" s="6" t="str">
        <f>VLOOKUP(E721,'Cleaned Store Dim'!$A$2:$E$21,5,FALSE)</f>
        <v>Flagship</v>
      </c>
      <c r="W721" s="6" t="str">
        <f>VLOOKUP(E721,'Cleaned Store Dim'!$A$2:$F$21,6,FALSE)</f>
        <v>Benson</v>
      </c>
    </row>
    <row r="722" spans="1:23" ht="15.75" x14ac:dyDescent="0.25">
      <c r="A722" s="4" t="s">
        <v>2687</v>
      </c>
      <c r="B722" s="20">
        <v>45824</v>
      </c>
      <c r="C722" s="4" t="s">
        <v>1169</v>
      </c>
      <c r="D722" s="4" t="s">
        <v>1777</v>
      </c>
      <c r="E722" s="4" t="s">
        <v>1942</v>
      </c>
      <c r="F722" s="4">
        <v>3</v>
      </c>
      <c r="G722" s="4">
        <v>681.58</v>
      </c>
      <c r="H722" s="4">
        <v>0.23</v>
      </c>
      <c r="I722" s="4" t="s">
        <v>1959</v>
      </c>
      <c r="J722" s="4">
        <v>1574.4498000000001</v>
      </c>
      <c r="K722" s="4">
        <f t="shared" si="44"/>
        <v>3</v>
      </c>
      <c r="L722" s="4">
        <f t="shared" si="45"/>
        <v>681.58</v>
      </c>
      <c r="M722" s="4">
        <f t="shared" si="46"/>
        <v>0.23</v>
      </c>
      <c r="N722" s="4">
        <f t="shared" si="47"/>
        <v>1574.4498000000001</v>
      </c>
      <c r="O722" s="6">
        <f>VLOOKUP(C722,'Cleaned Customer Dim'!$A$2:$D$501,4,FALSE)</f>
        <v>45</v>
      </c>
      <c r="P722" s="6" t="str">
        <f>VLOOKUP(C722,'Cleaned Customer Dim'!$A$2:$E$501,5,FALSE)</f>
        <v>Male</v>
      </c>
      <c r="Q722" s="6" t="str">
        <f>VLOOKUP(C722,'Cleaned Customer Dim'!$A$2:$J$501,10,FALSE)</f>
        <v>Silver</v>
      </c>
      <c r="R722" s="4" t="str">
        <f>VLOOKUP(D722,'Cleaned Product Dim'!$A$2:$C$101,3,FALSE)</f>
        <v>Sports</v>
      </c>
      <c r="S722" s="6">
        <f>VLOOKUP(D722,'Cleaned Product Dim'!$A$2:$G$101,7,FALSE)</f>
        <v>240.63</v>
      </c>
      <c r="T722" s="6">
        <f>VLOOKUP(D722,'Cleaned Product Dim'!$A$2:$H$101,8,FALSE)</f>
        <v>423</v>
      </c>
      <c r="U722" s="6" t="str">
        <f>VLOOKUP(E722,'Cleaned Store Dim'!$A$2:$C$21,3,FALSE)</f>
        <v>North</v>
      </c>
      <c r="V722" s="6" t="str">
        <f>VLOOKUP(E722,'Cleaned Store Dim'!$A$2:$E$21,5,FALSE)</f>
        <v>Flagship</v>
      </c>
      <c r="W722" s="6" t="str">
        <f>VLOOKUP(E722,'Cleaned Store Dim'!$A$2:$F$21,6,FALSE)</f>
        <v>Benson</v>
      </c>
    </row>
    <row r="723" spans="1:23" ht="15.75" x14ac:dyDescent="0.25">
      <c r="A723" s="4" t="s">
        <v>2688</v>
      </c>
      <c r="B723" s="20">
        <v>45326</v>
      </c>
      <c r="C723" s="4" t="s">
        <v>593</v>
      </c>
      <c r="D723" s="4" t="s">
        <v>1832</v>
      </c>
      <c r="E723" s="4" t="s">
        <v>1936</v>
      </c>
      <c r="F723" s="4">
        <v>3</v>
      </c>
      <c r="G723" s="4">
        <v>71.23</v>
      </c>
      <c r="H723" s="4">
        <v>0.03</v>
      </c>
      <c r="I723" s="4" t="s">
        <v>1959</v>
      </c>
      <c r="J723" s="4">
        <v>207.27930000000001</v>
      </c>
      <c r="K723" s="4">
        <f t="shared" si="44"/>
        <v>3</v>
      </c>
      <c r="L723" s="4">
        <f t="shared" si="45"/>
        <v>71.23</v>
      </c>
      <c r="M723" s="4">
        <f t="shared" si="46"/>
        <v>0.03</v>
      </c>
      <c r="N723" s="4">
        <f t="shared" si="47"/>
        <v>207.27930000000001</v>
      </c>
      <c r="O723" s="6">
        <f>VLOOKUP(C723,'Cleaned Customer Dim'!$A$2:$D$501,4,FALSE)</f>
        <v>55</v>
      </c>
      <c r="P723" s="6" t="str">
        <f>VLOOKUP(C723,'Cleaned Customer Dim'!$A$2:$E$501,5,FALSE)</f>
        <v>Male</v>
      </c>
      <c r="Q723" s="6" t="str">
        <f>VLOOKUP(C723,'Cleaned Customer Dim'!$A$2:$J$501,10,FALSE)</f>
        <v>Platinum</v>
      </c>
      <c r="R723" s="4" t="str">
        <f>VLOOKUP(D723,'Cleaned Product Dim'!$A$2:$C$101,3,FALSE)</f>
        <v>Beauty</v>
      </c>
      <c r="S723" s="6">
        <f>VLOOKUP(D723,'Cleaned Product Dim'!$A$2:$G$101,7,FALSE)</f>
        <v>250.41615384615383</v>
      </c>
      <c r="T723" s="6">
        <f>VLOOKUP(D723,'Cleaned Product Dim'!$A$2:$H$101,8,FALSE)</f>
        <v>159</v>
      </c>
      <c r="U723" s="6" t="str">
        <f>VLOOKUP(E723,'Cleaned Store Dim'!$A$2:$C$21,3,FALSE)</f>
        <v>North</v>
      </c>
      <c r="V723" s="6" t="str">
        <f>VLOOKUP(E723,'Cleaned Store Dim'!$A$2:$E$21,5,FALSE)</f>
        <v>Flagship</v>
      </c>
      <c r="W723" s="6" t="str">
        <f>VLOOKUP(E723,'Cleaned Store Dim'!$A$2:$F$21,6,FALSE)</f>
        <v>Jenniferstad</v>
      </c>
    </row>
    <row r="724" spans="1:23" ht="15.75" x14ac:dyDescent="0.25">
      <c r="A724" s="4" t="s">
        <v>2689</v>
      </c>
      <c r="B724" s="20">
        <v>45379</v>
      </c>
      <c r="C724" s="4" t="s">
        <v>784</v>
      </c>
      <c r="D724" s="4" t="s">
        <v>1617</v>
      </c>
      <c r="E724" s="4" t="s">
        <v>1934</v>
      </c>
      <c r="F724" s="4">
        <v>1</v>
      </c>
      <c r="G724" s="4">
        <v>31.36</v>
      </c>
      <c r="H724" s="4">
        <v>0.21</v>
      </c>
      <c r="I724" s="4" t="s">
        <v>1964</v>
      </c>
      <c r="J724" s="4">
        <v>24.7744</v>
      </c>
      <c r="K724" s="4">
        <f t="shared" si="44"/>
        <v>1</v>
      </c>
      <c r="L724" s="4">
        <f t="shared" si="45"/>
        <v>31.36</v>
      </c>
      <c r="M724" s="4">
        <f t="shared" si="46"/>
        <v>0.21</v>
      </c>
      <c r="N724" s="4">
        <f t="shared" si="47"/>
        <v>24.7744</v>
      </c>
      <c r="O724" s="6">
        <f>VLOOKUP(C724,'Cleaned Customer Dim'!$A$2:$D$501,4,FALSE)</f>
        <v>31</v>
      </c>
      <c r="P724" s="6" t="str">
        <f>VLOOKUP(C724,'Cleaned Customer Dim'!$A$2:$E$501,5,FALSE)</f>
        <v>Male</v>
      </c>
      <c r="Q724" s="6" t="str">
        <f>VLOOKUP(C724,'Cleaned Customer Dim'!$A$2:$J$501,10,FALSE)</f>
        <v>Platinum</v>
      </c>
      <c r="R724" s="4" t="str">
        <f>VLOOKUP(D724,'Cleaned Product Dim'!$A$2:$C$101,3,FALSE)</f>
        <v>Electronics</v>
      </c>
      <c r="S724" s="6">
        <f>VLOOKUP(D724,'Cleaned Product Dim'!$A$2:$G$101,7,FALSE)</f>
        <v>465.34</v>
      </c>
      <c r="T724" s="6">
        <f>VLOOKUP(D724,'Cleaned Product Dim'!$A$2:$H$101,8,FALSE)</f>
        <v>301</v>
      </c>
      <c r="U724" s="6" t="str">
        <f>VLOOKUP(E724,'Cleaned Store Dim'!$A$2:$C$21,3,FALSE)</f>
        <v>South</v>
      </c>
      <c r="V724" s="6" t="str">
        <f>VLOOKUP(E724,'Cleaned Store Dim'!$A$2:$E$21,5,FALSE)</f>
        <v>Outlet</v>
      </c>
      <c r="W724" s="6" t="str">
        <f>VLOOKUP(E724,'Cleaned Store Dim'!$A$2:$F$21,6,FALSE)</f>
        <v>Christopher</v>
      </c>
    </row>
    <row r="725" spans="1:23" ht="15.75" x14ac:dyDescent="0.25">
      <c r="A725" s="4" t="s">
        <v>2690</v>
      </c>
      <c r="B725" s="20">
        <v>45674</v>
      </c>
      <c r="C725" s="4" t="s">
        <v>1082</v>
      </c>
      <c r="D725" s="4" t="s">
        <v>1703</v>
      </c>
      <c r="E725" s="4" t="s">
        <v>1932</v>
      </c>
      <c r="F725" s="4">
        <v>2</v>
      </c>
      <c r="G725" s="4">
        <v>555.54999999999995</v>
      </c>
      <c r="H725" s="4">
        <v>0.14000000000000001</v>
      </c>
      <c r="I725" s="4" t="s">
        <v>1959</v>
      </c>
      <c r="J725" s="4">
        <v>955.54599999999994</v>
      </c>
      <c r="K725" s="4">
        <f t="shared" si="44"/>
        <v>2</v>
      </c>
      <c r="L725" s="4">
        <f t="shared" si="45"/>
        <v>555.54999999999995</v>
      </c>
      <c r="M725" s="4">
        <f t="shared" si="46"/>
        <v>0.14000000000000001</v>
      </c>
      <c r="N725" s="4">
        <f t="shared" si="47"/>
        <v>955.54599999999994</v>
      </c>
      <c r="O725" s="6">
        <f>VLOOKUP(C725,'Cleaned Customer Dim'!$A$2:$D$501,4,FALSE)</f>
        <v>56</v>
      </c>
      <c r="P725" s="6" t="str">
        <f>VLOOKUP(C725,'Cleaned Customer Dim'!$A$2:$E$501,5,FALSE)</f>
        <v>Female</v>
      </c>
      <c r="Q725" s="6" t="str">
        <f>VLOOKUP(C725,'Cleaned Customer Dim'!$A$2:$J$501,10,FALSE)</f>
        <v>Bronze</v>
      </c>
      <c r="R725" s="4" t="str">
        <f>VLOOKUP(D725,'Cleaned Product Dim'!$A$2:$C$101,3,FALSE)</f>
        <v>Sports</v>
      </c>
      <c r="S725" s="6">
        <f>VLOOKUP(D725,'Cleaned Product Dim'!$A$2:$G$101,7,FALSE)</f>
        <v>313.26</v>
      </c>
      <c r="T725" s="6">
        <f>VLOOKUP(D725,'Cleaned Product Dim'!$A$2:$H$101,8,FALSE)</f>
        <v>369</v>
      </c>
      <c r="U725" s="6" t="str">
        <f>VLOOKUP(E725,'Cleaned Store Dim'!$A$2:$C$21,3,FALSE)</f>
        <v>East</v>
      </c>
      <c r="V725" s="6" t="str">
        <f>VLOOKUP(E725,'Cleaned Store Dim'!$A$2:$E$21,5,FALSE)</f>
        <v>Flagship</v>
      </c>
      <c r="W725" s="6" t="str">
        <f>VLOOKUP(E725,'Cleaned Store Dim'!$A$2:$F$21,6,FALSE)</f>
        <v>Johnsonville</v>
      </c>
    </row>
    <row r="726" spans="1:23" ht="15.75" x14ac:dyDescent="0.25">
      <c r="A726" s="4" t="s">
        <v>2691</v>
      </c>
      <c r="B726" s="20">
        <v>45760</v>
      </c>
      <c r="C726" s="4" t="s">
        <v>814</v>
      </c>
      <c r="D726" s="4" t="s">
        <v>1780</v>
      </c>
      <c r="E726" s="4" t="s">
        <v>1939</v>
      </c>
      <c r="F726" s="4">
        <v>4</v>
      </c>
      <c r="G726" s="4">
        <v>805.99</v>
      </c>
      <c r="H726" s="4">
        <v>0.06</v>
      </c>
      <c r="I726" s="4" t="s">
        <v>1959</v>
      </c>
      <c r="J726" s="4">
        <v>3030.5223999999998</v>
      </c>
      <c r="K726" s="4">
        <f t="shared" si="44"/>
        <v>4</v>
      </c>
      <c r="L726" s="4">
        <f t="shared" si="45"/>
        <v>805.99</v>
      </c>
      <c r="M726" s="4">
        <f t="shared" si="46"/>
        <v>0.06</v>
      </c>
      <c r="N726" s="4">
        <f t="shared" si="47"/>
        <v>3030.5223999999998</v>
      </c>
      <c r="O726" s="6">
        <f>VLOOKUP(C726,'Cleaned Customer Dim'!$A$2:$D$501,4,FALSE)</f>
        <v>64</v>
      </c>
      <c r="P726" s="6" t="str">
        <f>VLOOKUP(C726,'Cleaned Customer Dim'!$A$2:$E$501,5,FALSE)</f>
        <v>Male</v>
      </c>
      <c r="Q726" s="6" t="str">
        <f>VLOOKUP(C726,'Cleaned Customer Dim'!$A$2:$J$501,10,FALSE)</f>
        <v>Silver</v>
      </c>
      <c r="R726" s="4" t="str">
        <f>VLOOKUP(D726,'Cleaned Product Dim'!$A$2:$C$101,3,FALSE)</f>
        <v>Beauty</v>
      </c>
      <c r="S726" s="6">
        <f>VLOOKUP(D726,'Cleaned Product Dim'!$A$2:$G$101,7,FALSE)</f>
        <v>340.39</v>
      </c>
      <c r="T726" s="6">
        <f>VLOOKUP(D726,'Cleaned Product Dim'!$A$2:$H$101,8,FALSE)</f>
        <v>177</v>
      </c>
      <c r="U726" s="6" t="str">
        <f>VLOOKUP(E726,'Cleaned Store Dim'!$A$2:$C$21,3,FALSE)</f>
        <v>West</v>
      </c>
      <c r="V726" s="6" t="str">
        <f>VLOOKUP(E726,'Cleaned Store Dim'!$A$2:$E$21,5,FALSE)</f>
        <v>Flagship</v>
      </c>
      <c r="W726" s="6" t="str">
        <f>VLOOKUP(E726,'Cleaned Store Dim'!$A$2:$F$21,6,FALSE)</f>
        <v>New Jimmy</v>
      </c>
    </row>
    <row r="727" spans="1:23" ht="15.75" x14ac:dyDescent="0.25">
      <c r="A727" s="4" t="s">
        <v>2692</v>
      </c>
      <c r="B727" s="20">
        <v>45298</v>
      </c>
      <c r="C727" s="4" t="s">
        <v>1223</v>
      </c>
      <c r="D727" s="4" t="s">
        <v>1796</v>
      </c>
      <c r="E727" s="4" t="s">
        <v>1892</v>
      </c>
      <c r="F727" s="4">
        <v>1</v>
      </c>
      <c r="G727" s="4">
        <v>506.55</v>
      </c>
      <c r="H727" s="4">
        <v>0.28000000000000003</v>
      </c>
      <c r="I727" s="4" t="s">
        <v>1959</v>
      </c>
      <c r="J727" s="4">
        <v>364.71600000000001</v>
      </c>
      <c r="K727" s="4">
        <f t="shared" si="44"/>
        <v>1</v>
      </c>
      <c r="L727" s="4">
        <f t="shared" si="45"/>
        <v>506.55</v>
      </c>
      <c r="M727" s="4">
        <f t="shared" si="46"/>
        <v>0.28000000000000003</v>
      </c>
      <c r="N727" s="4">
        <f t="shared" si="47"/>
        <v>364.71600000000001</v>
      </c>
      <c r="O727" s="6">
        <f>VLOOKUP(C727,'Cleaned Customer Dim'!$A$2:$D$501,4,FALSE)</f>
        <v>53</v>
      </c>
      <c r="P727" s="6" t="str">
        <f>VLOOKUP(C727,'Cleaned Customer Dim'!$A$2:$E$501,5,FALSE)</f>
        <v>Male</v>
      </c>
      <c r="Q727" s="6" t="str">
        <f>VLOOKUP(C727,'Cleaned Customer Dim'!$A$2:$J$501,10,FALSE)</f>
        <v>Platinum</v>
      </c>
      <c r="R727" s="4" t="str">
        <f>VLOOKUP(D727,'Cleaned Product Dim'!$A$2:$C$101,3,FALSE)</f>
        <v>Beauty</v>
      </c>
      <c r="S727" s="6">
        <f>VLOOKUP(D727,'Cleaned Product Dim'!$A$2:$G$101,7,FALSE)</f>
        <v>214.32</v>
      </c>
      <c r="T727" s="6">
        <f>VLOOKUP(D727,'Cleaned Product Dim'!$A$2:$H$101,8,FALSE)</f>
        <v>383</v>
      </c>
      <c r="U727" s="6" t="str">
        <f>VLOOKUP(E727,'Cleaned Store Dim'!$A$2:$C$21,3,FALSE)</f>
        <v>North</v>
      </c>
      <c r="V727" s="6" t="str">
        <f>VLOOKUP(E727,'Cleaned Store Dim'!$A$2:$E$21,5,FALSE)</f>
        <v>Flagship</v>
      </c>
      <c r="W727" s="6" t="str">
        <f>VLOOKUP(E727,'Cleaned Store Dim'!$A$2:$F$21,6,FALSE)</f>
        <v>Daniel</v>
      </c>
    </row>
    <row r="728" spans="1:23" ht="15.75" x14ac:dyDescent="0.25">
      <c r="A728" s="4" t="s">
        <v>2693</v>
      </c>
      <c r="B728" s="20">
        <v>45640</v>
      </c>
      <c r="C728" s="4" t="s">
        <v>452</v>
      </c>
      <c r="D728" s="4" t="s">
        <v>1703</v>
      </c>
      <c r="E728" s="4" t="s">
        <v>1927</v>
      </c>
      <c r="F728" s="4">
        <v>3</v>
      </c>
      <c r="G728" s="4">
        <v>28.69</v>
      </c>
      <c r="H728" s="4">
        <v>0.02</v>
      </c>
      <c r="I728" s="4" t="s">
        <v>1959</v>
      </c>
      <c r="J728" s="4">
        <v>84.348600000000005</v>
      </c>
      <c r="K728" s="4">
        <f t="shared" si="44"/>
        <v>3</v>
      </c>
      <c r="L728" s="4">
        <f t="shared" si="45"/>
        <v>28.69</v>
      </c>
      <c r="M728" s="4">
        <f t="shared" si="46"/>
        <v>0.02</v>
      </c>
      <c r="N728" s="4">
        <f t="shared" si="47"/>
        <v>84.348600000000005</v>
      </c>
      <c r="O728" s="6">
        <f>VLOOKUP(C728,'Cleaned Customer Dim'!$A$2:$D$501,4,FALSE)</f>
        <v>29</v>
      </c>
      <c r="P728" s="6" t="str">
        <f>VLOOKUP(C728,'Cleaned Customer Dim'!$A$2:$E$501,5,FALSE)</f>
        <v>Male</v>
      </c>
      <c r="Q728" s="6" t="str">
        <f>VLOOKUP(C728,'Cleaned Customer Dim'!$A$2:$J$501,10,FALSE)</f>
        <v>Platinum</v>
      </c>
      <c r="R728" s="4" t="str">
        <f>VLOOKUP(D728,'Cleaned Product Dim'!$A$2:$C$101,3,FALSE)</f>
        <v>Sports</v>
      </c>
      <c r="S728" s="6">
        <f>VLOOKUP(D728,'Cleaned Product Dim'!$A$2:$G$101,7,FALSE)</f>
        <v>313.26</v>
      </c>
      <c r="T728" s="6">
        <f>VLOOKUP(D728,'Cleaned Product Dim'!$A$2:$H$101,8,FALSE)</f>
        <v>369</v>
      </c>
      <c r="U728" s="6" t="str">
        <f>VLOOKUP(E728,'Cleaned Store Dim'!$A$2:$C$21,3,FALSE)</f>
        <v>South</v>
      </c>
      <c r="V728" s="6" t="str">
        <f>VLOOKUP(E728,'Cleaned Store Dim'!$A$2:$E$21,5,FALSE)</f>
        <v>Online</v>
      </c>
      <c r="W728" s="6" t="str">
        <f>VLOOKUP(E728,'Cleaned Store Dim'!$A$2:$F$21,6,FALSE)</f>
        <v>Lake</v>
      </c>
    </row>
    <row r="729" spans="1:23" ht="15.75" x14ac:dyDescent="0.25">
      <c r="A729" s="4" t="s">
        <v>2694</v>
      </c>
      <c r="B729" s="20">
        <v>45253</v>
      </c>
      <c r="C729" s="4" t="s">
        <v>1220</v>
      </c>
      <c r="D729" s="4" t="s">
        <v>1811</v>
      </c>
      <c r="E729" s="4" t="s">
        <v>1904</v>
      </c>
      <c r="F729" s="4">
        <v>1</v>
      </c>
      <c r="G729" s="4">
        <v>106.07</v>
      </c>
      <c r="H729" s="4">
        <v>0.23</v>
      </c>
      <c r="I729" s="4" t="s">
        <v>1964</v>
      </c>
      <c r="J729" s="4">
        <v>81.673900000000003</v>
      </c>
      <c r="K729" s="4">
        <f t="shared" si="44"/>
        <v>1</v>
      </c>
      <c r="L729" s="4">
        <f t="shared" si="45"/>
        <v>106.07</v>
      </c>
      <c r="M729" s="4">
        <f t="shared" si="46"/>
        <v>0.23</v>
      </c>
      <c r="N729" s="4">
        <f t="shared" si="47"/>
        <v>81.673900000000003</v>
      </c>
      <c r="O729" s="6">
        <f>VLOOKUP(C729,'Cleaned Customer Dim'!$A$2:$D$501,4,FALSE)</f>
        <v>28</v>
      </c>
      <c r="P729" s="6" t="str">
        <f>VLOOKUP(C729,'Cleaned Customer Dim'!$A$2:$E$501,5,FALSE)</f>
        <v>Female</v>
      </c>
      <c r="Q729" s="6" t="str">
        <f>VLOOKUP(C729,'Cleaned Customer Dim'!$A$2:$J$501,10,FALSE)</f>
        <v>Silver</v>
      </c>
      <c r="R729" s="4" t="str">
        <f>VLOOKUP(D729,'Cleaned Product Dim'!$A$2:$C$101,3,FALSE)</f>
        <v>Electronics</v>
      </c>
      <c r="S729" s="6">
        <f>VLOOKUP(D729,'Cleaned Product Dim'!$A$2:$G$101,7,FALSE)</f>
        <v>392.89</v>
      </c>
      <c r="T729" s="6">
        <f>VLOOKUP(D729,'Cleaned Product Dim'!$A$2:$H$101,8,FALSE)</f>
        <v>320</v>
      </c>
      <c r="U729" s="6" t="str">
        <f>VLOOKUP(E729,'Cleaned Store Dim'!$A$2:$C$21,3,FALSE)</f>
        <v>South</v>
      </c>
      <c r="V729" s="6" t="str">
        <f>VLOOKUP(E729,'Cleaned Store Dim'!$A$2:$E$21,5,FALSE)</f>
        <v>Online</v>
      </c>
      <c r="W729" s="6" t="str">
        <f>VLOOKUP(E729,'Cleaned Store Dim'!$A$2:$F$21,6,FALSE)</f>
        <v>Sharon</v>
      </c>
    </row>
    <row r="730" spans="1:23" ht="15.75" x14ac:dyDescent="0.25">
      <c r="A730" s="4" t="s">
        <v>2695</v>
      </c>
      <c r="B730" s="20">
        <v>45225</v>
      </c>
      <c r="C730" s="4" t="s">
        <v>841</v>
      </c>
      <c r="D730" s="4" t="s">
        <v>1856</v>
      </c>
      <c r="E730" s="4" t="s">
        <v>1887</v>
      </c>
      <c r="F730" s="4">
        <v>4</v>
      </c>
      <c r="G730" s="4">
        <v>289.77</v>
      </c>
      <c r="H730" s="4">
        <v>0.06</v>
      </c>
      <c r="I730" s="4" t="s">
        <v>1961</v>
      </c>
      <c r="J730" s="4">
        <v>1089.5352</v>
      </c>
      <c r="K730" s="4">
        <f t="shared" si="44"/>
        <v>4</v>
      </c>
      <c r="L730" s="4">
        <f t="shared" si="45"/>
        <v>289.77</v>
      </c>
      <c r="M730" s="4">
        <f t="shared" si="46"/>
        <v>0.06</v>
      </c>
      <c r="N730" s="4">
        <f t="shared" si="47"/>
        <v>1089.5352</v>
      </c>
      <c r="O730" s="6">
        <f>VLOOKUP(C730,'Cleaned Customer Dim'!$A$2:$D$501,4,FALSE)</f>
        <v>63</v>
      </c>
      <c r="P730" s="6" t="str">
        <f>VLOOKUP(C730,'Cleaned Customer Dim'!$A$2:$E$501,5,FALSE)</f>
        <v>Female</v>
      </c>
      <c r="Q730" s="6" t="str">
        <f>VLOOKUP(C730,'Cleaned Customer Dim'!$A$2:$J$501,10,FALSE)</f>
        <v>Platinum</v>
      </c>
      <c r="R730" s="4" t="str">
        <f>VLOOKUP(D730,'Cleaned Product Dim'!$A$2:$C$101,3,FALSE)</f>
        <v>Clothing</v>
      </c>
      <c r="S730" s="6">
        <f>VLOOKUP(D730,'Cleaned Product Dim'!$A$2:$G$101,7,FALSE)</f>
        <v>438.25</v>
      </c>
      <c r="T730" s="6">
        <f>VLOOKUP(D730,'Cleaned Product Dim'!$A$2:$H$101,8,FALSE)</f>
        <v>496</v>
      </c>
      <c r="U730" s="6" t="str">
        <f>VLOOKUP(E730,'Cleaned Store Dim'!$A$2:$C$21,3,FALSE)</f>
        <v>East</v>
      </c>
      <c r="V730" s="6" t="str">
        <f>VLOOKUP(E730,'Cleaned Store Dim'!$A$2:$E$21,5,FALSE)</f>
        <v>Flagship</v>
      </c>
      <c r="W730" s="6" t="str">
        <f>VLOOKUP(E730,'Cleaned Store Dim'!$A$2:$F$21,6,FALSE)</f>
        <v>Washington</v>
      </c>
    </row>
    <row r="731" spans="1:23" ht="15.75" x14ac:dyDescent="0.25">
      <c r="A731" s="4" t="s">
        <v>2696</v>
      </c>
      <c r="B731" s="20">
        <v>44997</v>
      </c>
      <c r="C731" s="4" t="s">
        <v>530</v>
      </c>
      <c r="D731" s="4" t="s">
        <v>1832</v>
      </c>
      <c r="E731" s="4" t="s">
        <v>1945</v>
      </c>
      <c r="F731" s="4">
        <v>2</v>
      </c>
      <c r="G731" s="4">
        <v>354.26</v>
      </c>
      <c r="H731" s="4">
        <v>0.01</v>
      </c>
      <c r="I731" s="4" t="s">
        <v>1964</v>
      </c>
      <c r="J731" s="4">
        <v>701.4348</v>
      </c>
      <c r="K731" s="4">
        <f t="shared" si="44"/>
        <v>2</v>
      </c>
      <c r="L731" s="4">
        <f t="shared" si="45"/>
        <v>354.26</v>
      </c>
      <c r="M731" s="4">
        <f t="shared" si="46"/>
        <v>0.01</v>
      </c>
      <c r="N731" s="4">
        <f t="shared" si="47"/>
        <v>701.4348</v>
      </c>
      <c r="O731" s="6">
        <f>VLOOKUP(C731,'Cleaned Customer Dim'!$A$2:$D$501,4,FALSE)</f>
        <v>46</v>
      </c>
      <c r="P731" s="6" t="str">
        <f>VLOOKUP(C731,'Cleaned Customer Dim'!$A$2:$E$501,5,FALSE)</f>
        <v>Male</v>
      </c>
      <c r="Q731" s="6" t="str">
        <f>VLOOKUP(C731,'Cleaned Customer Dim'!$A$2:$J$501,10,FALSE)</f>
        <v>Bronze</v>
      </c>
      <c r="R731" s="4" t="str">
        <f>VLOOKUP(D731,'Cleaned Product Dim'!$A$2:$C$101,3,FALSE)</f>
        <v>Beauty</v>
      </c>
      <c r="S731" s="6">
        <f>VLOOKUP(D731,'Cleaned Product Dim'!$A$2:$G$101,7,FALSE)</f>
        <v>250.41615384615383</v>
      </c>
      <c r="T731" s="6">
        <f>VLOOKUP(D731,'Cleaned Product Dim'!$A$2:$H$101,8,FALSE)</f>
        <v>159</v>
      </c>
      <c r="U731" s="6" t="str">
        <f>VLOOKUP(E731,'Cleaned Store Dim'!$A$2:$C$21,3,FALSE)</f>
        <v>East</v>
      </c>
      <c r="V731" s="6" t="str">
        <f>VLOOKUP(E731,'Cleaned Store Dim'!$A$2:$E$21,5,FALSE)</f>
        <v>Flagship</v>
      </c>
      <c r="W731" s="6" t="str">
        <f>VLOOKUP(E731,'Cleaned Store Dim'!$A$2:$F$21,6,FALSE)</f>
        <v>East Stevechester</v>
      </c>
    </row>
    <row r="732" spans="1:23" ht="15.75" x14ac:dyDescent="0.25">
      <c r="A732" s="4" t="s">
        <v>2697</v>
      </c>
      <c r="B732" s="20">
        <v>45554</v>
      </c>
      <c r="C732" s="4" t="s">
        <v>1214</v>
      </c>
      <c r="D732" s="4" t="s">
        <v>1786</v>
      </c>
      <c r="E732" s="4" t="s">
        <v>1934</v>
      </c>
      <c r="F732" s="4">
        <v>1</v>
      </c>
      <c r="G732" s="4">
        <v>522.72</v>
      </c>
      <c r="H732" s="4">
        <v>0.25</v>
      </c>
      <c r="I732" s="4" t="s">
        <v>1961</v>
      </c>
      <c r="J732" s="4">
        <v>392.04</v>
      </c>
      <c r="K732" s="4">
        <f t="shared" si="44"/>
        <v>1</v>
      </c>
      <c r="L732" s="4">
        <f t="shared" si="45"/>
        <v>522.72</v>
      </c>
      <c r="M732" s="4">
        <f t="shared" si="46"/>
        <v>0.25</v>
      </c>
      <c r="N732" s="4">
        <f t="shared" si="47"/>
        <v>392.04</v>
      </c>
      <c r="O732" s="6">
        <f>VLOOKUP(C732,'Cleaned Customer Dim'!$A$2:$D$501,4,FALSE)</f>
        <v>60</v>
      </c>
      <c r="P732" s="6" t="str">
        <f>VLOOKUP(C732,'Cleaned Customer Dim'!$A$2:$E$501,5,FALSE)</f>
        <v>Male</v>
      </c>
      <c r="Q732" s="6" t="str">
        <f>VLOOKUP(C732,'Cleaned Customer Dim'!$A$2:$J$501,10,FALSE)</f>
        <v>Gold</v>
      </c>
      <c r="R732" s="4" t="str">
        <f>VLOOKUP(D732,'Cleaned Product Dim'!$A$2:$C$101,3,FALSE)</f>
        <v>Home</v>
      </c>
      <c r="S732" s="6">
        <f>VLOOKUP(D732,'Cleaned Product Dim'!$A$2:$G$101,7,FALSE)</f>
        <v>243.7</v>
      </c>
      <c r="T732" s="6">
        <f>VLOOKUP(D732,'Cleaned Product Dim'!$A$2:$H$101,8,FALSE)</f>
        <v>130</v>
      </c>
      <c r="U732" s="6" t="str">
        <f>VLOOKUP(E732,'Cleaned Store Dim'!$A$2:$C$21,3,FALSE)</f>
        <v>South</v>
      </c>
      <c r="V732" s="6" t="str">
        <f>VLOOKUP(E732,'Cleaned Store Dim'!$A$2:$E$21,5,FALSE)</f>
        <v>Outlet</v>
      </c>
      <c r="W732" s="6" t="str">
        <f>VLOOKUP(E732,'Cleaned Store Dim'!$A$2:$F$21,6,FALSE)</f>
        <v>Christopher</v>
      </c>
    </row>
    <row r="733" spans="1:23" ht="15.75" x14ac:dyDescent="0.25">
      <c r="A733" s="4" t="s">
        <v>2698</v>
      </c>
      <c r="B733" s="20">
        <v>45392</v>
      </c>
      <c r="C733" s="4" t="s">
        <v>218</v>
      </c>
      <c r="D733" s="4" t="s">
        <v>1576</v>
      </c>
      <c r="E733" s="4" t="s">
        <v>1921</v>
      </c>
      <c r="F733" s="4">
        <v>3</v>
      </c>
      <c r="G733" s="4">
        <v>966.02</v>
      </c>
      <c r="H733" s="4">
        <v>0.03</v>
      </c>
      <c r="I733" s="4" t="s">
        <v>1964</v>
      </c>
      <c r="J733" s="4">
        <v>2811.1181999999999</v>
      </c>
      <c r="K733" s="4">
        <f t="shared" si="44"/>
        <v>3</v>
      </c>
      <c r="L733" s="4">
        <f t="shared" si="45"/>
        <v>966.02</v>
      </c>
      <c r="M733" s="4">
        <f t="shared" si="46"/>
        <v>0.03</v>
      </c>
      <c r="N733" s="4">
        <f t="shared" si="47"/>
        <v>2811.1181999999999</v>
      </c>
      <c r="O733" s="6">
        <f>VLOOKUP(C733,'Cleaned Customer Dim'!$A$2:$D$501,4,FALSE)</f>
        <v>43</v>
      </c>
      <c r="P733" s="6" t="str">
        <f>VLOOKUP(C733,'Cleaned Customer Dim'!$A$2:$E$501,5,FALSE)</f>
        <v>Female</v>
      </c>
      <c r="Q733" s="6" t="str">
        <f>VLOOKUP(C733,'Cleaned Customer Dim'!$A$2:$J$501,10,FALSE)</f>
        <v>Platinum</v>
      </c>
      <c r="R733" s="4" t="str">
        <f>VLOOKUP(D733,'Cleaned Product Dim'!$A$2:$C$101,3,FALSE)</f>
        <v>Clothing</v>
      </c>
      <c r="S733" s="6">
        <f>VLOOKUP(D733,'Cleaned Product Dim'!$A$2:$G$101,7,FALSE)</f>
        <v>261</v>
      </c>
      <c r="T733" s="6">
        <f>VLOOKUP(D733,'Cleaned Product Dim'!$A$2:$H$101,8,FALSE)</f>
        <v>59</v>
      </c>
      <c r="U733" s="6" t="str">
        <f>VLOOKUP(E733,'Cleaned Store Dim'!$A$2:$C$21,3,FALSE)</f>
        <v>South</v>
      </c>
      <c r="V733" s="6" t="str">
        <f>VLOOKUP(E733,'Cleaned Store Dim'!$A$2:$E$21,5,FALSE)</f>
        <v>Flagship</v>
      </c>
      <c r="W733" s="6" t="str">
        <f>VLOOKUP(E733,'Cleaned Store Dim'!$A$2:$F$21,6,FALSE)</f>
        <v>Johnstad</v>
      </c>
    </row>
    <row r="734" spans="1:23" ht="15.75" x14ac:dyDescent="0.25">
      <c r="A734" s="4" t="s">
        <v>2699</v>
      </c>
      <c r="B734" s="20">
        <v>45217</v>
      </c>
      <c r="C734" s="4" t="s">
        <v>735</v>
      </c>
      <c r="D734" s="4" t="s">
        <v>1732</v>
      </c>
      <c r="E734" s="4" t="s">
        <v>1942</v>
      </c>
      <c r="F734" s="4">
        <v>1</v>
      </c>
      <c r="G734" s="4">
        <v>498.61</v>
      </c>
      <c r="H734" s="4">
        <v>0.04</v>
      </c>
      <c r="I734" s="4" t="s">
        <v>1961</v>
      </c>
      <c r="J734" s="4">
        <v>478.66559999999998</v>
      </c>
      <c r="K734" s="4">
        <f t="shared" si="44"/>
        <v>1</v>
      </c>
      <c r="L734" s="4">
        <f t="shared" si="45"/>
        <v>498.61</v>
      </c>
      <c r="M734" s="4">
        <f t="shared" si="46"/>
        <v>0.04</v>
      </c>
      <c r="N734" s="4">
        <f t="shared" si="47"/>
        <v>478.66559999999998</v>
      </c>
      <c r="O734" s="6">
        <f>VLOOKUP(C734,'Cleaned Customer Dim'!$A$2:$D$501,4,FALSE)</f>
        <v>29</v>
      </c>
      <c r="P734" s="6" t="str">
        <f>VLOOKUP(C734,'Cleaned Customer Dim'!$A$2:$E$501,5,FALSE)</f>
        <v>Male</v>
      </c>
      <c r="Q734" s="6" t="str">
        <f>VLOOKUP(C734,'Cleaned Customer Dim'!$A$2:$J$501,10,FALSE)</f>
        <v>Silver</v>
      </c>
      <c r="R734" s="4" t="str">
        <f>VLOOKUP(D734,'Cleaned Product Dim'!$A$2:$C$101,3,FALSE)</f>
        <v>Sports</v>
      </c>
      <c r="S734" s="6">
        <f>VLOOKUP(D734,'Cleaned Product Dim'!$A$2:$G$101,7,FALSE)</f>
        <v>190.29</v>
      </c>
      <c r="T734" s="6">
        <f>VLOOKUP(D734,'Cleaned Product Dim'!$A$2:$H$101,8,FALSE)</f>
        <v>260</v>
      </c>
      <c r="U734" s="6" t="str">
        <f>VLOOKUP(E734,'Cleaned Store Dim'!$A$2:$C$21,3,FALSE)</f>
        <v>North</v>
      </c>
      <c r="V734" s="6" t="str">
        <f>VLOOKUP(E734,'Cleaned Store Dim'!$A$2:$E$21,5,FALSE)</f>
        <v>Flagship</v>
      </c>
      <c r="W734" s="6" t="str">
        <f>VLOOKUP(E734,'Cleaned Store Dim'!$A$2:$F$21,6,FALSE)</f>
        <v>Benson</v>
      </c>
    </row>
    <row r="735" spans="1:23" ht="15.75" x14ac:dyDescent="0.25">
      <c r="A735" s="4" t="s">
        <v>2700</v>
      </c>
      <c r="B735" s="20">
        <v>45813</v>
      </c>
      <c r="C735" s="4" t="s">
        <v>1049</v>
      </c>
      <c r="D735" s="4" t="s">
        <v>1706</v>
      </c>
      <c r="E735" s="4" t="s">
        <v>1911</v>
      </c>
      <c r="F735" s="4">
        <v>4</v>
      </c>
      <c r="G735" s="4">
        <v>758.27</v>
      </c>
      <c r="H735" s="4">
        <v>0.05</v>
      </c>
      <c r="I735" s="4" t="s">
        <v>1961</v>
      </c>
      <c r="J735" s="4">
        <v>2881.4259999999999</v>
      </c>
      <c r="K735" s="4">
        <f t="shared" si="44"/>
        <v>4</v>
      </c>
      <c r="L735" s="4">
        <f t="shared" si="45"/>
        <v>758.27</v>
      </c>
      <c r="M735" s="4">
        <f t="shared" si="46"/>
        <v>0.05</v>
      </c>
      <c r="N735" s="4">
        <f t="shared" si="47"/>
        <v>2881.4259999999999</v>
      </c>
      <c r="O735" s="6">
        <f>VLOOKUP(C735,'Cleaned Customer Dim'!$A$2:$D$501,4,FALSE)</f>
        <v>54</v>
      </c>
      <c r="P735" s="6" t="str">
        <f>VLOOKUP(C735,'Cleaned Customer Dim'!$A$2:$E$501,5,FALSE)</f>
        <v>Male</v>
      </c>
      <c r="Q735" s="6" t="str">
        <f>VLOOKUP(C735,'Cleaned Customer Dim'!$A$2:$J$501,10,FALSE)</f>
        <v>Platinum</v>
      </c>
      <c r="R735" s="4" t="str">
        <f>VLOOKUP(D735,'Cleaned Product Dim'!$A$2:$C$101,3,FALSE)</f>
        <v>Electronics</v>
      </c>
      <c r="S735" s="6">
        <f>VLOOKUP(D735,'Cleaned Product Dim'!$A$2:$G$101,7,FALSE)</f>
        <v>450.71</v>
      </c>
      <c r="T735" s="6">
        <f>VLOOKUP(D735,'Cleaned Product Dim'!$A$2:$H$101,8,FALSE)</f>
        <v>389</v>
      </c>
      <c r="U735" s="6" t="str">
        <f>VLOOKUP(E735,'Cleaned Store Dim'!$A$2:$C$21,3,FALSE)</f>
        <v>East</v>
      </c>
      <c r="V735" s="6" t="str">
        <f>VLOOKUP(E735,'Cleaned Store Dim'!$A$2:$E$21,5,FALSE)</f>
        <v>Online</v>
      </c>
      <c r="W735" s="6" t="str">
        <f>VLOOKUP(E735,'Cleaned Store Dim'!$A$2:$F$21,6,FALSE)</f>
        <v>Joseph</v>
      </c>
    </row>
    <row r="736" spans="1:23" ht="15.75" x14ac:dyDescent="0.25">
      <c r="A736" s="4" t="s">
        <v>2701</v>
      </c>
      <c r="B736" s="20">
        <v>45371</v>
      </c>
      <c r="C736" s="4" t="s">
        <v>656</v>
      </c>
      <c r="D736" s="4" t="s">
        <v>2061</v>
      </c>
      <c r="E736" s="4" t="s">
        <v>1896</v>
      </c>
      <c r="F736" s="4">
        <v>2</v>
      </c>
      <c r="G736" s="4">
        <v>371.03</v>
      </c>
      <c r="H736" s="4">
        <v>0.23</v>
      </c>
      <c r="I736" s="4" t="s">
        <v>1961</v>
      </c>
      <c r="J736" s="4">
        <v>571.38619999999992</v>
      </c>
      <c r="K736" s="4">
        <f t="shared" si="44"/>
        <v>2</v>
      </c>
      <c r="L736" s="4">
        <f t="shared" si="45"/>
        <v>371.03</v>
      </c>
      <c r="M736" s="4">
        <f t="shared" si="46"/>
        <v>0.23</v>
      </c>
      <c r="N736" s="4">
        <f t="shared" si="47"/>
        <v>571.38619999999992</v>
      </c>
      <c r="O736" s="6">
        <f>VLOOKUP(C736,'Cleaned Customer Dim'!$A$2:$D$501,4,FALSE)</f>
        <v>54</v>
      </c>
      <c r="P736" s="6" t="str">
        <f>VLOOKUP(C736,'Cleaned Customer Dim'!$A$2:$E$501,5,FALSE)</f>
        <v>Male</v>
      </c>
      <c r="Q736" s="6" t="str">
        <f>VLOOKUP(C736,'Cleaned Customer Dim'!$A$2:$J$501,10,FALSE)</f>
        <v>Bronze</v>
      </c>
      <c r="R736" s="4" t="str">
        <f>VLOOKUP(D736,'Cleaned Product Dim'!$A$2:$C$101,3,FALSE)</f>
        <v>Clothing</v>
      </c>
      <c r="S736" s="6">
        <f>VLOOKUP(D736,'Cleaned Product Dim'!$A$2:$G$101,7,FALSE)</f>
        <v>364.67</v>
      </c>
      <c r="T736" s="6">
        <f>VLOOKUP(D736,'Cleaned Product Dim'!$A$2:$H$101,8,FALSE)</f>
        <v>452</v>
      </c>
      <c r="U736" s="6" t="str">
        <f>VLOOKUP(E736,'Cleaned Store Dim'!$A$2:$C$21,3,FALSE)</f>
        <v>South</v>
      </c>
      <c r="V736" s="6" t="str">
        <f>VLOOKUP(E736,'Cleaned Store Dim'!$A$2:$E$21,5,FALSE)</f>
        <v>Outlet</v>
      </c>
      <c r="W736" s="6" t="str">
        <f>VLOOKUP(E736,'Cleaned Store Dim'!$A$2:$F$21,6,FALSE)</f>
        <v>North Nancy</v>
      </c>
    </row>
    <row r="737" spans="1:23" ht="15.75" x14ac:dyDescent="0.25">
      <c r="A737" s="4" t="s">
        <v>2702</v>
      </c>
      <c r="B737" s="20">
        <v>45571</v>
      </c>
      <c r="C737" s="4" t="s">
        <v>1124</v>
      </c>
      <c r="D737" s="4" t="s">
        <v>1856</v>
      </c>
      <c r="E737" s="4" t="s">
        <v>1942</v>
      </c>
      <c r="F737" s="4">
        <v>1</v>
      </c>
      <c r="G737" s="4">
        <v>230.32</v>
      </c>
      <c r="H737" s="4">
        <v>0.05</v>
      </c>
      <c r="I737" s="4" t="s">
        <v>1964</v>
      </c>
      <c r="J737" s="4">
        <v>218.804</v>
      </c>
      <c r="K737" s="4">
        <f t="shared" si="44"/>
        <v>1</v>
      </c>
      <c r="L737" s="4">
        <f t="shared" si="45"/>
        <v>230.32</v>
      </c>
      <c r="M737" s="4">
        <f t="shared" si="46"/>
        <v>0.05</v>
      </c>
      <c r="N737" s="4">
        <f t="shared" si="47"/>
        <v>218.804</v>
      </c>
      <c r="O737" s="6">
        <f>VLOOKUP(C737,'Cleaned Customer Dim'!$A$2:$D$501,4,FALSE)</f>
        <v>20</v>
      </c>
      <c r="P737" s="6" t="str">
        <f>VLOOKUP(C737,'Cleaned Customer Dim'!$A$2:$E$501,5,FALSE)</f>
        <v>Male</v>
      </c>
      <c r="Q737" s="6" t="str">
        <f>VLOOKUP(C737,'Cleaned Customer Dim'!$A$2:$J$501,10,FALSE)</f>
        <v>Gold</v>
      </c>
      <c r="R737" s="4" t="str">
        <f>VLOOKUP(D737,'Cleaned Product Dim'!$A$2:$C$101,3,FALSE)</f>
        <v>Clothing</v>
      </c>
      <c r="S737" s="6">
        <f>VLOOKUP(D737,'Cleaned Product Dim'!$A$2:$G$101,7,FALSE)</f>
        <v>438.25</v>
      </c>
      <c r="T737" s="6">
        <f>VLOOKUP(D737,'Cleaned Product Dim'!$A$2:$H$101,8,FALSE)</f>
        <v>496</v>
      </c>
      <c r="U737" s="6" t="str">
        <f>VLOOKUP(E737,'Cleaned Store Dim'!$A$2:$C$21,3,FALSE)</f>
        <v>North</v>
      </c>
      <c r="V737" s="6" t="str">
        <f>VLOOKUP(E737,'Cleaned Store Dim'!$A$2:$E$21,5,FALSE)</f>
        <v>Flagship</v>
      </c>
      <c r="W737" s="6" t="str">
        <f>VLOOKUP(E737,'Cleaned Store Dim'!$A$2:$F$21,6,FALSE)</f>
        <v>Benson</v>
      </c>
    </row>
    <row r="738" spans="1:23" ht="15.75" x14ac:dyDescent="0.25">
      <c r="A738" s="4" t="s">
        <v>2703</v>
      </c>
      <c r="B738" s="20">
        <v>45526</v>
      </c>
      <c r="C738" s="4" t="s">
        <v>1085</v>
      </c>
      <c r="D738" s="4" t="s">
        <v>1765</v>
      </c>
      <c r="E738" s="4" t="s">
        <v>1911</v>
      </c>
      <c r="F738" s="4">
        <v>2</v>
      </c>
      <c r="G738" s="4">
        <v>985.43</v>
      </c>
      <c r="H738" s="4">
        <v>0.28000000000000003</v>
      </c>
      <c r="I738" s="4" t="s">
        <v>1964</v>
      </c>
      <c r="J738" s="4">
        <v>1419.0192</v>
      </c>
      <c r="K738" s="4">
        <f t="shared" si="44"/>
        <v>2</v>
      </c>
      <c r="L738" s="4">
        <f t="shared" si="45"/>
        <v>985.43</v>
      </c>
      <c r="M738" s="4">
        <f t="shared" si="46"/>
        <v>0.28000000000000003</v>
      </c>
      <c r="N738" s="4">
        <f t="shared" si="47"/>
        <v>1419.0192</v>
      </c>
      <c r="O738" s="6">
        <f>VLOOKUP(C738,'Cleaned Customer Dim'!$A$2:$D$501,4,FALSE)</f>
        <v>30</v>
      </c>
      <c r="P738" s="6" t="str">
        <f>VLOOKUP(C738,'Cleaned Customer Dim'!$A$2:$E$501,5,FALSE)</f>
        <v>Female</v>
      </c>
      <c r="Q738" s="6" t="str">
        <f>VLOOKUP(C738,'Cleaned Customer Dim'!$A$2:$J$501,10,FALSE)</f>
        <v>Bronze</v>
      </c>
      <c r="R738" s="4" t="str">
        <f>VLOOKUP(D738,'Cleaned Product Dim'!$A$2:$C$101,3,FALSE)</f>
        <v>Sports</v>
      </c>
      <c r="S738" s="6">
        <f>VLOOKUP(D738,'Cleaned Product Dim'!$A$2:$G$101,7,FALSE)</f>
        <v>103.45</v>
      </c>
      <c r="T738" s="6">
        <f>VLOOKUP(D738,'Cleaned Product Dim'!$A$2:$H$101,8,FALSE)</f>
        <v>465</v>
      </c>
      <c r="U738" s="6" t="str">
        <f>VLOOKUP(E738,'Cleaned Store Dim'!$A$2:$C$21,3,FALSE)</f>
        <v>East</v>
      </c>
      <c r="V738" s="6" t="str">
        <f>VLOOKUP(E738,'Cleaned Store Dim'!$A$2:$E$21,5,FALSE)</f>
        <v>Online</v>
      </c>
      <c r="W738" s="6" t="str">
        <f>VLOOKUP(E738,'Cleaned Store Dim'!$A$2:$F$21,6,FALSE)</f>
        <v>Joseph</v>
      </c>
    </row>
    <row r="739" spans="1:23" ht="15.75" x14ac:dyDescent="0.25">
      <c r="A739" s="4" t="s">
        <v>2704</v>
      </c>
      <c r="B739" s="20">
        <v>45904</v>
      </c>
      <c r="C739" s="4" t="s">
        <v>1322</v>
      </c>
      <c r="D739" s="4" t="s">
        <v>1594</v>
      </c>
      <c r="E739" s="4" t="s">
        <v>1904</v>
      </c>
      <c r="F739" s="4">
        <v>2</v>
      </c>
      <c r="G739" s="4">
        <v>492.5</v>
      </c>
      <c r="H739" s="4">
        <v>0.3</v>
      </c>
      <c r="I739" s="4" t="s">
        <v>1961</v>
      </c>
      <c r="J739" s="4">
        <v>689.5</v>
      </c>
      <c r="K739" s="4">
        <f t="shared" si="44"/>
        <v>2</v>
      </c>
      <c r="L739" s="4">
        <f t="shared" si="45"/>
        <v>492.5</v>
      </c>
      <c r="M739" s="4">
        <f t="shared" si="46"/>
        <v>0.3</v>
      </c>
      <c r="N739" s="4">
        <f t="shared" si="47"/>
        <v>689.5</v>
      </c>
      <c r="O739" s="6">
        <f>VLOOKUP(C739,'Cleaned Customer Dim'!$A$2:$D$501,4,FALSE)</f>
        <v>42</v>
      </c>
      <c r="P739" s="6" t="str">
        <f>VLOOKUP(C739,'Cleaned Customer Dim'!$A$2:$E$501,5,FALSE)</f>
        <v>Female</v>
      </c>
      <c r="Q739" s="6" t="str">
        <f>VLOOKUP(C739,'Cleaned Customer Dim'!$A$2:$J$501,10,FALSE)</f>
        <v>Platinum</v>
      </c>
      <c r="R739" s="4" t="str">
        <f>VLOOKUP(D739,'Cleaned Product Dim'!$A$2:$C$101,3,FALSE)</f>
        <v>Sports</v>
      </c>
      <c r="S739" s="6">
        <f>VLOOKUP(D739,'Cleaned Product Dim'!$A$2:$G$101,7,FALSE)</f>
        <v>495.72</v>
      </c>
      <c r="T739" s="6">
        <f>VLOOKUP(D739,'Cleaned Product Dim'!$A$2:$H$101,8,FALSE)</f>
        <v>323</v>
      </c>
      <c r="U739" s="6" t="str">
        <f>VLOOKUP(E739,'Cleaned Store Dim'!$A$2:$C$21,3,FALSE)</f>
        <v>South</v>
      </c>
      <c r="V739" s="6" t="str">
        <f>VLOOKUP(E739,'Cleaned Store Dim'!$A$2:$E$21,5,FALSE)</f>
        <v>Online</v>
      </c>
      <c r="W739" s="6" t="str">
        <f>VLOOKUP(E739,'Cleaned Store Dim'!$A$2:$F$21,6,FALSE)</f>
        <v>Sharon</v>
      </c>
    </row>
    <row r="740" spans="1:23" ht="15.75" x14ac:dyDescent="0.25">
      <c r="A740" s="4" t="s">
        <v>2705</v>
      </c>
      <c r="B740" s="20">
        <v>45657</v>
      </c>
      <c r="C740" s="4" t="s">
        <v>1151</v>
      </c>
      <c r="D740" s="4" t="s">
        <v>1718</v>
      </c>
      <c r="E740" s="4" t="s">
        <v>1927</v>
      </c>
      <c r="F740" s="4">
        <v>2</v>
      </c>
      <c r="G740" s="4">
        <v>213.69</v>
      </c>
      <c r="H740" s="4">
        <v>0.28000000000000003</v>
      </c>
      <c r="I740" s="4" t="s">
        <v>1961</v>
      </c>
      <c r="J740" s="4">
        <v>307.71359999999999</v>
      </c>
      <c r="K740" s="4">
        <f t="shared" si="44"/>
        <v>2</v>
      </c>
      <c r="L740" s="4">
        <f t="shared" si="45"/>
        <v>213.69</v>
      </c>
      <c r="M740" s="4">
        <f t="shared" si="46"/>
        <v>0.28000000000000003</v>
      </c>
      <c r="N740" s="4">
        <f t="shared" si="47"/>
        <v>307.71359999999999</v>
      </c>
      <c r="O740" s="6">
        <f>VLOOKUP(C740,'Cleaned Customer Dim'!$A$2:$D$501,4,FALSE)</f>
        <v>58</v>
      </c>
      <c r="P740" s="6" t="str">
        <f>VLOOKUP(C740,'Cleaned Customer Dim'!$A$2:$E$501,5,FALSE)</f>
        <v>Male</v>
      </c>
      <c r="Q740" s="6" t="str">
        <f>VLOOKUP(C740,'Cleaned Customer Dim'!$A$2:$J$501,10,FALSE)</f>
        <v>Bronze</v>
      </c>
      <c r="R740" s="4" t="str">
        <f>VLOOKUP(D740,'Cleaned Product Dim'!$A$2:$C$101,3,FALSE)</f>
        <v>Clothing</v>
      </c>
      <c r="S740" s="6">
        <f>VLOOKUP(D740,'Cleaned Product Dim'!$A$2:$G$101,7,FALSE)</f>
        <v>167.34</v>
      </c>
      <c r="T740" s="6">
        <f>VLOOKUP(D740,'Cleaned Product Dim'!$A$2:$H$101,8,FALSE)</f>
        <v>296</v>
      </c>
      <c r="U740" s="6" t="str">
        <f>VLOOKUP(E740,'Cleaned Store Dim'!$A$2:$C$21,3,FALSE)</f>
        <v>South</v>
      </c>
      <c r="V740" s="6" t="str">
        <f>VLOOKUP(E740,'Cleaned Store Dim'!$A$2:$E$21,5,FALSE)</f>
        <v>Online</v>
      </c>
      <c r="W740" s="6" t="str">
        <f>VLOOKUP(E740,'Cleaned Store Dim'!$A$2:$F$21,6,FALSE)</f>
        <v>Lake</v>
      </c>
    </row>
    <row r="741" spans="1:23" ht="15.75" x14ac:dyDescent="0.25">
      <c r="A741" s="4" t="s">
        <v>2706</v>
      </c>
      <c r="B741" s="20">
        <v>45716</v>
      </c>
      <c r="C741" s="4" t="s">
        <v>245</v>
      </c>
      <c r="D741" s="4" t="s">
        <v>1635</v>
      </c>
      <c r="E741" s="4" t="s">
        <v>1917</v>
      </c>
      <c r="F741" s="4">
        <v>4</v>
      </c>
      <c r="G741" s="4">
        <v>618.83000000000004</v>
      </c>
      <c r="H741" s="4">
        <v>0.08</v>
      </c>
      <c r="I741" s="4" t="s">
        <v>1961</v>
      </c>
      <c r="J741" s="4">
        <v>2277.2944000000002</v>
      </c>
      <c r="K741" s="4">
        <f t="shared" si="44"/>
        <v>4</v>
      </c>
      <c r="L741" s="4">
        <f t="shared" si="45"/>
        <v>618.83000000000004</v>
      </c>
      <c r="M741" s="4">
        <f t="shared" si="46"/>
        <v>0.08</v>
      </c>
      <c r="N741" s="4">
        <f t="shared" si="47"/>
        <v>2277.2944000000002</v>
      </c>
      <c r="O741" s="6">
        <f>VLOOKUP(C741,'Cleaned Customer Dim'!$A$2:$D$501,4,FALSE)</f>
        <v>21</v>
      </c>
      <c r="P741" s="6" t="str">
        <f>VLOOKUP(C741,'Cleaned Customer Dim'!$A$2:$E$501,5,FALSE)</f>
        <v>Female</v>
      </c>
      <c r="Q741" s="6" t="str">
        <f>VLOOKUP(C741,'Cleaned Customer Dim'!$A$2:$J$501,10,FALSE)</f>
        <v>Silver</v>
      </c>
      <c r="R741" s="4" t="str">
        <f>VLOOKUP(D741,'Cleaned Product Dim'!$A$2:$C$101,3,FALSE)</f>
        <v>Sports</v>
      </c>
      <c r="S741" s="6">
        <f>VLOOKUP(D741,'Cleaned Product Dim'!$A$2:$G$101,7,FALSE)</f>
        <v>131.51</v>
      </c>
      <c r="T741" s="6">
        <f>VLOOKUP(D741,'Cleaned Product Dim'!$A$2:$H$101,8,FALSE)</f>
        <v>281.95833333333331</v>
      </c>
      <c r="U741" s="6" t="str">
        <f>VLOOKUP(E741,'Cleaned Store Dim'!$A$2:$C$21,3,FALSE)</f>
        <v>West</v>
      </c>
      <c r="V741" s="6" t="str">
        <f>VLOOKUP(E741,'Cleaned Store Dim'!$A$2:$E$21,5,FALSE)</f>
        <v>Online</v>
      </c>
      <c r="W741" s="6" t="str">
        <f>VLOOKUP(E741,'Cleaned Store Dim'!$A$2:$F$21,6,FALSE)</f>
        <v>Thompson</v>
      </c>
    </row>
    <row r="742" spans="1:23" ht="15.75" x14ac:dyDescent="0.25">
      <c r="A742" s="4" t="s">
        <v>2707</v>
      </c>
      <c r="B742" s="20">
        <v>45313</v>
      </c>
      <c r="C742" s="4" t="s">
        <v>339</v>
      </c>
      <c r="D742" s="4" t="s">
        <v>1759</v>
      </c>
      <c r="E742" s="4" t="s">
        <v>1927</v>
      </c>
      <c r="F742" s="4">
        <v>2</v>
      </c>
      <c r="G742" s="4">
        <v>81.16</v>
      </c>
      <c r="H742" s="4">
        <v>0.16</v>
      </c>
      <c r="I742" s="4" t="s">
        <v>1961</v>
      </c>
      <c r="J742" s="4">
        <v>136.34880000000001</v>
      </c>
      <c r="K742" s="4">
        <f t="shared" si="44"/>
        <v>2</v>
      </c>
      <c r="L742" s="4">
        <f t="shared" si="45"/>
        <v>81.16</v>
      </c>
      <c r="M742" s="4">
        <f t="shared" si="46"/>
        <v>0.16</v>
      </c>
      <c r="N742" s="4">
        <f t="shared" si="47"/>
        <v>136.34880000000001</v>
      </c>
      <c r="O742" s="6">
        <f>VLOOKUP(C742,'Cleaned Customer Dim'!$A$2:$D$501,4,FALSE)</f>
        <v>28</v>
      </c>
      <c r="P742" s="6" t="str">
        <f>VLOOKUP(C742,'Cleaned Customer Dim'!$A$2:$E$501,5,FALSE)</f>
        <v>Female</v>
      </c>
      <c r="Q742" s="6" t="str">
        <f>VLOOKUP(C742,'Cleaned Customer Dim'!$A$2:$J$501,10,FALSE)</f>
        <v>Gold</v>
      </c>
      <c r="R742" s="4" t="str">
        <f>VLOOKUP(D742,'Cleaned Product Dim'!$A$2:$C$101,3,FALSE)</f>
        <v>Beauty</v>
      </c>
      <c r="S742" s="6">
        <f>VLOOKUP(D742,'Cleaned Product Dim'!$A$2:$G$101,7,FALSE)</f>
        <v>17.309999999999999</v>
      </c>
      <c r="T742" s="6">
        <f>VLOOKUP(D742,'Cleaned Product Dim'!$A$2:$H$101,8,FALSE)</f>
        <v>399</v>
      </c>
      <c r="U742" s="6" t="str">
        <f>VLOOKUP(E742,'Cleaned Store Dim'!$A$2:$C$21,3,FALSE)</f>
        <v>South</v>
      </c>
      <c r="V742" s="6" t="str">
        <f>VLOOKUP(E742,'Cleaned Store Dim'!$A$2:$E$21,5,FALSE)</f>
        <v>Online</v>
      </c>
      <c r="W742" s="6" t="str">
        <f>VLOOKUP(E742,'Cleaned Store Dim'!$A$2:$F$21,6,FALSE)</f>
        <v>Lake</v>
      </c>
    </row>
    <row r="743" spans="1:23" ht="15.75" x14ac:dyDescent="0.25">
      <c r="A743" s="4" t="s">
        <v>2708</v>
      </c>
      <c r="B743" s="20">
        <v>45372</v>
      </c>
      <c r="C743" s="4" t="s">
        <v>20</v>
      </c>
      <c r="D743" s="4" t="s">
        <v>1841</v>
      </c>
      <c r="E743" s="4" t="s">
        <v>1921</v>
      </c>
      <c r="F743" s="4">
        <v>1</v>
      </c>
      <c r="G743" s="4">
        <v>431.69</v>
      </c>
      <c r="H743" s="4">
        <v>0.09</v>
      </c>
      <c r="I743" s="4" t="s">
        <v>1959</v>
      </c>
      <c r="J743" s="4">
        <v>392.83789999999999</v>
      </c>
      <c r="K743" s="4">
        <f t="shared" si="44"/>
        <v>1</v>
      </c>
      <c r="L743" s="4">
        <f t="shared" si="45"/>
        <v>431.69</v>
      </c>
      <c r="M743" s="4">
        <f t="shared" si="46"/>
        <v>0.09</v>
      </c>
      <c r="N743" s="4">
        <f t="shared" si="47"/>
        <v>392.83789999999999</v>
      </c>
      <c r="O743" s="6">
        <f>VLOOKUP(C743,'Cleaned Customer Dim'!$A$2:$D$501,4,FALSE)</f>
        <v>29</v>
      </c>
      <c r="P743" s="6" t="str">
        <f>VLOOKUP(C743,'Cleaned Customer Dim'!$A$2:$E$501,5,FALSE)</f>
        <v>Female</v>
      </c>
      <c r="Q743" s="6" t="str">
        <f>VLOOKUP(C743,'Cleaned Customer Dim'!$A$2:$J$501,10,FALSE)</f>
        <v>Platinum</v>
      </c>
      <c r="R743" s="4" t="str">
        <f>VLOOKUP(D743,'Cleaned Product Dim'!$A$2:$C$101,3,FALSE)</f>
        <v>Home</v>
      </c>
      <c r="S743" s="6">
        <f>VLOOKUP(D743,'Cleaned Product Dim'!$A$2:$G$101,7,FALSE)</f>
        <v>176.07</v>
      </c>
      <c r="T743" s="6">
        <f>VLOOKUP(D743,'Cleaned Product Dim'!$A$2:$H$101,8,FALSE)</f>
        <v>82</v>
      </c>
      <c r="U743" s="6" t="str">
        <f>VLOOKUP(E743,'Cleaned Store Dim'!$A$2:$C$21,3,FALSE)</f>
        <v>South</v>
      </c>
      <c r="V743" s="6" t="str">
        <f>VLOOKUP(E743,'Cleaned Store Dim'!$A$2:$E$21,5,FALSE)</f>
        <v>Flagship</v>
      </c>
      <c r="W743" s="6" t="str">
        <f>VLOOKUP(E743,'Cleaned Store Dim'!$A$2:$F$21,6,FALSE)</f>
        <v>Johnstad</v>
      </c>
    </row>
    <row r="744" spans="1:23" ht="15.75" x14ac:dyDescent="0.25">
      <c r="A744" s="4" t="s">
        <v>2709</v>
      </c>
      <c r="B744" s="20">
        <v>45648</v>
      </c>
      <c r="C744" s="4" t="s">
        <v>1272</v>
      </c>
      <c r="D744" s="4" t="s">
        <v>1628</v>
      </c>
      <c r="E744" s="4" t="s">
        <v>1908</v>
      </c>
      <c r="F744" s="4">
        <v>3</v>
      </c>
      <c r="G744" s="4">
        <v>438.65</v>
      </c>
      <c r="H744" s="4">
        <v>0.28999999999999998</v>
      </c>
      <c r="I744" s="4" t="s">
        <v>1961</v>
      </c>
      <c r="J744" s="4">
        <v>934.32449999999983</v>
      </c>
      <c r="K744" s="4">
        <f t="shared" si="44"/>
        <v>3</v>
      </c>
      <c r="L744" s="4">
        <f t="shared" si="45"/>
        <v>438.65</v>
      </c>
      <c r="M744" s="4">
        <f t="shared" si="46"/>
        <v>0.28999999999999998</v>
      </c>
      <c r="N744" s="4">
        <f t="shared" si="47"/>
        <v>934.32449999999983</v>
      </c>
      <c r="O744" s="6">
        <f>VLOOKUP(C744,'Cleaned Customer Dim'!$A$2:$D$501,4,FALSE)</f>
        <v>18</v>
      </c>
      <c r="P744" s="6" t="str">
        <f>VLOOKUP(C744,'Cleaned Customer Dim'!$A$2:$E$501,5,FALSE)</f>
        <v>Female</v>
      </c>
      <c r="Q744" s="6" t="str">
        <f>VLOOKUP(C744,'Cleaned Customer Dim'!$A$2:$J$501,10,FALSE)</f>
        <v>Gold</v>
      </c>
      <c r="R744" s="4" t="str">
        <f>VLOOKUP(D744,'Cleaned Product Dim'!$A$2:$C$101,3,FALSE)</f>
        <v>Clothing</v>
      </c>
      <c r="S744" s="6">
        <f>VLOOKUP(D744,'Cleaned Product Dim'!$A$2:$G$101,7,FALSE)</f>
        <v>265.73266666666666</v>
      </c>
      <c r="T744" s="6">
        <f>VLOOKUP(D744,'Cleaned Product Dim'!$A$2:$H$101,8,FALSE)</f>
        <v>343</v>
      </c>
      <c r="U744" s="6" t="str">
        <f>VLOOKUP(E744,'Cleaned Store Dim'!$A$2:$C$21,3,FALSE)</f>
        <v>North</v>
      </c>
      <c r="V744" s="6" t="str">
        <f>VLOOKUP(E744,'Cleaned Store Dim'!$A$2:$E$21,5,FALSE)</f>
        <v>Outlet</v>
      </c>
      <c r="W744" s="6" t="str">
        <f>VLOOKUP(E744,'Cleaned Store Dim'!$A$2:$F$21,6,FALSE)</f>
        <v>Chester</v>
      </c>
    </row>
    <row r="745" spans="1:23" ht="15.75" x14ac:dyDescent="0.25">
      <c r="A745" s="4" t="s">
        <v>2710</v>
      </c>
      <c r="B745" s="20">
        <v>45326</v>
      </c>
      <c r="C745" s="4" t="s">
        <v>578</v>
      </c>
      <c r="D745" s="4" t="s">
        <v>1820</v>
      </c>
      <c r="E745" s="4" t="s">
        <v>1901</v>
      </c>
      <c r="F745" s="4">
        <v>3</v>
      </c>
      <c r="G745" s="4">
        <v>339.41</v>
      </c>
      <c r="H745" s="4">
        <v>0.26</v>
      </c>
      <c r="I745" s="4" t="s">
        <v>1959</v>
      </c>
      <c r="J745" s="4">
        <v>753.49019999999996</v>
      </c>
      <c r="K745" s="4">
        <f t="shared" si="44"/>
        <v>3</v>
      </c>
      <c r="L745" s="4">
        <f t="shared" si="45"/>
        <v>339.41</v>
      </c>
      <c r="M745" s="4">
        <f t="shared" si="46"/>
        <v>0.26</v>
      </c>
      <c r="N745" s="4">
        <f t="shared" si="47"/>
        <v>753.49019999999996</v>
      </c>
      <c r="O745" s="6">
        <f>VLOOKUP(C745,'Cleaned Customer Dim'!$A$2:$D$501,4,FALSE)</f>
        <v>41</v>
      </c>
      <c r="P745" s="6" t="str">
        <f>VLOOKUP(C745,'Cleaned Customer Dim'!$A$2:$E$501,5,FALSE)</f>
        <v>Female</v>
      </c>
      <c r="Q745" s="6" t="str">
        <f>VLOOKUP(C745,'Cleaned Customer Dim'!$A$2:$J$501,10,FALSE)</f>
        <v>Bronze</v>
      </c>
      <c r="R745" s="4" t="str">
        <f>VLOOKUP(D745,'Cleaned Product Dim'!$A$2:$C$101,3,FALSE)</f>
        <v>Home</v>
      </c>
      <c r="S745" s="6">
        <f>VLOOKUP(D745,'Cleaned Product Dim'!$A$2:$G$101,7,FALSE)</f>
        <v>228.53</v>
      </c>
      <c r="T745" s="6">
        <f>VLOOKUP(D745,'Cleaned Product Dim'!$A$2:$H$101,8,FALSE)</f>
        <v>469</v>
      </c>
      <c r="U745" s="6" t="str">
        <f>VLOOKUP(E745,'Cleaned Store Dim'!$A$2:$C$21,3,FALSE)</f>
        <v>North</v>
      </c>
      <c r="V745" s="6" t="str">
        <f>VLOOKUP(E745,'Cleaned Store Dim'!$A$2:$E$21,5,FALSE)</f>
        <v>Outlet</v>
      </c>
      <c r="W745" s="6" t="str">
        <f>VLOOKUP(E745,'Cleaned Store Dim'!$A$2:$F$21,6,FALSE)</f>
        <v>Goldberg</v>
      </c>
    </row>
    <row r="746" spans="1:23" ht="15.75" x14ac:dyDescent="0.25">
      <c r="A746" s="4" t="s">
        <v>2711</v>
      </c>
      <c r="B746" s="20">
        <v>45687</v>
      </c>
      <c r="C746" s="4" t="s">
        <v>1461</v>
      </c>
      <c r="D746" s="4" t="s">
        <v>1820</v>
      </c>
      <c r="E746" s="4" t="s">
        <v>1921</v>
      </c>
      <c r="F746" s="4">
        <v>4</v>
      </c>
      <c r="G746" s="4">
        <v>848.47</v>
      </c>
      <c r="H746" s="4">
        <v>0.21</v>
      </c>
      <c r="I746" s="4" t="s">
        <v>1964</v>
      </c>
      <c r="J746" s="4">
        <v>2681.1651999999999</v>
      </c>
      <c r="K746" s="4">
        <f t="shared" si="44"/>
        <v>4</v>
      </c>
      <c r="L746" s="4">
        <f t="shared" si="45"/>
        <v>848.47</v>
      </c>
      <c r="M746" s="4">
        <f t="shared" si="46"/>
        <v>0.21</v>
      </c>
      <c r="N746" s="4">
        <f t="shared" si="47"/>
        <v>2681.1651999999999</v>
      </c>
      <c r="O746" s="6">
        <f>VLOOKUP(C746,'Cleaned Customer Dim'!$A$2:$D$501,4,FALSE)</f>
        <v>21</v>
      </c>
      <c r="P746" s="6" t="str">
        <f>VLOOKUP(C746,'Cleaned Customer Dim'!$A$2:$E$501,5,FALSE)</f>
        <v>Female</v>
      </c>
      <c r="Q746" s="6" t="str">
        <f>VLOOKUP(C746,'Cleaned Customer Dim'!$A$2:$J$501,10,FALSE)</f>
        <v>Gold</v>
      </c>
      <c r="R746" s="4" t="str">
        <f>VLOOKUP(D746,'Cleaned Product Dim'!$A$2:$C$101,3,FALSE)</f>
        <v>Home</v>
      </c>
      <c r="S746" s="6">
        <f>VLOOKUP(D746,'Cleaned Product Dim'!$A$2:$G$101,7,FALSE)</f>
        <v>228.53</v>
      </c>
      <c r="T746" s="6">
        <f>VLOOKUP(D746,'Cleaned Product Dim'!$A$2:$H$101,8,FALSE)</f>
        <v>469</v>
      </c>
      <c r="U746" s="6" t="str">
        <f>VLOOKUP(E746,'Cleaned Store Dim'!$A$2:$C$21,3,FALSE)</f>
        <v>South</v>
      </c>
      <c r="V746" s="6" t="str">
        <f>VLOOKUP(E746,'Cleaned Store Dim'!$A$2:$E$21,5,FALSE)</f>
        <v>Flagship</v>
      </c>
      <c r="W746" s="6" t="str">
        <f>VLOOKUP(E746,'Cleaned Store Dim'!$A$2:$F$21,6,FALSE)</f>
        <v>Johnstad</v>
      </c>
    </row>
    <row r="747" spans="1:23" ht="15.75" x14ac:dyDescent="0.25">
      <c r="A747" s="4" t="s">
        <v>2712</v>
      </c>
      <c r="B747" s="20">
        <v>45747</v>
      </c>
      <c r="C747" s="4" t="s">
        <v>639</v>
      </c>
      <c r="D747" s="4" t="s">
        <v>1783</v>
      </c>
      <c r="E747" s="4" t="s">
        <v>1917</v>
      </c>
      <c r="F747" s="4">
        <v>1</v>
      </c>
      <c r="G747" s="4">
        <v>664.87</v>
      </c>
      <c r="H747" s="4">
        <v>0.08</v>
      </c>
      <c r="I747" s="4" t="s">
        <v>1961</v>
      </c>
      <c r="J747" s="4">
        <v>611.68040000000008</v>
      </c>
      <c r="K747" s="4">
        <f t="shared" si="44"/>
        <v>1</v>
      </c>
      <c r="L747" s="4">
        <f t="shared" si="45"/>
        <v>664.87</v>
      </c>
      <c r="M747" s="4">
        <f t="shared" si="46"/>
        <v>0.08</v>
      </c>
      <c r="N747" s="4">
        <f t="shared" si="47"/>
        <v>611.68040000000008</v>
      </c>
      <c r="O747" s="6">
        <f>VLOOKUP(C747,'Cleaned Customer Dim'!$A$2:$D$501,4,FALSE)</f>
        <v>26</v>
      </c>
      <c r="P747" s="6" t="str">
        <f>VLOOKUP(C747,'Cleaned Customer Dim'!$A$2:$E$501,5,FALSE)</f>
        <v>Male</v>
      </c>
      <c r="Q747" s="6" t="str">
        <f>VLOOKUP(C747,'Cleaned Customer Dim'!$A$2:$J$501,10,FALSE)</f>
        <v>Gold</v>
      </c>
      <c r="R747" s="4" t="str">
        <f>VLOOKUP(D747,'Cleaned Product Dim'!$A$2:$C$101,3,FALSE)</f>
        <v>Electronics</v>
      </c>
      <c r="S747" s="6">
        <f>VLOOKUP(D747,'Cleaned Product Dim'!$A$2:$G$101,7,FALSE)</f>
        <v>349.17</v>
      </c>
      <c r="T747" s="6">
        <f>VLOOKUP(D747,'Cleaned Product Dim'!$A$2:$H$101,8,FALSE)</f>
        <v>476</v>
      </c>
      <c r="U747" s="6" t="str">
        <f>VLOOKUP(E747,'Cleaned Store Dim'!$A$2:$C$21,3,FALSE)</f>
        <v>West</v>
      </c>
      <c r="V747" s="6" t="str">
        <f>VLOOKUP(E747,'Cleaned Store Dim'!$A$2:$E$21,5,FALSE)</f>
        <v>Online</v>
      </c>
      <c r="W747" s="6" t="str">
        <f>VLOOKUP(E747,'Cleaned Store Dim'!$A$2:$F$21,6,FALSE)</f>
        <v>Thompson</v>
      </c>
    </row>
    <row r="748" spans="1:23" ht="15.75" x14ac:dyDescent="0.25">
      <c r="A748" s="4" t="s">
        <v>2713</v>
      </c>
      <c r="B748" s="20">
        <v>45687</v>
      </c>
      <c r="C748" s="4" t="s">
        <v>357</v>
      </c>
      <c r="D748" s="4" t="s">
        <v>1648</v>
      </c>
      <c r="E748" s="4" t="s">
        <v>1914</v>
      </c>
      <c r="F748" s="4">
        <v>1</v>
      </c>
      <c r="G748" s="4">
        <v>412.11</v>
      </c>
      <c r="H748" s="4">
        <v>0.23</v>
      </c>
      <c r="I748" s="4" t="s">
        <v>1961</v>
      </c>
      <c r="J748" s="4">
        <v>317.32470000000001</v>
      </c>
      <c r="K748" s="4">
        <f t="shared" si="44"/>
        <v>1</v>
      </c>
      <c r="L748" s="4">
        <f t="shared" si="45"/>
        <v>412.11</v>
      </c>
      <c r="M748" s="4">
        <f t="shared" si="46"/>
        <v>0.23</v>
      </c>
      <c r="N748" s="4">
        <f t="shared" si="47"/>
        <v>317.32470000000001</v>
      </c>
      <c r="O748" s="6">
        <f>VLOOKUP(C748,'Cleaned Customer Dim'!$A$2:$D$501,4,FALSE)</f>
        <v>35</v>
      </c>
      <c r="P748" s="6" t="str">
        <f>VLOOKUP(C748,'Cleaned Customer Dim'!$A$2:$E$501,5,FALSE)</f>
        <v>Male</v>
      </c>
      <c r="Q748" s="6" t="str">
        <f>VLOOKUP(C748,'Cleaned Customer Dim'!$A$2:$J$501,10,FALSE)</f>
        <v>Silver</v>
      </c>
      <c r="R748" s="4" t="str">
        <f>VLOOKUP(D748,'Cleaned Product Dim'!$A$2:$C$101,3,FALSE)</f>
        <v>Sports</v>
      </c>
      <c r="S748" s="6">
        <f>VLOOKUP(D748,'Cleaned Product Dim'!$A$2:$G$101,7,FALSE)</f>
        <v>166.06</v>
      </c>
      <c r="T748" s="6">
        <f>VLOOKUP(D748,'Cleaned Product Dim'!$A$2:$H$101,8,FALSE)</f>
        <v>340</v>
      </c>
      <c r="U748" s="6" t="str">
        <f>VLOOKUP(E748,'Cleaned Store Dim'!$A$2:$C$21,3,FALSE)</f>
        <v>South</v>
      </c>
      <c r="V748" s="6" t="str">
        <f>VLOOKUP(E748,'Cleaned Store Dim'!$A$2:$E$21,5,FALSE)</f>
        <v>Online</v>
      </c>
      <c r="W748" s="6" t="str">
        <f>VLOOKUP(E748,'Cleaned Store Dim'!$A$2:$F$21,6,FALSE)</f>
        <v>Williamsport</v>
      </c>
    </row>
    <row r="749" spans="1:23" ht="15.75" x14ac:dyDescent="0.25">
      <c r="A749" s="4" t="s">
        <v>2714</v>
      </c>
      <c r="B749" s="20">
        <v>45916</v>
      </c>
      <c r="C749" s="4" t="s">
        <v>427</v>
      </c>
      <c r="D749" s="4" t="s">
        <v>1865</v>
      </c>
      <c r="E749" s="4" t="s">
        <v>1892</v>
      </c>
      <c r="F749" s="4">
        <v>1</v>
      </c>
      <c r="G749" s="4">
        <v>126.09</v>
      </c>
      <c r="H749" s="4">
        <v>0.05</v>
      </c>
      <c r="I749" s="4" t="s">
        <v>1964</v>
      </c>
      <c r="J749" s="4">
        <v>119.7855</v>
      </c>
      <c r="K749" s="4">
        <f t="shared" si="44"/>
        <v>1</v>
      </c>
      <c r="L749" s="4">
        <f t="shared" si="45"/>
        <v>126.09</v>
      </c>
      <c r="M749" s="4">
        <f t="shared" si="46"/>
        <v>0.05</v>
      </c>
      <c r="N749" s="4">
        <f t="shared" si="47"/>
        <v>119.7855</v>
      </c>
      <c r="O749" s="6">
        <f>VLOOKUP(C749,'Cleaned Customer Dim'!$A$2:$D$501,4,FALSE)</f>
        <v>50</v>
      </c>
      <c r="P749" s="6" t="str">
        <f>VLOOKUP(C749,'Cleaned Customer Dim'!$A$2:$E$501,5,FALSE)</f>
        <v>Male</v>
      </c>
      <c r="Q749" s="6" t="str">
        <f>VLOOKUP(C749,'Cleaned Customer Dim'!$A$2:$J$501,10,FALSE)</f>
        <v>Platinum</v>
      </c>
      <c r="R749" s="4" t="str">
        <f>VLOOKUP(D749,'Cleaned Product Dim'!$A$2:$C$101,3,FALSE)</f>
        <v>Beauty</v>
      </c>
      <c r="S749" s="6">
        <f>VLOOKUP(D749,'Cleaned Product Dim'!$A$2:$G$101,7,FALSE)</f>
        <v>358.47</v>
      </c>
      <c r="T749" s="6">
        <f>VLOOKUP(D749,'Cleaned Product Dim'!$A$2:$H$101,8,FALSE)</f>
        <v>213</v>
      </c>
      <c r="U749" s="6" t="str">
        <f>VLOOKUP(E749,'Cleaned Store Dim'!$A$2:$C$21,3,FALSE)</f>
        <v>North</v>
      </c>
      <c r="V749" s="6" t="str">
        <f>VLOOKUP(E749,'Cleaned Store Dim'!$A$2:$E$21,5,FALSE)</f>
        <v>Flagship</v>
      </c>
      <c r="W749" s="6" t="str">
        <f>VLOOKUP(E749,'Cleaned Store Dim'!$A$2:$F$21,6,FALSE)</f>
        <v>Daniel</v>
      </c>
    </row>
    <row r="750" spans="1:23" ht="15.75" x14ac:dyDescent="0.25">
      <c r="A750" s="4" t="s">
        <v>2715</v>
      </c>
      <c r="B750" s="20">
        <v>45917</v>
      </c>
      <c r="C750" s="4" t="s">
        <v>656</v>
      </c>
      <c r="D750" s="4" t="s">
        <v>1783</v>
      </c>
      <c r="E750" s="4" t="s">
        <v>1924</v>
      </c>
      <c r="F750" s="4">
        <v>4</v>
      </c>
      <c r="G750" s="4">
        <v>602.39</v>
      </c>
      <c r="H750" s="4">
        <v>0.19</v>
      </c>
      <c r="I750" s="4" t="s">
        <v>1964</v>
      </c>
      <c r="J750" s="4">
        <v>1951.7436</v>
      </c>
      <c r="K750" s="4">
        <f t="shared" si="44"/>
        <v>4</v>
      </c>
      <c r="L750" s="4">
        <f t="shared" si="45"/>
        <v>602.39</v>
      </c>
      <c r="M750" s="4">
        <f t="shared" si="46"/>
        <v>0.19</v>
      </c>
      <c r="N750" s="4">
        <f t="shared" si="47"/>
        <v>1951.7436</v>
      </c>
      <c r="O750" s="6">
        <f>VLOOKUP(C750,'Cleaned Customer Dim'!$A$2:$D$501,4,FALSE)</f>
        <v>54</v>
      </c>
      <c r="P750" s="6" t="str">
        <f>VLOOKUP(C750,'Cleaned Customer Dim'!$A$2:$E$501,5,FALSE)</f>
        <v>Male</v>
      </c>
      <c r="Q750" s="6" t="str">
        <f>VLOOKUP(C750,'Cleaned Customer Dim'!$A$2:$J$501,10,FALSE)</f>
        <v>Bronze</v>
      </c>
      <c r="R750" s="4" t="str">
        <f>VLOOKUP(D750,'Cleaned Product Dim'!$A$2:$C$101,3,FALSE)</f>
        <v>Electronics</v>
      </c>
      <c r="S750" s="6">
        <f>VLOOKUP(D750,'Cleaned Product Dim'!$A$2:$G$101,7,FALSE)</f>
        <v>349.17</v>
      </c>
      <c r="T750" s="6">
        <f>VLOOKUP(D750,'Cleaned Product Dim'!$A$2:$H$101,8,FALSE)</f>
        <v>476</v>
      </c>
      <c r="U750" s="6" t="str">
        <f>VLOOKUP(E750,'Cleaned Store Dim'!$A$2:$C$21,3,FALSE)</f>
        <v>East</v>
      </c>
      <c r="V750" s="6" t="str">
        <f>VLOOKUP(E750,'Cleaned Store Dim'!$A$2:$E$21,5,FALSE)</f>
        <v>Online</v>
      </c>
      <c r="W750" s="6" t="str">
        <f>VLOOKUP(E750,'Cleaned Store Dim'!$A$2:$F$21,6,FALSE)</f>
        <v>David</v>
      </c>
    </row>
    <row r="751" spans="1:23" ht="15.75" x14ac:dyDescent="0.25">
      <c r="A751" s="4" t="s">
        <v>2716</v>
      </c>
      <c r="B751" s="20">
        <v>45971</v>
      </c>
      <c r="C751" s="4" t="s">
        <v>1034</v>
      </c>
      <c r="D751" s="4" t="s">
        <v>1829</v>
      </c>
      <c r="E751" s="4" t="s">
        <v>1901</v>
      </c>
      <c r="F751" s="4">
        <v>3</v>
      </c>
      <c r="G751" s="4">
        <v>447.69</v>
      </c>
      <c r="H751" s="4">
        <v>0.02</v>
      </c>
      <c r="I751" s="4" t="s">
        <v>1964</v>
      </c>
      <c r="J751" s="4">
        <v>1316.2085999999999</v>
      </c>
      <c r="K751" s="4">
        <f t="shared" si="44"/>
        <v>3</v>
      </c>
      <c r="L751" s="4">
        <f t="shared" si="45"/>
        <v>447.69</v>
      </c>
      <c r="M751" s="4">
        <f t="shared" si="46"/>
        <v>0.02</v>
      </c>
      <c r="N751" s="4">
        <f t="shared" si="47"/>
        <v>1316.2085999999999</v>
      </c>
      <c r="O751" s="6">
        <f>VLOOKUP(C751,'Cleaned Customer Dim'!$A$2:$D$501,4,FALSE)</f>
        <v>60</v>
      </c>
      <c r="P751" s="6" t="str">
        <f>VLOOKUP(C751,'Cleaned Customer Dim'!$A$2:$E$501,5,FALSE)</f>
        <v>Male</v>
      </c>
      <c r="Q751" s="6" t="str">
        <f>VLOOKUP(C751,'Cleaned Customer Dim'!$A$2:$J$501,10,FALSE)</f>
        <v>Bronze</v>
      </c>
      <c r="R751" s="4" t="str">
        <f>VLOOKUP(D751,'Cleaned Product Dim'!$A$2:$C$101,3,FALSE)</f>
        <v>Sports</v>
      </c>
      <c r="S751" s="6">
        <f>VLOOKUP(D751,'Cleaned Product Dim'!$A$2:$G$101,7,FALSE)</f>
        <v>152.91999999999999</v>
      </c>
      <c r="T751" s="6">
        <f>VLOOKUP(D751,'Cleaned Product Dim'!$A$2:$H$101,8,FALSE)</f>
        <v>281</v>
      </c>
      <c r="U751" s="6" t="str">
        <f>VLOOKUP(E751,'Cleaned Store Dim'!$A$2:$C$21,3,FALSE)</f>
        <v>North</v>
      </c>
      <c r="V751" s="6" t="str">
        <f>VLOOKUP(E751,'Cleaned Store Dim'!$A$2:$E$21,5,FALSE)</f>
        <v>Outlet</v>
      </c>
      <c r="W751" s="6" t="str">
        <f>VLOOKUP(E751,'Cleaned Store Dim'!$A$2:$F$21,6,FALSE)</f>
        <v>Goldberg</v>
      </c>
    </row>
    <row r="752" spans="1:23" ht="15.75" x14ac:dyDescent="0.25">
      <c r="A752" s="4" t="s">
        <v>2717</v>
      </c>
      <c r="B752" s="20">
        <v>45662</v>
      </c>
      <c r="C752" s="4" t="s">
        <v>805</v>
      </c>
      <c r="D752" s="4" t="s">
        <v>1680</v>
      </c>
      <c r="E752" s="4" t="s">
        <v>1901</v>
      </c>
      <c r="F752" s="4">
        <v>3</v>
      </c>
      <c r="G752" s="4">
        <v>35.159999999999997</v>
      </c>
      <c r="H752" s="4">
        <v>0.04</v>
      </c>
      <c r="I752" s="4" t="s">
        <v>1964</v>
      </c>
      <c r="J752" s="4">
        <v>101.2608</v>
      </c>
      <c r="K752" s="4">
        <f t="shared" si="44"/>
        <v>3</v>
      </c>
      <c r="L752" s="4">
        <f t="shared" si="45"/>
        <v>35.159999999999997</v>
      </c>
      <c r="M752" s="4">
        <f t="shared" si="46"/>
        <v>0.04</v>
      </c>
      <c r="N752" s="4">
        <f t="shared" si="47"/>
        <v>101.2608</v>
      </c>
      <c r="O752" s="6">
        <f>VLOOKUP(C752,'Cleaned Customer Dim'!$A$2:$D$501,4,FALSE)</f>
        <v>19</v>
      </c>
      <c r="P752" s="6" t="str">
        <f>VLOOKUP(C752,'Cleaned Customer Dim'!$A$2:$E$501,5,FALSE)</f>
        <v>Male</v>
      </c>
      <c r="Q752" s="6" t="str">
        <f>VLOOKUP(C752,'Cleaned Customer Dim'!$A$2:$J$501,10,FALSE)</f>
        <v>Gold</v>
      </c>
      <c r="R752" s="4" t="str">
        <f>VLOOKUP(D752,'Cleaned Product Dim'!$A$2:$C$101,3,FALSE)</f>
        <v>Electronics</v>
      </c>
      <c r="S752" s="6">
        <f>VLOOKUP(D752,'Cleaned Product Dim'!$A$2:$G$101,7,FALSE)</f>
        <v>419.28</v>
      </c>
      <c r="T752" s="6">
        <f>VLOOKUP(D752,'Cleaned Product Dim'!$A$2:$H$101,8,FALSE)</f>
        <v>86</v>
      </c>
      <c r="U752" s="6" t="str">
        <f>VLOOKUP(E752,'Cleaned Store Dim'!$A$2:$C$21,3,FALSE)</f>
        <v>North</v>
      </c>
      <c r="V752" s="6" t="str">
        <f>VLOOKUP(E752,'Cleaned Store Dim'!$A$2:$E$21,5,FALSE)</f>
        <v>Outlet</v>
      </c>
      <c r="W752" s="6" t="str">
        <f>VLOOKUP(E752,'Cleaned Store Dim'!$A$2:$F$21,6,FALSE)</f>
        <v>Goldberg</v>
      </c>
    </row>
    <row r="753" spans="1:23" ht="15.75" x14ac:dyDescent="0.25">
      <c r="A753" s="4" t="s">
        <v>2718</v>
      </c>
      <c r="B753" s="20">
        <v>45740</v>
      </c>
      <c r="C753" s="4" t="s">
        <v>1049</v>
      </c>
      <c r="D753" s="4" t="s">
        <v>1799</v>
      </c>
      <c r="E753" s="4" t="s">
        <v>1927</v>
      </c>
      <c r="F753" s="4">
        <v>2</v>
      </c>
      <c r="G753" s="4">
        <v>838.59</v>
      </c>
      <c r="H753" s="4">
        <v>0.18</v>
      </c>
      <c r="I753" s="4" t="s">
        <v>1964</v>
      </c>
      <c r="J753" s="4">
        <v>1375.2876000000001</v>
      </c>
      <c r="K753" s="4">
        <f t="shared" si="44"/>
        <v>2</v>
      </c>
      <c r="L753" s="4">
        <f t="shared" si="45"/>
        <v>838.59</v>
      </c>
      <c r="M753" s="4">
        <f t="shared" si="46"/>
        <v>0.18</v>
      </c>
      <c r="N753" s="4">
        <f t="shared" si="47"/>
        <v>1375.2876000000001</v>
      </c>
      <c r="O753" s="6">
        <f>VLOOKUP(C753,'Cleaned Customer Dim'!$A$2:$D$501,4,FALSE)</f>
        <v>54</v>
      </c>
      <c r="P753" s="6" t="str">
        <f>VLOOKUP(C753,'Cleaned Customer Dim'!$A$2:$E$501,5,FALSE)</f>
        <v>Male</v>
      </c>
      <c r="Q753" s="6" t="str">
        <f>VLOOKUP(C753,'Cleaned Customer Dim'!$A$2:$J$501,10,FALSE)</f>
        <v>Platinum</v>
      </c>
      <c r="R753" s="4" t="str">
        <f>VLOOKUP(D753,'Cleaned Product Dim'!$A$2:$C$101,3,FALSE)</f>
        <v>Sports</v>
      </c>
      <c r="S753" s="6">
        <f>VLOOKUP(D753,'Cleaned Product Dim'!$A$2:$G$101,7,FALSE)</f>
        <v>477.61</v>
      </c>
      <c r="T753" s="6">
        <f>VLOOKUP(D753,'Cleaned Product Dim'!$A$2:$H$101,8,FALSE)</f>
        <v>300</v>
      </c>
      <c r="U753" s="6" t="str">
        <f>VLOOKUP(E753,'Cleaned Store Dim'!$A$2:$C$21,3,FALSE)</f>
        <v>South</v>
      </c>
      <c r="V753" s="6" t="str">
        <f>VLOOKUP(E753,'Cleaned Store Dim'!$A$2:$E$21,5,FALSE)</f>
        <v>Online</v>
      </c>
      <c r="W753" s="6" t="str">
        <f>VLOOKUP(E753,'Cleaned Store Dim'!$A$2:$F$21,6,FALSE)</f>
        <v>Lake</v>
      </c>
    </row>
    <row r="754" spans="1:23" ht="15.75" x14ac:dyDescent="0.25">
      <c r="A754" s="4" t="s">
        <v>2719</v>
      </c>
      <c r="B754" s="20">
        <v>45333</v>
      </c>
      <c r="C754" s="4" t="s">
        <v>325</v>
      </c>
      <c r="D754" s="4" t="s">
        <v>1759</v>
      </c>
      <c r="E754" s="4" t="s">
        <v>1911</v>
      </c>
      <c r="F754" s="4">
        <v>4</v>
      </c>
      <c r="G754" s="4">
        <v>867.94</v>
      </c>
      <c r="H754" s="4">
        <v>0.26</v>
      </c>
      <c r="I754" s="4" t="s">
        <v>1961</v>
      </c>
      <c r="J754" s="4">
        <v>2569.1024000000002</v>
      </c>
      <c r="K754" s="4">
        <f t="shared" si="44"/>
        <v>4</v>
      </c>
      <c r="L754" s="4">
        <f t="shared" si="45"/>
        <v>867.94</v>
      </c>
      <c r="M754" s="4">
        <f t="shared" si="46"/>
        <v>0.26</v>
      </c>
      <c r="N754" s="4">
        <f t="shared" si="47"/>
        <v>2569.1024000000002</v>
      </c>
      <c r="O754" s="6">
        <f>VLOOKUP(C754,'Cleaned Customer Dim'!$A$2:$D$501,4,FALSE)</f>
        <v>43</v>
      </c>
      <c r="P754" s="6" t="str">
        <f>VLOOKUP(C754,'Cleaned Customer Dim'!$A$2:$E$501,5,FALSE)</f>
        <v>Male</v>
      </c>
      <c r="Q754" s="6" t="str">
        <f>VLOOKUP(C754,'Cleaned Customer Dim'!$A$2:$J$501,10,FALSE)</f>
        <v>Platinum</v>
      </c>
      <c r="R754" s="4" t="str">
        <f>VLOOKUP(D754,'Cleaned Product Dim'!$A$2:$C$101,3,FALSE)</f>
        <v>Beauty</v>
      </c>
      <c r="S754" s="6">
        <f>VLOOKUP(D754,'Cleaned Product Dim'!$A$2:$G$101,7,FALSE)</f>
        <v>17.309999999999999</v>
      </c>
      <c r="T754" s="6">
        <f>VLOOKUP(D754,'Cleaned Product Dim'!$A$2:$H$101,8,FALSE)</f>
        <v>399</v>
      </c>
      <c r="U754" s="6" t="str">
        <f>VLOOKUP(E754,'Cleaned Store Dim'!$A$2:$C$21,3,FALSE)</f>
        <v>East</v>
      </c>
      <c r="V754" s="6" t="str">
        <f>VLOOKUP(E754,'Cleaned Store Dim'!$A$2:$E$21,5,FALSE)</f>
        <v>Online</v>
      </c>
      <c r="W754" s="6" t="str">
        <f>VLOOKUP(E754,'Cleaned Store Dim'!$A$2:$F$21,6,FALSE)</f>
        <v>Joseph</v>
      </c>
    </row>
    <row r="755" spans="1:23" ht="15.75" x14ac:dyDescent="0.25">
      <c r="A755" s="4" t="s">
        <v>2720</v>
      </c>
      <c r="B755" s="20">
        <v>45591</v>
      </c>
      <c r="C755" s="4" t="s">
        <v>651</v>
      </c>
      <c r="D755" s="4" t="s">
        <v>1696</v>
      </c>
      <c r="E755" s="4" t="s">
        <v>1942</v>
      </c>
      <c r="F755" s="4">
        <v>1</v>
      </c>
      <c r="G755" s="4">
        <v>623.88</v>
      </c>
      <c r="H755" s="4">
        <v>0.25</v>
      </c>
      <c r="I755" s="4" t="s">
        <v>1959</v>
      </c>
      <c r="J755" s="4">
        <v>467.91</v>
      </c>
      <c r="K755" s="4">
        <f t="shared" si="44"/>
        <v>1</v>
      </c>
      <c r="L755" s="4">
        <f t="shared" si="45"/>
        <v>623.88</v>
      </c>
      <c r="M755" s="4">
        <f t="shared" si="46"/>
        <v>0.25</v>
      </c>
      <c r="N755" s="4">
        <f t="shared" si="47"/>
        <v>467.91</v>
      </c>
      <c r="O755" s="6">
        <f>VLOOKUP(C755,'Cleaned Customer Dim'!$A$2:$D$501,4,FALSE)</f>
        <v>18</v>
      </c>
      <c r="P755" s="6" t="str">
        <f>VLOOKUP(C755,'Cleaned Customer Dim'!$A$2:$E$501,5,FALSE)</f>
        <v>Female</v>
      </c>
      <c r="Q755" s="6" t="str">
        <f>VLOOKUP(C755,'Cleaned Customer Dim'!$A$2:$J$501,10,FALSE)</f>
        <v>Platinum</v>
      </c>
      <c r="R755" s="4" t="str">
        <f>VLOOKUP(D755,'Cleaned Product Dim'!$A$2:$C$101,3,FALSE)</f>
        <v>Electronics</v>
      </c>
      <c r="S755" s="6">
        <f>VLOOKUP(D755,'Cleaned Product Dim'!$A$2:$G$101,7,FALSE)</f>
        <v>326.06</v>
      </c>
      <c r="T755" s="6">
        <f>VLOOKUP(D755,'Cleaned Product Dim'!$A$2:$H$101,8,FALSE)</f>
        <v>301</v>
      </c>
      <c r="U755" s="6" t="str">
        <f>VLOOKUP(E755,'Cleaned Store Dim'!$A$2:$C$21,3,FALSE)</f>
        <v>North</v>
      </c>
      <c r="V755" s="6" t="str">
        <f>VLOOKUP(E755,'Cleaned Store Dim'!$A$2:$E$21,5,FALSE)</f>
        <v>Flagship</v>
      </c>
      <c r="W755" s="6" t="str">
        <f>VLOOKUP(E755,'Cleaned Store Dim'!$A$2:$F$21,6,FALSE)</f>
        <v>Benson</v>
      </c>
    </row>
    <row r="756" spans="1:23" ht="15.75" x14ac:dyDescent="0.25">
      <c r="A756" s="4" t="s">
        <v>2721</v>
      </c>
      <c r="B756" s="20">
        <v>45605</v>
      </c>
      <c r="C756" s="4" t="s">
        <v>593</v>
      </c>
      <c r="D756" s="4" t="s">
        <v>1706</v>
      </c>
      <c r="E756" s="4" t="s">
        <v>1934</v>
      </c>
      <c r="F756" s="4">
        <v>2</v>
      </c>
      <c r="G756" s="4">
        <v>567.95000000000005</v>
      </c>
      <c r="H756" s="4">
        <v>0.12</v>
      </c>
      <c r="I756" s="4" t="s">
        <v>1961</v>
      </c>
      <c r="J756" s="4">
        <v>999.5920000000001</v>
      </c>
      <c r="K756" s="4">
        <f t="shared" si="44"/>
        <v>2</v>
      </c>
      <c r="L756" s="4">
        <f t="shared" si="45"/>
        <v>567.95000000000005</v>
      </c>
      <c r="M756" s="4">
        <f t="shared" si="46"/>
        <v>0.12</v>
      </c>
      <c r="N756" s="4">
        <f t="shared" si="47"/>
        <v>999.5920000000001</v>
      </c>
      <c r="O756" s="6">
        <f>VLOOKUP(C756,'Cleaned Customer Dim'!$A$2:$D$501,4,FALSE)</f>
        <v>55</v>
      </c>
      <c r="P756" s="6" t="str">
        <f>VLOOKUP(C756,'Cleaned Customer Dim'!$A$2:$E$501,5,FALSE)</f>
        <v>Male</v>
      </c>
      <c r="Q756" s="6" t="str">
        <f>VLOOKUP(C756,'Cleaned Customer Dim'!$A$2:$J$501,10,FALSE)</f>
        <v>Platinum</v>
      </c>
      <c r="R756" s="4" t="str">
        <f>VLOOKUP(D756,'Cleaned Product Dim'!$A$2:$C$101,3,FALSE)</f>
        <v>Electronics</v>
      </c>
      <c r="S756" s="6">
        <f>VLOOKUP(D756,'Cleaned Product Dim'!$A$2:$G$101,7,FALSE)</f>
        <v>450.71</v>
      </c>
      <c r="T756" s="6">
        <f>VLOOKUP(D756,'Cleaned Product Dim'!$A$2:$H$101,8,FALSE)</f>
        <v>389</v>
      </c>
      <c r="U756" s="6" t="str">
        <f>VLOOKUP(E756,'Cleaned Store Dim'!$A$2:$C$21,3,FALSE)</f>
        <v>South</v>
      </c>
      <c r="V756" s="6" t="str">
        <f>VLOOKUP(E756,'Cleaned Store Dim'!$A$2:$E$21,5,FALSE)</f>
        <v>Outlet</v>
      </c>
      <c r="W756" s="6" t="str">
        <f>VLOOKUP(E756,'Cleaned Store Dim'!$A$2:$F$21,6,FALSE)</f>
        <v>Christopher</v>
      </c>
    </row>
    <row r="757" spans="1:23" ht="15.75" x14ac:dyDescent="0.25">
      <c r="A757" s="4" t="s">
        <v>2722</v>
      </c>
      <c r="B757" s="20">
        <v>45572</v>
      </c>
      <c r="C757" s="4" t="s">
        <v>1028</v>
      </c>
      <c r="D757" s="4" t="s">
        <v>1670</v>
      </c>
      <c r="E757" s="4" t="s">
        <v>1945</v>
      </c>
      <c r="F757" s="4">
        <v>2</v>
      </c>
      <c r="G757" s="4">
        <v>671.69</v>
      </c>
      <c r="H757" s="4">
        <v>0.19</v>
      </c>
      <c r="I757" s="4" t="s">
        <v>1959</v>
      </c>
      <c r="J757" s="4">
        <v>1088.1378</v>
      </c>
      <c r="K757" s="4">
        <f t="shared" si="44"/>
        <v>2</v>
      </c>
      <c r="L757" s="4">
        <f t="shared" si="45"/>
        <v>671.69</v>
      </c>
      <c r="M757" s="4">
        <f t="shared" si="46"/>
        <v>0.19</v>
      </c>
      <c r="N757" s="4">
        <f t="shared" si="47"/>
        <v>1088.1378</v>
      </c>
      <c r="O757" s="6">
        <f>VLOOKUP(C757,'Cleaned Customer Dim'!$A$2:$D$501,4,FALSE)</f>
        <v>64</v>
      </c>
      <c r="P757" s="6" t="str">
        <f>VLOOKUP(C757,'Cleaned Customer Dim'!$A$2:$E$501,5,FALSE)</f>
        <v>Female</v>
      </c>
      <c r="Q757" s="6" t="str">
        <f>VLOOKUP(C757,'Cleaned Customer Dim'!$A$2:$J$501,10,FALSE)</f>
        <v>Platinum</v>
      </c>
      <c r="R757" s="4" t="str">
        <f>VLOOKUP(D757,'Cleaned Product Dim'!$A$2:$C$101,3,FALSE)</f>
        <v>Sports</v>
      </c>
      <c r="S757" s="6">
        <f>VLOOKUP(D757,'Cleaned Product Dim'!$A$2:$G$101,7,FALSE)</f>
        <v>204.39</v>
      </c>
      <c r="T757" s="6">
        <f>VLOOKUP(D757,'Cleaned Product Dim'!$A$2:$H$101,8,FALSE)</f>
        <v>281</v>
      </c>
      <c r="U757" s="6" t="str">
        <f>VLOOKUP(E757,'Cleaned Store Dim'!$A$2:$C$21,3,FALSE)</f>
        <v>East</v>
      </c>
      <c r="V757" s="6" t="str">
        <f>VLOOKUP(E757,'Cleaned Store Dim'!$A$2:$E$21,5,FALSE)</f>
        <v>Flagship</v>
      </c>
      <c r="W757" s="6" t="str">
        <f>VLOOKUP(E757,'Cleaned Store Dim'!$A$2:$F$21,6,FALSE)</f>
        <v>East Stevechester</v>
      </c>
    </row>
    <row r="758" spans="1:23" ht="15.75" x14ac:dyDescent="0.25">
      <c r="A758" s="4" t="s">
        <v>2723</v>
      </c>
      <c r="B758" s="20">
        <v>45905</v>
      </c>
      <c r="C758" s="4" t="s">
        <v>680</v>
      </c>
      <c r="D758" s="4" t="s">
        <v>1580</v>
      </c>
      <c r="E758" s="4" t="s">
        <v>1914</v>
      </c>
      <c r="F758" s="4">
        <v>2</v>
      </c>
      <c r="G758" s="4">
        <v>257.95999999999998</v>
      </c>
      <c r="H758" s="4">
        <v>0.21</v>
      </c>
      <c r="I758" s="4" t="s">
        <v>1961</v>
      </c>
      <c r="J758" s="4">
        <v>407.57679999999999</v>
      </c>
      <c r="K758" s="4">
        <f t="shared" si="44"/>
        <v>2</v>
      </c>
      <c r="L758" s="4">
        <f t="shared" si="45"/>
        <v>257.95999999999998</v>
      </c>
      <c r="M758" s="4">
        <f t="shared" si="46"/>
        <v>0.21</v>
      </c>
      <c r="N758" s="4">
        <f t="shared" si="47"/>
        <v>407.57679999999999</v>
      </c>
      <c r="O758" s="6">
        <f>VLOOKUP(C758,'Cleaned Customer Dim'!$A$2:$D$501,4,FALSE)</f>
        <v>26</v>
      </c>
      <c r="P758" s="6" t="str">
        <f>VLOOKUP(C758,'Cleaned Customer Dim'!$A$2:$E$501,5,FALSE)</f>
        <v>Female</v>
      </c>
      <c r="Q758" s="6" t="str">
        <f>VLOOKUP(C758,'Cleaned Customer Dim'!$A$2:$J$501,10,FALSE)</f>
        <v>Silver</v>
      </c>
      <c r="R758" s="4" t="str">
        <f>VLOOKUP(D758,'Cleaned Product Dim'!$A$2:$C$101,3,FALSE)</f>
        <v>Beauty</v>
      </c>
      <c r="S758" s="6">
        <f>VLOOKUP(D758,'Cleaned Product Dim'!$A$2:$G$101,7,FALSE)</f>
        <v>312.8</v>
      </c>
      <c r="T758" s="6">
        <f>VLOOKUP(D758,'Cleaned Product Dim'!$A$2:$H$101,8,FALSE)</f>
        <v>350</v>
      </c>
      <c r="U758" s="6" t="str">
        <f>VLOOKUP(E758,'Cleaned Store Dim'!$A$2:$C$21,3,FALSE)</f>
        <v>South</v>
      </c>
      <c r="V758" s="6" t="str">
        <f>VLOOKUP(E758,'Cleaned Store Dim'!$A$2:$E$21,5,FALSE)</f>
        <v>Online</v>
      </c>
      <c r="W758" s="6" t="str">
        <f>VLOOKUP(E758,'Cleaned Store Dim'!$A$2:$F$21,6,FALSE)</f>
        <v>Williamsport</v>
      </c>
    </row>
    <row r="759" spans="1:23" ht="15.75" x14ac:dyDescent="0.25">
      <c r="A759" s="4" t="s">
        <v>2724</v>
      </c>
      <c r="B759" s="20">
        <v>45329</v>
      </c>
      <c r="C759" s="4" t="s">
        <v>674</v>
      </c>
      <c r="D759" s="4" t="s">
        <v>1877</v>
      </c>
      <c r="E759" s="4" t="s">
        <v>1948</v>
      </c>
      <c r="F759" s="4">
        <v>4</v>
      </c>
      <c r="G759" s="4">
        <v>281.48</v>
      </c>
      <c r="H759" s="4">
        <v>0.27</v>
      </c>
      <c r="I759" s="4" t="s">
        <v>1961</v>
      </c>
      <c r="J759" s="4">
        <v>821.92160000000001</v>
      </c>
      <c r="K759" s="4">
        <f t="shared" si="44"/>
        <v>4</v>
      </c>
      <c r="L759" s="4">
        <f t="shared" si="45"/>
        <v>281.48</v>
      </c>
      <c r="M759" s="4">
        <f t="shared" si="46"/>
        <v>0.27</v>
      </c>
      <c r="N759" s="4">
        <f t="shared" si="47"/>
        <v>821.92160000000001</v>
      </c>
      <c r="O759" s="6">
        <f>VLOOKUP(C759,'Cleaned Customer Dim'!$A$2:$D$501,4,FALSE)</f>
        <v>52</v>
      </c>
      <c r="P759" s="6" t="str">
        <f>VLOOKUP(C759,'Cleaned Customer Dim'!$A$2:$E$501,5,FALSE)</f>
        <v>Male</v>
      </c>
      <c r="Q759" s="6" t="str">
        <f>VLOOKUP(C759,'Cleaned Customer Dim'!$A$2:$J$501,10,FALSE)</f>
        <v>Platinum</v>
      </c>
      <c r="R759" s="4" t="str">
        <f>VLOOKUP(D759,'Cleaned Product Dim'!$A$2:$C$101,3,FALSE)</f>
        <v>Electronics</v>
      </c>
      <c r="S759" s="6">
        <f>VLOOKUP(D759,'Cleaned Product Dim'!$A$2:$G$101,7,FALSE)</f>
        <v>431.67</v>
      </c>
      <c r="T759" s="6">
        <f>VLOOKUP(D759,'Cleaned Product Dim'!$A$2:$H$101,8,FALSE)</f>
        <v>73</v>
      </c>
      <c r="U759" s="6" t="str">
        <f>VLOOKUP(E759,'Cleaned Store Dim'!$A$2:$C$21,3,FALSE)</f>
        <v>East</v>
      </c>
      <c r="V759" s="6" t="str">
        <f>VLOOKUP(E759,'Cleaned Store Dim'!$A$2:$E$21,5,FALSE)</f>
        <v>Online</v>
      </c>
      <c r="W759" s="6" t="str">
        <f>VLOOKUP(E759,'Cleaned Store Dim'!$A$2:$F$21,6,FALSE)</f>
        <v>Vasquez</v>
      </c>
    </row>
    <row r="760" spans="1:23" ht="15.75" x14ac:dyDescent="0.25">
      <c r="A760" s="4" t="s">
        <v>2725</v>
      </c>
      <c r="B760" s="20">
        <v>45470</v>
      </c>
      <c r="C760" s="4" t="s">
        <v>1007</v>
      </c>
      <c r="D760" s="4" t="s">
        <v>1635</v>
      </c>
      <c r="E760" s="4" t="s">
        <v>1927</v>
      </c>
      <c r="F760" s="4">
        <v>1</v>
      </c>
      <c r="G760" s="4">
        <v>202.13</v>
      </c>
      <c r="H760" s="4">
        <v>0.13</v>
      </c>
      <c r="I760" s="4" t="s">
        <v>1964</v>
      </c>
      <c r="J760" s="4">
        <v>175.85310000000001</v>
      </c>
      <c r="K760" s="4">
        <f t="shared" si="44"/>
        <v>1</v>
      </c>
      <c r="L760" s="4">
        <f t="shared" si="45"/>
        <v>202.13</v>
      </c>
      <c r="M760" s="4">
        <f t="shared" si="46"/>
        <v>0.13</v>
      </c>
      <c r="N760" s="4">
        <f t="shared" si="47"/>
        <v>175.85310000000001</v>
      </c>
      <c r="O760" s="6">
        <f>VLOOKUP(C760,'Cleaned Customer Dim'!$A$2:$D$501,4,FALSE)</f>
        <v>34</v>
      </c>
      <c r="P760" s="6" t="str">
        <f>VLOOKUP(C760,'Cleaned Customer Dim'!$A$2:$E$501,5,FALSE)</f>
        <v>Male</v>
      </c>
      <c r="Q760" s="6" t="str">
        <f>VLOOKUP(C760,'Cleaned Customer Dim'!$A$2:$J$501,10,FALSE)</f>
        <v>Gold</v>
      </c>
      <c r="R760" s="4" t="str">
        <f>VLOOKUP(D760,'Cleaned Product Dim'!$A$2:$C$101,3,FALSE)</f>
        <v>Sports</v>
      </c>
      <c r="S760" s="6">
        <f>VLOOKUP(D760,'Cleaned Product Dim'!$A$2:$G$101,7,FALSE)</f>
        <v>131.51</v>
      </c>
      <c r="T760" s="6">
        <f>VLOOKUP(D760,'Cleaned Product Dim'!$A$2:$H$101,8,FALSE)</f>
        <v>281.95833333333331</v>
      </c>
      <c r="U760" s="6" t="str">
        <f>VLOOKUP(E760,'Cleaned Store Dim'!$A$2:$C$21,3,FALSE)</f>
        <v>South</v>
      </c>
      <c r="V760" s="6" t="str">
        <f>VLOOKUP(E760,'Cleaned Store Dim'!$A$2:$E$21,5,FALSE)</f>
        <v>Online</v>
      </c>
      <c r="W760" s="6" t="str">
        <f>VLOOKUP(E760,'Cleaned Store Dim'!$A$2:$F$21,6,FALSE)</f>
        <v>Lake</v>
      </c>
    </row>
    <row r="761" spans="1:23" ht="15.75" x14ac:dyDescent="0.25">
      <c r="A761" s="4" t="s">
        <v>2726</v>
      </c>
      <c r="B761" s="20">
        <v>45243</v>
      </c>
      <c r="C761" s="4" t="s">
        <v>874</v>
      </c>
      <c r="D761" s="4" t="s">
        <v>1805</v>
      </c>
      <c r="E761" s="4" t="s">
        <v>1908</v>
      </c>
      <c r="F761" s="4">
        <v>1</v>
      </c>
      <c r="G761" s="4">
        <v>370.66</v>
      </c>
      <c r="H761" s="4">
        <v>0.01</v>
      </c>
      <c r="I761" s="4" t="s">
        <v>1961</v>
      </c>
      <c r="J761" s="4">
        <v>366.95339999999999</v>
      </c>
      <c r="K761" s="4">
        <f t="shared" si="44"/>
        <v>1</v>
      </c>
      <c r="L761" s="4">
        <f t="shared" si="45"/>
        <v>370.66</v>
      </c>
      <c r="M761" s="4">
        <f t="shared" si="46"/>
        <v>0.01</v>
      </c>
      <c r="N761" s="4">
        <f t="shared" si="47"/>
        <v>366.95339999999999</v>
      </c>
      <c r="O761" s="6">
        <f>VLOOKUP(C761,'Cleaned Customer Dim'!$A$2:$D$501,4,FALSE)</f>
        <v>64</v>
      </c>
      <c r="P761" s="6" t="str">
        <f>VLOOKUP(C761,'Cleaned Customer Dim'!$A$2:$E$501,5,FALSE)</f>
        <v>Male</v>
      </c>
      <c r="Q761" s="6" t="str">
        <f>VLOOKUP(C761,'Cleaned Customer Dim'!$A$2:$J$501,10,FALSE)</f>
        <v>Platinum</v>
      </c>
      <c r="R761" s="4" t="str">
        <f>VLOOKUP(D761,'Cleaned Product Dim'!$A$2:$C$101,3,FALSE)</f>
        <v>Electronics</v>
      </c>
      <c r="S761" s="6">
        <f>VLOOKUP(D761,'Cleaned Product Dim'!$A$2:$G$101,7,FALSE)</f>
        <v>403.71</v>
      </c>
      <c r="T761" s="6">
        <f>VLOOKUP(D761,'Cleaned Product Dim'!$A$2:$H$101,8,FALSE)</f>
        <v>159</v>
      </c>
      <c r="U761" s="6" t="str">
        <f>VLOOKUP(E761,'Cleaned Store Dim'!$A$2:$C$21,3,FALSE)</f>
        <v>North</v>
      </c>
      <c r="V761" s="6" t="str">
        <f>VLOOKUP(E761,'Cleaned Store Dim'!$A$2:$E$21,5,FALSE)</f>
        <v>Outlet</v>
      </c>
      <c r="W761" s="6" t="str">
        <f>VLOOKUP(E761,'Cleaned Store Dim'!$A$2:$F$21,6,FALSE)</f>
        <v>Chester</v>
      </c>
    </row>
    <row r="762" spans="1:23" ht="15.75" x14ac:dyDescent="0.25">
      <c r="A762" s="4" t="s">
        <v>2727</v>
      </c>
      <c r="B762" s="20">
        <v>45341</v>
      </c>
      <c r="C762" s="4" t="s">
        <v>34</v>
      </c>
      <c r="D762" s="4" t="s">
        <v>1765</v>
      </c>
      <c r="E762" s="4" t="s">
        <v>1929</v>
      </c>
      <c r="F762" s="4">
        <v>4</v>
      </c>
      <c r="G762" s="4">
        <v>731.53</v>
      </c>
      <c r="H762" s="4">
        <v>0.12</v>
      </c>
      <c r="I762" s="4" t="s">
        <v>1959</v>
      </c>
      <c r="J762" s="4">
        <v>2574.9856</v>
      </c>
      <c r="K762" s="4">
        <f t="shared" si="44"/>
        <v>4</v>
      </c>
      <c r="L762" s="4">
        <f t="shared" si="45"/>
        <v>731.53</v>
      </c>
      <c r="M762" s="4">
        <f t="shared" si="46"/>
        <v>0.12</v>
      </c>
      <c r="N762" s="4">
        <f t="shared" si="47"/>
        <v>2574.9856</v>
      </c>
      <c r="O762" s="6">
        <f>VLOOKUP(C762,'Cleaned Customer Dim'!$A$2:$D$501,4,FALSE)</f>
        <v>24</v>
      </c>
      <c r="P762" s="6" t="str">
        <f>VLOOKUP(C762,'Cleaned Customer Dim'!$A$2:$E$501,5,FALSE)</f>
        <v>Male</v>
      </c>
      <c r="Q762" s="6" t="str">
        <f>VLOOKUP(C762,'Cleaned Customer Dim'!$A$2:$J$501,10,FALSE)</f>
        <v>Bronze</v>
      </c>
      <c r="R762" s="4" t="str">
        <f>VLOOKUP(D762,'Cleaned Product Dim'!$A$2:$C$101,3,FALSE)</f>
        <v>Sports</v>
      </c>
      <c r="S762" s="6">
        <f>VLOOKUP(D762,'Cleaned Product Dim'!$A$2:$G$101,7,FALSE)</f>
        <v>103.45</v>
      </c>
      <c r="T762" s="6">
        <f>VLOOKUP(D762,'Cleaned Product Dim'!$A$2:$H$101,8,FALSE)</f>
        <v>465</v>
      </c>
      <c r="U762" s="6" t="str">
        <f>VLOOKUP(E762,'Cleaned Store Dim'!$A$2:$C$21,3,FALSE)</f>
        <v>North</v>
      </c>
      <c r="V762" s="6" t="str">
        <f>VLOOKUP(E762,'Cleaned Store Dim'!$A$2:$E$21,5,FALSE)</f>
        <v>Online</v>
      </c>
      <c r="W762" s="6" t="str">
        <f>VLOOKUP(E762,'Cleaned Store Dim'!$A$2:$F$21,6,FALSE)</f>
        <v>Sabrina</v>
      </c>
    </row>
    <row r="763" spans="1:23" ht="15.75" x14ac:dyDescent="0.25">
      <c r="A763" s="4" t="s">
        <v>2728</v>
      </c>
      <c r="B763" s="20">
        <v>45371</v>
      </c>
      <c r="C763" s="4" t="s">
        <v>557</v>
      </c>
      <c r="D763" s="4" t="s">
        <v>1817</v>
      </c>
      <c r="E763" s="4" t="s">
        <v>1892</v>
      </c>
      <c r="F763" s="4">
        <v>3</v>
      </c>
      <c r="G763" s="4">
        <v>468.25</v>
      </c>
      <c r="H763" s="4">
        <v>7.0000000000000007E-2</v>
      </c>
      <c r="I763" s="4" t="s">
        <v>1961</v>
      </c>
      <c r="J763" s="4">
        <v>1306.4175</v>
      </c>
      <c r="K763" s="4">
        <f t="shared" si="44"/>
        <v>3</v>
      </c>
      <c r="L763" s="4">
        <f t="shared" si="45"/>
        <v>468.25</v>
      </c>
      <c r="M763" s="4">
        <f t="shared" si="46"/>
        <v>7.0000000000000007E-2</v>
      </c>
      <c r="N763" s="4">
        <f t="shared" si="47"/>
        <v>1306.4175</v>
      </c>
      <c r="O763" s="6">
        <f>VLOOKUP(C763,'Cleaned Customer Dim'!$A$2:$D$501,4,FALSE)</f>
        <v>47</v>
      </c>
      <c r="P763" s="6" t="str">
        <f>VLOOKUP(C763,'Cleaned Customer Dim'!$A$2:$E$501,5,FALSE)</f>
        <v>Female</v>
      </c>
      <c r="Q763" s="6" t="str">
        <f>VLOOKUP(C763,'Cleaned Customer Dim'!$A$2:$J$501,10,FALSE)</f>
        <v>Platinum</v>
      </c>
      <c r="R763" s="4" t="str">
        <f>VLOOKUP(D763,'Cleaned Product Dim'!$A$2:$C$101,3,FALSE)</f>
        <v>Home</v>
      </c>
      <c r="S763" s="6">
        <f>VLOOKUP(D763,'Cleaned Product Dim'!$A$2:$G$101,7,FALSE)</f>
        <v>325.26</v>
      </c>
      <c r="T763" s="6">
        <f>VLOOKUP(D763,'Cleaned Product Dim'!$A$2:$H$101,8,FALSE)</f>
        <v>400</v>
      </c>
      <c r="U763" s="6" t="str">
        <f>VLOOKUP(E763,'Cleaned Store Dim'!$A$2:$C$21,3,FALSE)</f>
        <v>North</v>
      </c>
      <c r="V763" s="6" t="str">
        <f>VLOOKUP(E763,'Cleaned Store Dim'!$A$2:$E$21,5,FALSE)</f>
        <v>Flagship</v>
      </c>
      <c r="W763" s="6" t="str">
        <f>VLOOKUP(E763,'Cleaned Store Dim'!$A$2:$F$21,6,FALSE)</f>
        <v>Daniel</v>
      </c>
    </row>
    <row r="764" spans="1:23" ht="15.75" x14ac:dyDescent="0.25">
      <c r="A764" s="4" t="s">
        <v>2729</v>
      </c>
      <c r="B764" s="20">
        <v>45538</v>
      </c>
      <c r="C764" s="4" t="s">
        <v>14</v>
      </c>
      <c r="D764" s="4" t="s">
        <v>1783</v>
      </c>
      <c r="E764" s="4" t="s">
        <v>1887</v>
      </c>
      <c r="F764" s="4">
        <v>1</v>
      </c>
      <c r="G764" s="4">
        <v>928.72</v>
      </c>
      <c r="H764" s="4">
        <v>0.1</v>
      </c>
      <c r="I764" s="4" t="s">
        <v>1964</v>
      </c>
      <c r="J764" s="4">
        <v>835.84800000000007</v>
      </c>
      <c r="K764" s="4">
        <f t="shared" si="44"/>
        <v>1</v>
      </c>
      <c r="L764" s="4">
        <f t="shared" si="45"/>
        <v>928.72</v>
      </c>
      <c r="M764" s="4">
        <f t="shared" si="46"/>
        <v>0.1</v>
      </c>
      <c r="N764" s="4">
        <f t="shared" si="47"/>
        <v>835.84800000000007</v>
      </c>
      <c r="O764" s="6">
        <f>VLOOKUP(C764,'Cleaned Customer Dim'!$A$2:$D$501,4,FALSE)</f>
        <v>26</v>
      </c>
      <c r="P764" s="6" t="str">
        <f>VLOOKUP(C764,'Cleaned Customer Dim'!$A$2:$E$501,5,FALSE)</f>
        <v>Female</v>
      </c>
      <c r="Q764" s="6" t="str">
        <f>VLOOKUP(C764,'Cleaned Customer Dim'!$A$2:$J$501,10,FALSE)</f>
        <v>Platinum</v>
      </c>
      <c r="R764" s="4" t="str">
        <f>VLOOKUP(D764,'Cleaned Product Dim'!$A$2:$C$101,3,FALSE)</f>
        <v>Electronics</v>
      </c>
      <c r="S764" s="6">
        <f>VLOOKUP(D764,'Cleaned Product Dim'!$A$2:$G$101,7,FALSE)</f>
        <v>349.17</v>
      </c>
      <c r="T764" s="6">
        <f>VLOOKUP(D764,'Cleaned Product Dim'!$A$2:$H$101,8,FALSE)</f>
        <v>476</v>
      </c>
      <c r="U764" s="6" t="str">
        <f>VLOOKUP(E764,'Cleaned Store Dim'!$A$2:$C$21,3,FALSE)</f>
        <v>East</v>
      </c>
      <c r="V764" s="6" t="str">
        <f>VLOOKUP(E764,'Cleaned Store Dim'!$A$2:$E$21,5,FALSE)</f>
        <v>Flagship</v>
      </c>
      <c r="W764" s="6" t="str">
        <f>VLOOKUP(E764,'Cleaned Store Dim'!$A$2:$F$21,6,FALSE)</f>
        <v>Washington</v>
      </c>
    </row>
    <row r="765" spans="1:23" ht="15.75" x14ac:dyDescent="0.25">
      <c r="A765" s="4" t="s">
        <v>2730</v>
      </c>
      <c r="B765" s="20">
        <v>45499</v>
      </c>
      <c r="C765" s="4" t="s">
        <v>364</v>
      </c>
      <c r="D765" s="4" t="s">
        <v>1572</v>
      </c>
      <c r="E765" s="4" t="s">
        <v>1945</v>
      </c>
      <c r="F765" s="4">
        <v>3</v>
      </c>
      <c r="G765" s="4">
        <v>217.22</v>
      </c>
      <c r="H765" s="4">
        <v>0.06</v>
      </c>
      <c r="I765" s="4" t="s">
        <v>1961</v>
      </c>
      <c r="J765" s="4">
        <v>612.56039999999996</v>
      </c>
      <c r="K765" s="4">
        <f t="shared" si="44"/>
        <v>3</v>
      </c>
      <c r="L765" s="4">
        <f t="shared" si="45"/>
        <v>217.22</v>
      </c>
      <c r="M765" s="4">
        <f t="shared" si="46"/>
        <v>0.06</v>
      </c>
      <c r="N765" s="4">
        <f t="shared" si="47"/>
        <v>612.56039999999996</v>
      </c>
      <c r="O765" s="6">
        <f>VLOOKUP(C765,'Cleaned Customer Dim'!$A$2:$D$501,4,FALSE)</f>
        <v>29</v>
      </c>
      <c r="P765" s="6" t="str">
        <f>VLOOKUP(C765,'Cleaned Customer Dim'!$A$2:$E$501,5,FALSE)</f>
        <v>Male</v>
      </c>
      <c r="Q765" s="6" t="str">
        <f>VLOOKUP(C765,'Cleaned Customer Dim'!$A$2:$J$501,10,FALSE)</f>
        <v>Gold</v>
      </c>
      <c r="R765" s="4" t="str">
        <f>VLOOKUP(D765,'Cleaned Product Dim'!$A$2:$C$101,3,FALSE)</f>
        <v>Clothing</v>
      </c>
      <c r="S765" s="6">
        <f>VLOOKUP(D765,'Cleaned Product Dim'!$A$2:$G$101,7,FALSE)</f>
        <v>306.45999999999998</v>
      </c>
      <c r="T765" s="6">
        <f>VLOOKUP(D765,'Cleaned Product Dim'!$A$2:$H$101,8,FALSE)</f>
        <v>487</v>
      </c>
      <c r="U765" s="6" t="str">
        <f>VLOOKUP(E765,'Cleaned Store Dim'!$A$2:$C$21,3,FALSE)</f>
        <v>East</v>
      </c>
      <c r="V765" s="6" t="str">
        <f>VLOOKUP(E765,'Cleaned Store Dim'!$A$2:$E$21,5,FALSE)</f>
        <v>Flagship</v>
      </c>
      <c r="W765" s="6" t="str">
        <f>VLOOKUP(E765,'Cleaned Store Dim'!$A$2:$F$21,6,FALSE)</f>
        <v>East Stevechester</v>
      </c>
    </row>
    <row r="766" spans="1:23" ht="15.75" x14ac:dyDescent="0.25">
      <c r="A766" s="4" t="s">
        <v>2731</v>
      </c>
      <c r="B766" s="20">
        <v>45745</v>
      </c>
      <c r="C766" s="4" t="s">
        <v>1272</v>
      </c>
      <c r="D766" s="4" t="s">
        <v>1648</v>
      </c>
      <c r="E766" s="4" t="s">
        <v>1901</v>
      </c>
      <c r="F766" s="4">
        <v>1</v>
      </c>
      <c r="G766" s="4">
        <v>387.99</v>
      </c>
      <c r="H766" s="4">
        <v>0.3</v>
      </c>
      <c r="I766" s="4" t="s">
        <v>1959</v>
      </c>
      <c r="J766" s="4">
        <v>271.59300000000002</v>
      </c>
      <c r="K766" s="4">
        <f t="shared" si="44"/>
        <v>1</v>
      </c>
      <c r="L766" s="4">
        <f t="shared" si="45"/>
        <v>387.99</v>
      </c>
      <c r="M766" s="4">
        <f t="shared" si="46"/>
        <v>0.3</v>
      </c>
      <c r="N766" s="4">
        <f t="shared" si="47"/>
        <v>271.59300000000002</v>
      </c>
      <c r="O766" s="6">
        <f>VLOOKUP(C766,'Cleaned Customer Dim'!$A$2:$D$501,4,FALSE)</f>
        <v>18</v>
      </c>
      <c r="P766" s="6" t="str">
        <f>VLOOKUP(C766,'Cleaned Customer Dim'!$A$2:$E$501,5,FALSE)</f>
        <v>Female</v>
      </c>
      <c r="Q766" s="6" t="str">
        <f>VLOOKUP(C766,'Cleaned Customer Dim'!$A$2:$J$501,10,FALSE)</f>
        <v>Gold</v>
      </c>
      <c r="R766" s="4" t="str">
        <f>VLOOKUP(D766,'Cleaned Product Dim'!$A$2:$C$101,3,FALSE)</f>
        <v>Sports</v>
      </c>
      <c r="S766" s="6">
        <f>VLOOKUP(D766,'Cleaned Product Dim'!$A$2:$G$101,7,FALSE)</f>
        <v>166.06</v>
      </c>
      <c r="T766" s="6">
        <f>VLOOKUP(D766,'Cleaned Product Dim'!$A$2:$H$101,8,FALSE)</f>
        <v>340</v>
      </c>
      <c r="U766" s="6" t="str">
        <f>VLOOKUP(E766,'Cleaned Store Dim'!$A$2:$C$21,3,FALSE)</f>
        <v>North</v>
      </c>
      <c r="V766" s="6" t="str">
        <f>VLOOKUP(E766,'Cleaned Store Dim'!$A$2:$E$21,5,FALSE)</f>
        <v>Outlet</v>
      </c>
      <c r="W766" s="6" t="str">
        <f>VLOOKUP(E766,'Cleaned Store Dim'!$A$2:$F$21,6,FALSE)</f>
        <v>Goldberg</v>
      </c>
    </row>
    <row r="767" spans="1:23" ht="15.75" x14ac:dyDescent="0.25">
      <c r="A767" s="4" t="s">
        <v>2732</v>
      </c>
      <c r="B767" s="20">
        <v>45691</v>
      </c>
      <c r="C767" s="4" t="s">
        <v>1478</v>
      </c>
      <c r="D767" s="4" t="s">
        <v>1628</v>
      </c>
      <c r="E767" s="4" t="s">
        <v>1911</v>
      </c>
      <c r="F767" s="4">
        <v>4</v>
      </c>
      <c r="G767" s="4">
        <v>186.24</v>
      </c>
      <c r="H767" s="4">
        <v>0.23</v>
      </c>
      <c r="I767" s="4" t="s">
        <v>1959</v>
      </c>
      <c r="J767" s="4">
        <v>573.61920000000009</v>
      </c>
      <c r="K767" s="4">
        <f t="shared" si="44"/>
        <v>4</v>
      </c>
      <c r="L767" s="4">
        <f t="shared" si="45"/>
        <v>186.24</v>
      </c>
      <c r="M767" s="4">
        <f t="shared" si="46"/>
        <v>0.23</v>
      </c>
      <c r="N767" s="4">
        <f t="shared" si="47"/>
        <v>573.61920000000009</v>
      </c>
      <c r="O767" s="6">
        <f>VLOOKUP(C767,'Cleaned Customer Dim'!$A$2:$D$501,4,FALSE)</f>
        <v>33</v>
      </c>
      <c r="P767" s="6" t="str">
        <f>VLOOKUP(C767,'Cleaned Customer Dim'!$A$2:$E$501,5,FALSE)</f>
        <v>Female</v>
      </c>
      <c r="Q767" s="6" t="str">
        <f>VLOOKUP(C767,'Cleaned Customer Dim'!$A$2:$J$501,10,FALSE)</f>
        <v>Gold</v>
      </c>
      <c r="R767" s="4" t="str">
        <f>VLOOKUP(D767,'Cleaned Product Dim'!$A$2:$C$101,3,FALSE)</f>
        <v>Clothing</v>
      </c>
      <c r="S767" s="6">
        <f>VLOOKUP(D767,'Cleaned Product Dim'!$A$2:$G$101,7,FALSE)</f>
        <v>265.73266666666666</v>
      </c>
      <c r="T767" s="6">
        <f>VLOOKUP(D767,'Cleaned Product Dim'!$A$2:$H$101,8,FALSE)</f>
        <v>343</v>
      </c>
      <c r="U767" s="6" t="str">
        <f>VLOOKUP(E767,'Cleaned Store Dim'!$A$2:$C$21,3,FALSE)</f>
        <v>East</v>
      </c>
      <c r="V767" s="6" t="str">
        <f>VLOOKUP(E767,'Cleaned Store Dim'!$A$2:$E$21,5,FALSE)</f>
        <v>Online</v>
      </c>
      <c r="W767" s="6" t="str">
        <f>VLOOKUP(E767,'Cleaned Store Dim'!$A$2:$F$21,6,FALSE)</f>
        <v>Joseph</v>
      </c>
    </row>
    <row r="768" spans="1:23" ht="15.75" x14ac:dyDescent="0.25">
      <c r="A768" s="4" t="s">
        <v>2733</v>
      </c>
      <c r="B768" s="20">
        <v>45602</v>
      </c>
      <c r="C768" s="4" t="s">
        <v>948</v>
      </c>
      <c r="D768" s="4" t="s">
        <v>1700</v>
      </c>
      <c r="E768" s="4" t="s">
        <v>1917</v>
      </c>
      <c r="F768" s="4">
        <v>4</v>
      </c>
      <c r="G768" s="4">
        <v>609.05999999999995</v>
      </c>
      <c r="H768" s="4">
        <v>0.22</v>
      </c>
      <c r="I768" s="4" t="s">
        <v>1964</v>
      </c>
      <c r="J768" s="4">
        <v>1900.2672</v>
      </c>
      <c r="K768" s="4">
        <f t="shared" si="44"/>
        <v>4</v>
      </c>
      <c r="L768" s="4">
        <f t="shared" si="45"/>
        <v>609.05999999999995</v>
      </c>
      <c r="M768" s="4">
        <f t="shared" si="46"/>
        <v>0.22</v>
      </c>
      <c r="N768" s="4">
        <f t="shared" si="47"/>
        <v>1900.2672</v>
      </c>
      <c r="O768" s="6">
        <f>VLOOKUP(C768,'Cleaned Customer Dim'!$A$2:$D$501,4,FALSE)</f>
        <v>28</v>
      </c>
      <c r="P768" s="6" t="str">
        <f>VLOOKUP(C768,'Cleaned Customer Dim'!$A$2:$E$501,5,FALSE)</f>
        <v>Female</v>
      </c>
      <c r="Q768" s="6" t="str">
        <f>VLOOKUP(C768,'Cleaned Customer Dim'!$A$2:$J$501,10,FALSE)</f>
        <v>Bronze</v>
      </c>
      <c r="R768" s="4" t="str">
        <f>VLOOKUP(D768,'Cleaned Product Dim'!$A$2:$C$101,3,FALSE)</f>
        <v>Electronics</v>
      </c>
      <c r="S768" s="6">
        <f>VLOOKUP(D768,'Cleaned Product Dim'!$A$2:$G$101,7,FALSE)</f>
        <v>38.520000000000003</v>
      </c>
      <c r="T768" s="6">
        <f>VLOOKUP(D768,'Cleaned Product Dim'!$A$2:$H$101,8,FALSE)</f>
        <v>378</v>
      </c>
      <c r="U768" s="6" t="str">
        <f>VLOOKUP(E768,'Cleaned Store Dim'!$A$2:$C$21,3,FALSE)</f>
        <v>West</v>
      </c>
      <c r="V768" s="6" t="str">
        <f>VLOOKUP(E768,'Cleaned Store Dim'!$A$2:$E$21,5,FALSE)</f>
        <v>Online</v>
      </c>
      <c r="W768" s="6" t="str">
        <f>VLOOKUP(E768,'Cleaned Store Dim'!$A$2:$F$21,6,FALSE)</f>
        <v>Thompson</v>
      </c>
    </row>
    <row r="769" spans="1:23" ht="15.75" x14ac:dyDescent="0.25">
      <c r="A769" s="4" t="s">
        <v>2734</v>
      </c>
      <c r="B769" s="20">
        <v>45434</v>
      </c>
      <c r="C769" s="4" t="s">
        <v>1367</v>
      </c>
      <c r="D769" s="4" t="s">
        <v>1677</v>
      </c>
      <c r="E769" s="4" t="s">
        <v>1927</v>
      </c>
      <c r="F769" s="4">
        <v>1</v>
      </c>
      <c r="G769" s="4">
        <v>827.91</v>
      </c>
      <c r="H769" s="4">
        <v>0.21</v>
      </c>
      <c r="I769" s="4" t="s">
        <v>1961</v>
      </c>
      <c r="J769" s="4">
        <v>654.0489</v>
      </c>
      <c r="K769" s="4">
        <f t="shared" si="44"/>
        <v>1</v>
      </c>
      <c r="L769" s="4">
        <f t="shared" si="45"/>
        <v>827.91</v>
      </c>
      <c r="M769" s="4">
        <f t="shared" si="46"/>
        <v>0.21</v>
      </c>
      <c r="N769" s="4">
        <f t="shared" si="47"/>
        <v>654.0489</v>
      </c>
      <c r="O769" s="6">
        <f>VLOOKUP(C769,'Cleaned Customer Dim'!$A$2:$D$501,4,FALSE)</f>
        <v>47</v>
      </c>
      <c r="P769" s="6" t="str">
        <f>VLOOKUP(C769,'Cleaned Customer Dim'!$A$2:$E$501,5,FALSE)</f>
        <v>Female</v>
      </c>
      <c r="Q769" s="6" t="str">
        <f>VLOOKUP(C769,'Cleaned Customer Dim'!$A$2:$J$501,10,FALSE)</f>
        <v>Platinum</v>
      </c>
      <c r="R769" s="4" t="str">
        <f>VLOOKUP(D769,'Cleaned Product Dim'!$A$2:$C$101,3,FALSE)</f>
        <v>Home</v>
      </c>
      <c r="S769" s="6">
        <f>VLOOKUP(D769,'Cleaned Product Dim'!$A$2:$G$101,7,FALSE)</f>
        <v>179.77</v>
      </c>
      <c r="T769" s="6">
        <f>VLOOKUP(D769,'Cleaned Product Dim'!$A$2:$H$101,8,FALSE)</f>
        <v>305</v>
      </c>
      <c r="U769" s="6" t="str">
        <f>VLOOKUP(E769,'Cleaned Store Dim'!$A$2:$C$21,3,FALSE)</f>
        <v>South</v>
      </c>
      <c r="V769" s="6" t="str">
        <f>VLOOKUP(E769,'Cleaned Store Dim'!$A$2:$E$21,5,FALSE)</f>
        <v>Online</v>
      </c>
      <c r="W769" s="6" t="str">
        <f>VLOOKUP(E769,'Cleaned Store Dim'!$A$2:$F$21,6,FALSE)</f>
        <v>Lake</v>
      </c>
    </row>
    <row r="770" spans="1:23" ht="15.75" x14ac:dyDescent="0.25">
      <c r="A770" s="4" t="s">
        <v>2735</v>
      </c>
      <c r="B770" s="20">
        <v>45486</v>
      </c>
      <c r="C770" s="4" t="s">
        <v>590</v>
      </c>
      <c r="D770" s="4" t="s">
        <v>1832</v>
      </c>
      <c r="E770" s="4" t="s">
        <v>1887</v>
      </c>
      <c r="F770" s="4">
        <v>1</v>
      </c>
      <c r="G770" s="4">
        <v>303.79000000000002</v>
      </c>
      <c r="H770" s="4">
        <v>0.24</v>
      </c>
      <c r="I770" s="4" t="s">
        <v>1961</v>
      </c>
      <c r="J770" s="4">
        <v>230.88040000000001</v>
      </c>
      <c r="K770" s="4">
        <f t="shared" ref="K770:K833" si="48">IF(F770="",J770/(G770*(1-H770)),F770)</f>
        <v>1</v>
      </c>
      <c r="L770" s="4">
        <f t="shared" ref="L770:L833" si="49">IF(G770="",J770/(K770*(1-H770)),G770)</f>
        <v>303.79000000000002</v>
      </c>
      <c r="M770" s="4">
        <f t="shared" ref="M770:M833" si="50">IF(H770="",1-(J770/(K770*L770)),H770)</f>
        <v>0.24</v>
      </c>
      <c r="N770" s="4">
        <f t="shared" ref="N770:N833" si="51">IF(J770="",F770*G770*(1-H770),J770)</f>
        <v>230.88040000000001</v>
      </c>
      <c r="O770" s="6">
        <f>VLOOKUP(C770,'Cleaned Customer Dim'!$A$2:$D$501,4,FALSE)</f>
        <v>48</v>
      </c>
      <c r="P770" s="6" t="str">
        <f>VLOOKUP(C770,'Cleaned Customer Dim'!$A$2:$E$501,5,FALSE)</f>
        <v>Male</v>
      </c>
      <c r="Q770" s="6" t="str">
        <f>VLOOKUP(C770,'Cleaned Customer Dim'!$A$2:$J$501,10,FALSE)</f>
        <v>Silver</v>
      </c>
      <c r="R770" s="4" t="str">
        <f>VLOOKUP(D770,'Cleaned Product Dim'!$A$2:$C$101,3,FALSE)</f>
        <v>Beauty</v>
      </c>
      <c r="S770" s="6">
        <f>VLOOKUP(D770,'Cleaned Product Dim'!$A$2:$G$101,7,FALSE)</f>
        <v>250.41615384615383</v>
      </c>
      <c r="T770" s="6">
        <f>VLOOKUP(D770,'Cleaned Product Dim'!$A$2:$H$101,8,FALSE)</f>
        <v>159</v>
      </c>
      <c r="U770" s="6" t="str">
        <f>VLOOKUP(E770,'Cleaned Store Dim'!$A$2:$C$21,3,FALSE)</f>
        <v>East</v>
      </c>
      <c r="V770" s="6" t="str">
        <f>VLOOKUP(E770,'Cleaned Store Dim'!$A$2:$E$21,5,FALSE)</f>
        <v>Flagship</v>
      </c>
      <c r="W770" s="6" t="str">
        <f>VLOOKUP(E770,'Cleaned Store Dim'!$A$2:$F$21,6,FALSE)</f>
        <v>Washington</v>
      </c>
    </row>
    <row r="771" spans="1:23" ht="15.75" x14ac:dyDescent="0.25">
      <c r="A771" s="4" t="s">
        <v>2736</v>
      </c>
      <c r="B771" s="20">
        <v>45697</v>
      </c>
      <c r="C771" s="4" t="s">
        <v>373</v>
      </c>
      <c r="D771" s="4" t="s">
        <v>1689</v>
      </c>
      <c r="E771" s="4" t="s">
        <v>1911</v>
      </c>
      <c r="F771" s="4">
        <v>2</v>
      </c>
      <c r="G771" s="4">
        <v>365.91</v>
      </c>
      <c r="H771" s="4">
        <v>0.14000000000000001</v>
      </c>
      <c r="I771" s="4" t="s">
        <v>1964</v>
      </c>
      <c r="J771" s="4">
        <v>629.36520000000007</v>
      </c>
      <c r="K771" s="4">
        <f t="shared" si="48"/>
        <v>2</v>
      </c>
      <c r="L771" s="4">
        <f t="shared" si="49"/>
        <v>365.91</v>
      </c>
      <c r="M771" s="4">
        <f t="shared" si="50"/>
        <v>0.14000000000000001</v>
      </c>
      <c r="N771" s="4">
        <f t="shared" si="51"/>
        <v>629.36520000000007</v>
      </c>
      <c r="O771" s="6">
        <f>VLOOKUP(C771,'Cleaned Customer Dim'!$A$2:$D$501,4,FALSE)</f>
        <v>64</v>
      </c>
      <c r="P771" s="6" t="str">
        <f>VLOOKUP(C771,'Cleaned Customer Dim'!$A$2:$E$501,5,FALSE)</f>
        <v>Male</v>
      </c>
      <c r="Q771" s="6" t="str">
        <f>VLOOKUP(C771,'Cleaned Customer Dim'!$A$2:$J$501,10,FALSE)</f>
        <v>Silver</v>
      </c>
      <c r="R771" s="4" t="str">
        <f>VLOOKUP(D771,'Cleaned Product Dim'!$A$2:$C$101,3,FALSE)</f>
        <v>Clothing</v>
      </c>
      <c r="S771" s="6">
        <f>VLOOKUP(D771,'Cleaned Product Dim'!$A$2:$G$101,7,FALSE)</f>
        <v>353.47</v>
      </c>
      <c r="T771" s="6">
        <f>VLOOKUP(D771,'Cleaned Product Dim'!$A$2:$H$101,8,FALSE)</f>
        <v>214</v>
      </c>
      <c r="U771" s="6" t="str">
        <f>VLOOKUP(E771,'Cleaned Store Dim'!$A$2:$C$21,3,FALSE)</f>
        <v>East</v>
      </c>
      <c r="V771" s="6" t="str">
        <f>VLOOKUP(E771,'Cleaned Store Dim'!$A$2:$E$21,5,FALSE)</f>
        <v>Online</v>
      </c>
      <c r="W771" s="6" t="str">
        <f>VLOOKUP(E771,'Cleaned Store Dim'!$A$2:$F$21,6,FALSE)</f>
        <v>Joseph</v>
      </c>
    </row>
    <row r="772" spans="1:23" ht="15.75" x14ac:dyDescent="0.25">
      <c r="A772" s="4" t="s">
        <v>2737</v>
      </c>
      <c r="B772" s="20">
        <v>45762</v>
      </c>
      <c r="C772" s="4" t="s">
        <v>259</v>
      </c>
      <c r="D772" s="4" t="s">
        <v>1652</v>
      </c>
      <c r="E772" s="4" t="s">
        <v>1942</v>
      </c>
      <c r="F772" s="4">
        <v>3</v>
      </c>
      <c r="G772" s="4">
        <v>852.72</v>
      </c>
      <c r="H772" s="4">
        <v>0.16</v>
      </c>
      <c r="I772" s="4" t="s">
        <v>1959</v>
      </c>
      <c r="J772" s="4">
        <v>2148.8544000000002</v>
      </c>
      <c r="K772" s="4">
        <f t="shared" si="48"/>
        <v>3</v>
      </c>
      <c r="L772" s="4">
        <f t="shared" si="49"/>
        <v>852.72</v>
      </c>
      <c r="M772" s="4">
        <f t="shared" si="50"/>
        <v>0.16</v>
      </c>
      <c r="N772" s="4">
        <f t="shared" si="51"/>
        <v>2148.8544000000002</v>
      </c>
      <c r="O772" s="6">
        <f>VLOOKUP(C772,'Cleaned Customer Dim'!$A$2:$D$501,4,FALSE)</f>
        <v>24</v>
      </c>
      <c r="P772" s="6" t="str">
        <f>VLOOKUP(C772,'Cleaned Customer Dim'!$A$2:$E$501,5,FALSE)</f>
        <v>Female</v>
      </c>
      <c r="Q772" s="6" t="str">
        <f>VLOOKUP(C772,'Cleaned Customer Dim'!$A$2:$J$501,10,FALSE)</f>
        <v>Platinum</v>
      </c>
      <c r="R772" s="4" t="str">
        <f>VLOOKUP(D772,'Cleaned Product Dim'!$A$2:$C$101,3,FALSE)</f>
        <v>Clothing</v>
      </c>
      <c r="S772" s="6">
        <f>VLOOKUP(D772,'Cleaned Product Dim'!$A$2:$G$101,7,FALSE)</f>
        <v>174.02</v>
      </c>
      <c r="T772" s="6">
        <f>VLOOKUP(D772,'Cleaned Product Dim'!$A$2:$H$101,8,FALSE)</f>
        <v>268</v>
      </c>
      <c r="U772" s="6" t="str">
        <f>VLOOKUP(E772,'Cleaned Store Dim'!$A$2:$C$21,3,FALSE)</f>
        <v>North</v>
      </c>
      <c r="V772" s="6" t="str">
        <f>VLOOKUP(E772,'Cleaned Store Dim'!$A$2:$E$21,5,FALSE)</f>
        <v>Flagship</v>
      </c>
      <c r="W772" s="6" t="str">
        <f>VLOOKUP(E772,'Cleaned Store Dim'!$A$2:$F$21,6,FALSE)</f>
        <v>Benson</v>
      </c>
    </row>
    <row r="773" spans="1:23" ht="15.75" x14ac:dyDescent="0.25">
      <c r="A773" s="4" t="s">
        <v>2738</v>
      </c>
      <c r="B773" s="20">
        <v>45781</v>
      </c>
      <c r="C773" s="4" t="s">
        <v>802</v>
      </c>
      <c r="D773" s="4" t="s">
        <v>1599</v>
      </c>
      <c r="E773" s="4" t="s">
        <v>1904</v>
      </c>
      <c r="F773" s="4">
        <v>1</v>
      </c>
      <c r="G773" s="4">
        <v>768.25</v>
      </c>
      <c r="H773" s="4">
        <v>0.18</v>
      </c>
      <c r="I773" s="4" t="s">
        <v>1959</v>
      </c>
      <c r="J773" s="4">
        <v>629.96500000000003</v>
      </c>
      <c r="K773" s="4">
        <f t="shared" si="48"/>
        <v>1</v>
      </c>
      <c r="L773" s="4">
        <f t="shared" si="49"/>
        <v>768.25</v>
      </c>
      <c r="M773" s="4">
        <f t="shared" si="50"/>
        <v>0.18</v>
      </c>
      <c r="N773" s="4">
        <f t="shared" si="51"/>
        <v>629.96500000000003</v>
      </c>
      <c r="O773" s="6">
        <f>VLOOKUP(C773,'Cleaned Customer Dim'!$A$2:$D$501,4,FALSE)</f>
        <v>32</v>
      </c>
      <c r="P773" s="6" t="str">
        <f>VLOOKUP(C773,'Cleaned Customer Dim'!$A$2:$E$501,5,FALSE)</f>
        <v>Male</v>
      </c>
      <c r="Q773" s="6" t="str">
        <f>VLOOKUP(C773,'Cleaned Customer Dim'!$A$2:$J$501,10,FALSE)</f>
        <v>Platinum</v>
      </c>
      <c r="R773" s="4" t="str">
        <f>VLOOKUP(D773,'Cleaned Product Dim'!$A$2:$C$101,3,FALSE)</f>
        <v>Home</v>
      </c>
      <c r="S773" s="6">
        <f>VLOOKUP(D773,'Cleaned Product Dim'!$A$2:$G$101,7,FALSE)</f>
        <v>298.86</v>
      </c>
      <c r="T773" s="6">
        <f>VLOOKUP(D773,'Cleaned Product Dim'!$A$2:$H$101,8,FALSE)</f>
        <v>308</v>
      </c>
      <c r="U773" s="6" t="str">
        <f>VLOOKUP(E773,'Cleaned Store Dim'!$A$2:$C$21,3,FALSE)</f>
        <v>South</v>
      </c>
      <c r="V773" s="6" t="str">
        <f>VLOOKUP(E773,'Cleaned Store Dim'!$A$2:$E$21,5,FALSE)</f>
        <v>Online</v>
      </c>
      <c r="W773" s="6" t="str">
        <f>VLOOKUP(E773,'Cleaned Store Dim'!$A$2:$F$21,6,FALSE)</f>
        <v>Sharon</v>
      </c>
    </row>
    <row r="774" spans="1:23" ht="15.75" x14ac:dyDescent="0.25">
      <c r="A774" s="4" t="s">
        <v>2739</v>
      </c>
      <c r="B774" s="20">
        <v>45254</v>
      </c>
      <c r="C774" s="4" t="s">
        <v>1109</v>
      </c>
      <c r="D774" s="4" t="s">
        <v>1859</v>
      </c>
      <c r="E774" s="4" t="s">
        <v>1948</v>
      </c>
      <c r="F774" s="4">
        <v>2</v>
      </c>
      <c r="G774" s="4">
        <v>318.62</v>
      </c>
      <c r="H774" s="4">
        <v>0.02</v>
      </c>
      <c r="I774" s="4" t="s">
        <v>1964</v>
      </c>
      <c r="J774" s="4">
        <v>624.49519999999995</v>
      </c>
      <c r="K774" s="4">
        <f t="shared" si="48"/>
        <v>2</v>
      </c>
      <c r="L774" s="4">
        <f t="shared" si="49"/>
        <v>318.62</v>
      </c>
      <c r="M774" s="4">
        <f t="shared" si="50"/>
        <v>0.02</v>
      </c>
      <c r="N774" s="4">
        <f t="shared" si="51"/>
        <v>624.49519999999995</v>
      </c>
      <c r="O774" s="6">
        <f>VLOOKUP(C774,'Cleaned Customer Dim'!$A$2:$D$501,4,FALSE)</f>
        <v>26</v>
      </c>
      <c r="P774" s="6" t="str">
        <f>VLOOKUP(C774,'Cleaned Customer Dim'!$A$2:$E$501,5,FALSE)</f>
        <v>Male</v>
      </c>
      <c r="Q774" s="6" t="str">
        <f>VLOOKUP(C774,'Cleaned Customer Dim'!$A$2:$J$501,10,FALSE)</f>
        <v>Silver</v>
      </c>
      <c r="R774" s="4" t="str">
        <f>VLOOKUP(D774,'Cleaned Product Dim'!$A$2:$C$101,3,FALSE)</f>
        <v>Home</v>
      </c>
      <c r="S774" s="6">
        <f>VLOOKUP(D774,'Cleaned Product Dim'!$A$2:$G$101,7,FALSE)</f>
        <v>447.43</v>
      </c>
      <c r="T774" s="6">
        <f>VLOOKUP(D774,'Cleaned Product Dim'!$A$2:$H$101,8,FALSE)</f>
        <v>191</v>
      </c>
      <c r="U774" s="6" t="str">
        <f>VLOOKUP(E774,'Cleaned Store Dim'!$A$2:$C$21,3,FALSE)</f>
        <v>East</v>
      </c>
      <c r="V774" s="6" t="str">
        <f>VLOOKUP(E774,'Cleaned Store Dim'!$A$2:$E$21,5,FALSE)</f>
        <v>Online</v>
      </c>
      <c r="W774" s="6" t="str">
        <f>VLOOKUP(E774,'Cleaned Store Dim'!$A$2:$F$21,6,FALSE)</f>
        <v>Vasquez</v>
      </c>
    </row>
    <row r="775" spans="1:23" ht="15.75" x14ac:dyDescent="0.25">
      <c r="A775" s="4" t="s">
        <v>2740</v>
      </c>
      <c r="B775" s="20">
        <v>45683</v>
      </c>
      <c r="C775" s="4" t="s">
        <v>192</v>
      </c>
      <c r="D775" s="4" t="s">
        <v>1811</v>
      </c>
      <c r="E775" s="4" t="s">
        <v>1896</v>
      </c>
      <c r="F775" s="4">
        <v>4</v>
      </c>
      <c r="G775" s="4">
        <v>402.11</v>
      </c>
      <c r="H775" s="4">
        <v>0.14000000000000001</v>
      </c>
      <c r="I775" s="4" t="s">
        <v>1961</v>
      </c>
      <c r="J775" s="4">
        <v>1383.2583999999999</v>
      </c>
      <c r="K775" s="4">
        <f t="shared" si="48"/>
        <v>4</v>
      </c>
      <c r="L775" s="4">
        <f t="shared" si="49"/>
        <v>402.11</v>
      </c>
      <c r="M775" s="4">
        <f t="shared" si="50"/>
        <v>0.14000000000000001</v>
      </c>
      <c r="N775" s="4">
        <f t="shared" si="51"/>
        <v>1383.2583999999999</v>
      </c>
      <c r="O775" s="6">
        <f>VLOOKUP(C775,'Cleaned Customer Dim'!$A$2:$D$501,4,FALSE)</f>
        <v>45</v>
      </c>
      <c r="P775" s="6" t="str">
        <f>VLOOKUP(C775,'Cleaned Customer Dim'!$A$2:$E$501,5,FALSE)</f>
        <v>Female</v>
      </c>
      <c r="Q775" s="6" t="str">
        <f>VLOOKUP(C775,'Cleaned Customer Dim'!$A$2:$J$501,10,FALSE)</f>
        <v>Gold</v>
      </c>
      <c r="R775" s="4" t="str">
        <f>VLOOKUP(D775,'Cleaned Product Dim'!$A$2:$C$101,3,FALSE)</f>
        <v>Electronics</v>
      </c>
      <c r="S775" s="6">
        <f>VLOOKUP(D775,'Cleaned Product Dim'!$A$2:$G$101,7,FALSE)</f>
        <v>392.89</v>
      </c>
      <c r="T775" s="6">
        <f>VLOOKUP(D775,'Cleaned Product Dim'!$A$2:$H$101,8,FALSE)</f>
        <v>320</v>
      </c>
      <c r="U775" s="6" t="str">
        <f>VLOOKUP(E775,'Cleaned Store Dim'!$A$2:$C$21,3,FALSE)</f>
        <v>South</v>
      </c>
      <c r="V775" s="6" t="str">
        <f>VLOOKUP(E775,'Cleaned Store Dim'!$A$2:$E$21,5,FALSE)</f>
        <v>Outlet</v>
      </c>
      <c r="W775" s="6" t="str">
        <f>VLOOKUP(E775,'Cleaned Store Dim'!$A$2:$F$21,6,FALSE)</f>
        <v>North Nancy</v>
      </c>
    </row>
    <row r="776" spans="1:23" ht="15.75" x14ac:dyDescent="0.25">
      <c r="A776" s="4" t="s">
        <v>2741</v>
      </c>
      <c r="B776" s="20">
        <v>45804</v>
      </c>
      <c r="C776" s="4" t="s">
        <v>1281</v>
      </c>
      <c r="D776" s="4" t="s">
        <v>1835</v>
      </c>
      <c r="E776" s="4" t="s">
        <v>1942</v>
      </c>
      <c r="F776" s="4">
        <v>3</v>
      </c>
      <c r="G776" s="4">
        <v>846.31</v>
      </c>
      <c r="H776" s="4">
        <v>0.18</v>
      </c>
      <c r="I776" s="4" t="s">
        <v>1964</v>
      </c>
      <c r="J776" s="4">
        <v>2081.9225999999999</v>
      </c>
      <c r="K776" s="4">
        <f t="shared" si="48"/>
        <v>3</v>
      </c>
      <c r="L776" s="4">
        <f t="shared" si="49"/>
        <v>846.31</v>
      </c>
      <c r="M776" s="4">
        <f t="shared" si="50"/>
        <v>0.18</v>
      </c>
      <c r="N776" s="4">
        <f t="shared" si="51"/>
        <v>2081.9225999999999</v>
      </c>
      <c r="O776" s="6">
        <f>VLOOKUP(C776,'Cleaned Customer Dim'!$A$2:$D$501,4,FALSE)</f>
        <v>36</v>
      </c>
      <c r="P776" s="6" t="str">
        <f>VLOOKUP(C776,'Cleaned Customer Dim'!$A$2:$E$501,5,FALSE)</f>
        <v>Male</v>
      </c>
      <c r="Q776" s="6" t="str">
        <f>VLOOKUP(C776,'Cleaned Customer Dim'!$A$2:$J$501,10,FALSE)</f>
        <v>Gold</v>
      </c>
      <c r="R776" s="4" t="str">
        <f>VLOOKUP(D776,'Cleaned Product Dim'!$A$2:$C$101,3,FALSE)</f>
        <v>Home</v>
      </c>
      <c r="S776" s="6">
        <f>VLOOKUP(D776,'Cleaned Product Dim'!$A$2:$G$101,7,FALSE)</f>
        <v>388.46</v>
      </c>
      <c r="T776" s="6">
        <f>VLOOKUP(D776,'Cleaned Product Dim'!$A$2:$H$101,8,FALSE)</f>
        <v>208</v>
      </c>
      <c r="U776" s="6" t="str">
        <f>VLOOKUP(E776,'Cleaned Store Dim'!$A$2:$C$21,3,FALSE)</f>
        <v>North</v>
      </c>
      <c r="V776" s="6" t="str">
        <f>VLOOKUP(E776,'Cleaned Store Dim'!$A$2:$E$21,5,FALSE)</f>
        <v>Flagship</v>
      </c>
      <c r="W776" s="6" t="str">
        <f>VLOOKUP(E776,'Cleaned Store Dim'!$A$2:$F$21,6,FALSE)</f>
        <v>Benson</v>
      </c>
    </row>
    <row r="777" spans="1:23" ht="15.75" x14ac:dyDescent="0.25">
      <c r="A777" s="4" t="s">
        <v>2742</v>
      </c>
      <c r="B777" s="20">
        <v>45821</v>
      </c>
      <c r="C777" s="4" t="s">
        <v>566</v>
      </c>
      <c r="D777" s="4" t="s">
        <v>1865</v>
      </c>
      <c r="E777" s="4" t="s">
        <v>1934</v>
      </c>
      <c r="F777" s="4">
        <v>1</v>
      </c>
      <c r="G777" s="4">
        <v>269.94</v>
      </c>
      <c r="H777" s="4">
        <v>7.0000000000000007E-2</v>
      </c>
      <c r="I777" s="4" t="s">
        <v>1964</v>
      </c>
      <c r="J777" s="4">
        <v>251.04419999999999</v>
      </c>
      <c r="K777" s="4">
        <f t="shared" si="48"/>
        <v>1</v>
      </c>
      <c r="L777" s="4">
        <f t="shared" si="49"/>
        <v>269.94</v>
      </c>
      <c r="M777" s="4">
        <f t="shared" si="50"/>
        <v>7.0000000000000007E-2</v>
      </c>
      <c r="N777" s="4">
        <f t="shared" si="51"/>
        <v>251.04419999999999</v>
      </c>
      <c r="O777" s="6">
        <f>VLOOKUP(C777,'Cleaned Customer Dim'!$A$2:$D$501,4,FALSE)</f>
        <v>36</v>
      </c>
      <c r="P777" s="6" t="str">
        <f>VLOOKUP(C777,'Cleaned Customer Dim'!$A$2:$E$501,5,FALSE)</f>
        <v>Female</v>
      </c>
      <c r="Q777" s="6" t="str">
        <f>VLOOKUP(C777,'Cleaned Customer Dim'!$A$2:$J$501,10,FALSE)</f>
        <v>Platinum</v>
      </c>
      <c r="R777" s="4" t="str">
        <f>VLOOKUP(D777,'Cleaned Product Dim'!$A$2:$C$101,3,FALSE)</f>
        <v>Beauty</v>
      </c>
      <c r="S777" s="6">
        <f>VLOOKUP(D777,'Cleaned Product Dim'!$A$2:$G$101,7,FALSE)</f>
        <v>358.47</v>
      </c>
      <c r="T777" s="6">
        <f>VLOOKUP(D777,'Cleaned Product Dim'!$A$2:$H$101,8,FALSE)</f>
        <v>213</v>
      </c>
      <c r="U777" s="6" t="str">
        <f>VLOOKUP(E777,'Cleaned Store Dim'!$A$2:$C$21,3,FALSE)</f>
        <v>South</v>
      </c>
      <c r="V777" s="6" t="str">
        <f>VLOOKUP(E777,'Cleaned Store Dim'!$A$2:$E$21,5,FALSE)</f>
        <v>Outlet</v>
      </c>
      <c r="W777" s="6" t="str">
        <f>VLOOKUP(E777,'Cleaned Store Dim'!$A$2:$F$21,6,FALSE)</f>
        <v>Christopher</v>
      </c>
    </row>
    <row r="778" spans="1:23" ht="15.75" x14ac:dyDescent="0.25">
      <c r="A778" s="4" t="s">
        <v>2743</v>
      </c>
      <c r="B778" s="20">
        <v>45472</v>
      </c>
      <c r="C778" s="4" t="s">
        <v>784</v>
      </c>
      <c r="D778" s="4" t="s">
        <v>1635</v>
      </c>
      <c r="E778" s="4" t="s">
        <v>1904</v>
      </c>
      <c r="F778" s="4">
        <v>3</v>
      </c>
      <c r="G778" s="4">
        <v>909.25</v>
      </c>
      <c r="H778" s="4">
        <v>0.28999999999999998</v>
      </c>
      <c r="I778" s="4" t="s">
        <v>1964</v>
      </c>
      <c r="J778" s="4">
        <v>1936.7025000000001</v>
      </c>
      <c r="K778" s="4">
        <f t="shared" si="48"/>
        <v>3</v>
      </c>
      <c r="L778" s="4">
        <f t="shared" si="49"/>
        <v>909.25</v>
      </c>
      <c r="M778" s="4">
        <f t="shared" si="50"/>
        <v>0.28999999999999998</v>
      </c>
      <c r="N778" s="4">
        <f t="shared" si="51"/>
        <v>1936.7025000000001</v>
      </c>
      <c r="O778" s="6">
        <f>VLOOKUP(C778,'Cleaned Customer Dim'!$A$2:$D$501,4,FALSE)</f>
        <v>31</v>
      </c>
      <c r="P778" s="6" t="str">
        <f>VLOOKUP(C778,'Cleaned Customer Dim'!$A$2:$E$501,5,FALSE)</f>
        <v>Male</v>
      </c>
      <c r="Q778" s="6" t="str">
        <f>VLOOKUP(C778,'Cleaned Customer Dim'!$A$2:$J$501,10,FALSE)</f>
        <v>Platinum</v>
      </c>
      <c r="R778" s="4" t="str">
        <f>VLOOKUP(D778,'Cleaned Product Dim'!$A$2:$C$101,3,FALSE)</f>
        <v>Sports</v>
      </c>
      <c r="S778" s="6">
        <f>VLOOKUP(D778,'Cleaned Product Dim'!$A$2:$G$101,7,FALSE)</f>
        <v>131.51</v>
      </c>
      <c r="T778" s="6">
        <f>VLOOKUP(D778,'Cleaned Product Dim'!$A$2:$H$101,8,FALSE)</f>
        <v>281.95833333333331</v>
      </c>
      <c r="U778" s="6" t="str">
        <f>VLOOKUP(E778,'Cleaned Store Dim'!$A$2:$C$21,3,FALSE)</f>
        <v>South</v>
      </c>
      <c r="V778" s="6" t="str">
        <f>VLOOKUP(E778,'Cleaned Store Dim'!$A$2:$E$21,5,FALSE)</f>
        <v>Online</v>
      </c>
      <c r="W778" s="6" t="str">
        <f>VLOOKUP(E778,'Cleaned Store Dim'!$A$2:$F$21,6,FALSE)</f>
        <v>Sharon</v>
      </c>
    </row>
    <row r="779" spans="1:23" ht="15.75" x14ac:dyDescent="0.25">
      <c r="A779" s="4" t="s">
        <v>2744</v>
      </c>
      <c r="B779" s="20">
        <v>45537</v>
      </c>
      <c r="C779" s="4" t="s">
        <v>1148</v>
      </c>
      <c r="D779" s="4" t="s">
        <v>1856</v>
      </c>
      <c r="E779" s="4" t="s">
        <v>1929</v>
      </c>
      <c r="F779" s="4">
        <v>2</v>
      </c>
      <c r="G779" s="4">
        <v>229.81</v>
      </c>
      <c r="H779" s="4">
        <v>0.21</v>
      </c>
      <c r="I779" s="4" t="s">
        <v>1964</v>
      </c>
      <c r="J779" s="4">
        <v>363.09980000000002</v>
      </c>
      <c r="K779" s="4">
        <f t="shared" si="48"/>
        <v>2</v>
      </c>
      <c r="L779" s="4">
        <f t="shared" si="49"/>
        <v>229.81</v>
      </c>
      <c r="M779" s="4">
        <f t="shared" si="50"/>
        <v>0.21</v>
      </c>
      <c r="N779" s="4">
        <f t="shared" si="51"/>
        <v>363.09980000000002</v>
      </c>
      <c r="O779" s="6">
        <f>VLOOKUP(C779,'Cleaned Customer Dim'!$A$2:$D$501,4,FALSE)</f>
        <v>23</v>
      </c>
      <c r="P779" s="6" t="str">
        <f>VLOOKUP(C779,'Cleaned Customer Dim'!$A$2:$E$501,5,FALSE)</f>
        <v>Male</v>
      </c>
      <c r="Q779" s="6" t="str">
        <f>VLOOKUP(C779,'Cleaned Customer Dim'!$A$2:$J$501,10,FALSE)</f>
        <v>Bronze</v>
      </c>
      <c r="R779" s="4" t="str">
        <f>VLOOKUP(D779,'Cleaned Product Dim'!$A$2:$C$101,3,FALSE)</f>
        <v>Clothing</v>
      </c>
      <c r="S779" s="6">
        <f>VLOOKUP(D779,'Cleaned Product Dim'!$A$2:$G$101,7,FALSE)</f>
        <v>438.25</v>
      </c>
      <c r="T779" s="6">
        <f>VLOOKUP(D779,'Cleaned Product Dim'!$A$2:$H$101,8,FALSE)</f>
        <v>496</v>
      </c>
      <c r="U779" s="6" t="str">
        <f>VLOOKUP(E779,'Cleaned Store Dim'!$A$2:$C$21,3,FALSE)</f>
        <v>North</v>
      </c>
      <c r="V779" s="6" t="str">
        <f>VLOOKUP(E779,'Cleaned Store Dim'!$A$2:$E$21,5,FALSE)</f>
        <v>Online</v>
      </c>
      <c r="W779" s="6" t="str">
        <f>VLOOKUP(E779,'Cleaned Store Dim'!$A$2:$F$21,6,FALSE)</f>
        <v>Sabrina</v>
      </c>
    </row>
    <row r="780" spans="1:23" ht="15.75" x14ac:dyDescent="0.25">
      <c r="A780" s="4" t="s">
        <v>2745</v>
      </c>
      <c r="B780" s="20">
        <v>45510</v>
      </c>
      <c r="C780" s="4" t="s">
        <v>151</v>
      </c>
      <c r="D780" s="4" t="s">
        <v>1817</v>
      </c>
      <c r="E780" s="4" t="s">
        <v>1936</v>
      </c>
      <c r="F780" s="4">
        <v>3</v>
      </c>
      <c r="G780" s="4">
        <v>442.36</v>
      </c>
      <c r="H780" s="4">
        <v>0.06</v>
      </c>
      <c r="I780" s="4" t="s">
        <v>1961</v>
      </c>
      <c r="J780" s="4">
        <v>1247.4552000000001</v>
      </c>
      <c r="K780" s="4">
        <f t="shared" si="48"/>
        <v>3</v>
      </c>
      <c r="L780" s="4">
        <f t="shared" si="49"/>
        <v>442.36</v>
      </c>
      <c r="M780" s="4">
        <f t="shared" si="50"/>
        <v>0.06</v>
      </c>
      <c r="N780" s="4">
        <f t="shared" si="51"/>
        <v>1247.4552000000001</v>
      </c>
      <c r="O780" s="6">
        <f>VLOOKUP(C780,'Cleaned Customer Dim'!$A$2:$D$501,4,FALSE)</f>
        <v>27</v>
      </c>
      <c r="P780" s="6" t="str">
        <f>VLOOKUP(C780,'Cleaned Customer Dim'!$A$2:$E$501,5,FALSE)</f>
        <v>Female</v>
      </c>
      <c r="Q780" s="6" t="str">
        <f>VLOOKUP(C780,'Cleaned Customer Dim'!$A$2:$J$501,10,FALSE)</f>
        <v>Platinum</v>
      </c>
      <c r="R780" s="4" t="str">
        <f>VLOOKUP(D780,'Cleaned Product Dim'!$A$2:$C$101,3,FALSE)</f>
        <v>Home</v>
      </c>
      <c r="S780" s="6">
        <f>VLOOKUP(D780,'Cleaned Product Dim'!$A$2:$G$101,7,FALSE)</f>
        <v>325.26</v>
      </c>
      <c r="T780" s="6">
        <f>VLOOKUP(D780,'Cleaned Product Dim'!$A$2:$H$101,8,FALSE)</f>
        <v>400</v>
      </c>
      <c r="U780" s="6" t="str">
        <f>VLOOKUP(E780,'Cleaned Store Dim'!$A$2:$C$21,3,FALSE)</f>
        <v>North</v>
      </c>
      <c r="V780" s="6" t="str">
        <f>VLOOKUP(E780,'Cleaned Store Dim'!$A$2:$E$21,5,FALSE)</f>
        <v>Flagship</v>
      </c>
      <c r="W780" s="6" t="str">
        <f>VLOOKUP(E780,'Cleaned Store Dim'!$A$2:$F$21,6,FALSE)</f>
        <v>Jenniferstad</v>
      </c>
    </row>
    <row r="781" spans="1:23" ht="15.75" x14ac:dyDescent="0.25">
      <c r="A781" s="4" t="s">
        <v>2746</v>
      </c>
      <c r="B781" s="20">
        <v>45386</v>
      </c>
      <c r="C781" s="4" t="s">
        <v>778</v>
      </c>
      <c r="D781" s="4" t="s">
        <v>1841</v>
      </c>
      <c r="E781" s="4" t="s">
        <v>1901</v>
      </c>
      <c r="F781" s="4">
        <v>3</v>
      </c>
      <c r="G781" s="4">
        <v>413.74</v>
      </c>
      <c r="H781" s="4">
        <v>0.01</v>
      </c>
      <c r="I781" s="4" t="s">
        <v>1959</v>
      </c>
      <c r="J781" s="4">
        <v>1228.8078</v>
      </c>
      <c r="K781" s="4">
        <f t="shared" si="48"/>
        <v>3</v>
      </c>
      <c r="L781" s="4">
        <f t="shared" si="49"/>
        <v>413.74</v>
      </c>
      <c r="M781" s="4">
        <f t="shared" si="50"/>
        <v>0.01</v>
      </c>
      <c r="N781" s="4">
        <f t="shared" si="51"/>
        <v>1228.8078</v>
      </c>
      <c r="O781" s="6">
        <f>VLOOKUP(C781,'Cleaned Customer Dim'!$A$2:$D$501,4,FALSE)</f>
        <v>58</v>
      </c>
      <c r="P781" s="6" t="str">
        <f>VLOOKUP(C781,'Cleaned Customer Dim'!$A$2:$E$501,5,FALSE)</f>
        <v>Female</v>
      </c>
      <c r="Q781" s="6" t="str">
        <f>VLOOKUP(C781,'Cleaned Customer Dim'!$A$2:$J$501,10,FALSE)</f>
        <v>Platinum</v>
      </c>
      <c r="R781" s="4" t="str">
        <f>VLOOKUP(D781,'Cleaned Product Dim'!$A$2:$C$101,3,FALSE)</f>
        <v>Home</v>
      </c>
      <c r="S781" s="6">
        <f>VLOOKUP(D781,'Cleaned Product Dim'!$A$2:$G$101,7,FALSE)</f>
        <v>176.07</v>
      </c>
      <c r="T781" s="6">
        <f>VLOOKUP(D781,'Cleaned Product Dim'!$A$2:$H$101,8,FALSE)</f>
        <v>82</v>
      </c>
      <c r="U781" s="6" t="str">
        <f>VLOOKUP(E781,'Cleaned Store Dim'!$A$2:$C$21,3,FALSE)</f>
        <v>North</v>
      </c>
      <c r="V781" s="6" t="str">
        <f>VLOOKUP(E781,'Cleaned Store Dim'!$A$2:$E$21,5,FALSE)</f>
        <v>Outlet</v>
      </c>
      <c r="W781" s="6" t="str">
        <f>VLOOKUP(E781,'Cleaned Store Dim'!$A$2:$F$21,6,FALSE)</f>
        <v>Goldberg</v>
      </c>
    </row>
    <row r="782" spans="1:23" ht="15.75" x14ac:dyDescent="0.25">
      <c r="A782" s="4" t="s">
        <v>2747</v>
      </c>
      <c r="B782" s="20">
        <v>45389</v>
      </c>
      <c r="C782" s="4" t="s">
        <v>1536</v>
      </c>
      <c r="D782" s="4" t="s">
        <v>1850</v>
      </c>
      <c r="E782" s="4" t="s">
        <v>1934</v>
      </c>
      <c r="F782" s="4">
        <v>4</v>
      </c>
      <c r="G782" s="4">
        <v>79.75</v>
      </c>
      <c r="H782" s="4">
        <v>0.18</v>
      </c>
      <c r="I782" s="4" t="s">
        <v>1961</v>
      </c>
      <c r="J782" s="4">
        <v>261.58</v>
      </c>
      <c r="K782" s="4">
        <f t="shared" si="48"/>
        <v>4</v>
      </c>
      <c r="L782" s="4">
        <f t="shared" si="49"/>
        <v>79.75</v>
      </c>
      <c r="M782" s="4">
        <f t="shared" si="50"/>
        <v>0.18</v>
      </c>
      <c r="N782" s="4">
        <f t="shared" si="51"/>
        <v>261.58</v>
      </c>
      <c r="O782" s="6">
        <f>VLOOKUP(C782,'Cleaned Customer Dim'!$A$2:$D$501,4,FALSE)</f>
        <v>56</v>
      </c>
      <c r="P782" s="6" t="str">
        <f>VLOOKUP(C782,'Cleaned Customer Dim'!$A$2:$E$501,5,FALSE)</f>
        <v>Male</v>
      </c>
      <c r="Q782" s="6" t="str">
        <f>VLOOKUP(C782,'Cleaned Customer Dim'!$A$2:$J$501,10,FALSE)</f>
        <v>Bronze</v>
      </c>
      <c r="R782" s="4" t="str">
        <f>VLOOKUP(D782,'Cleaned Product Dim'!$A$2:$C$101,3,FALSE)</f>
        <v>Beauty</v>
      </c>
      <c r="S782" s="6">
        <f>VLOOKUP(D782,'Cleaned Product Dim'!$A$2:$G$101,7,FALSE)</f>
        <v>183.04</v>
      </c>
      <c r="T782" s="6">
        <f>VLOOKUP(D782,'Cleaned Product Dim'!$A$2:$H$101,8,FALSE)</f>
        <v>457</v>
      </c>
      <c r="U782" s="6" t="str">
        <f>VLOOKUP(E782,'Cleaned Store Dim'!$A$2:$C$21,3,FALSE)</f>
        <v>South</v>
      </c>
      <c r="V782" s="6" t="str">
        <f>VLOOKUP(E782,'Cleaned Store Dim'!$A$2:$E$21,5,FALSE)</f>
        <v>Outlet</v>
      </c>
      <c r="W782" s="6" t="str">
        <f>VLOOKUP(E782,'Cleaned Store Dim'!$A$2:$F$21,6,FALSE)</f>
        <v>Christopher</v>
      </c>
    </row>
    <row r="783" spans="1:23" ht="15.75" x14ac:dyDescent="0.25">
      <c r="A783" s="4" t="s">
        <v>2748</v>
      </c>
      <c r="B783" s="20">
        <v>45433</v>
      </c>
      <c r="C783" s="4" t="s">
        <v>1533</v>
      </c>
      <c r="D783" s="4" t="s">
        <v>1700</v>
      </c>
      <c r="E783" s="4" t="s">
        <v>1929</v>
      </c>
      <c r="F783" s="4">
        <v>4</v>
      </c>
      <c r="G783" s="4">
        <v>95.06</v>
      </c>
      <c r="H783" s="4">
        <v>0.03</v>
      </c>
      <c r="I783" s="4" t="s">
        <v>1959</v>
      </c>
      <c r="J783" s="4">
        <v>368.83280000000002</v>
      </c>
      <c r="K783" s="4">
        <f t="shared" si="48"/>
        <v>4</v>
      </c>
      <c r="L783" s="4">
        <f t="shared" si="49"/>
        <v>95.06</v>
      </c>
      <c r="M783" s="4">
        <f t="shared" si="50"/>
        <v>0.03</v>
      </c>
      <c r="N783" s="4">
        <f t="shared" si="51"/>
        <v>368.83280000000002</v>
      </c>
      <c r="O783" s="6">
        <f>VLOOKUP(C783,'Cleaned Customer Dim'!$A$2:$D$501,4,FALSE)</f>
        <v>23</v>
      </c>
      <c r="P783" s="6" t="str">
        <f>VLOOKUP(C783,'Cleaned Customer Dim'!$A$2:$E$501,5,FALSE)</f>
        <v>Female</v>
      </c>
      <c r="Q783" s="6" t="str">
        <f>VLOOKUP(C783,'Cleaned Customer Dim'!$A$2:$J$501,10,FALSE)</f>
        <v>Bronze</v>
      </c>
      <c r="R783" s="4" t="str">
        <f>VLOOKUP(D783,'Cleaned Product Dim'!$A$2:$C$101,3,FALSE)</f>
        <v>Electronics</v>
      </c>
      <c r="S783" s="6">
        <f>VLOOKUP(D783,'Cleaned Product Dim'!$A$2:$G$101,7,FALSE)</f>
        <v>38.520000000000003</v>
      </c>
      <c r="T783" s="6">
        <f>VLOOKUP(D783,'Cleaned Product Dim'!$A$2:$H$101,8,FALSE)</f>
        <v>378</v>
      </c>
      <c r="U783" s="6" t="str">
        <f>VLOOKUP(E783,'Cleaned Store Dim'!$A$2:$C$21,3,FALSE)</f>
        <v>North</v>
      </c>
      <c r="V783" s="6" t="str">
        <f>VLOOKUP(E783,'Cleaned Store Dim'!$A$2:$E$21,5,FALSE)</f>
        <v>Online</v>
      </c>
      <c r="W783" s="6" t="str">
        <f>VLOOKUP(E783,'Cleaned Store Dim'!$A$2:$F$21,6,FALSE)</f>
        <v>Sabrina</v>
      </c>
    </row>
    <row r="784" spans="1:23" ht="15.75" x14ac:dyDescent="0.25">
      <c r="A784" s="4" t="s">
        <v>2749</v>
      </c>
      <c r="B784" s="20">
        <v>45995</v>
      </c>
      <c r="C784" s="4" t="s">
        <v>1304</v>
      </c>
      <c r="D784" s="4" t="s">
        <v>1877</v>
      </c>
      <c r="E784" s="4" t="s">
        <v>1914</v>
      </c>
      <c r="F784" s="4">
        <v>4</v>
      </c>
      <c r="G784" s="4">
        <v>107.08</v>
      </c>
      <c r="H784" s="4">
        <v>0.27</v>
      </c>
      <c r="I784" s="4" t="s">
        <v>1964</v>
      </c>
      <c r="J784" s="4">
        <v>312.67360000000002</v>
      </c>
      <c r="K784" s="4">
        <f t="shared" si="48"/>
        <v>4</v>
      </c>
      <c r="L784" s="4">
        <f t="shared" si="49"/>
        <v>107.08</v>
      </c>
      <c r="M784" s="4">
        <f t="shared" si="50"/>
        <v>0.27</v>
      </c>
      <c r="N784" s="4">
        <f t="shared" si="51"/>
        <v>312.67360000000002</v>
      </c>
      <c r="O784" s="6">
        <f>VLOOKUP(C784,'Cleaned Customer Dim'!$A$2:$D$501,4,FALSE)</f>
        <v>46</v>
      </c>
      <c r="P784" s="6" t="str">
        <f>VLOOKUP(C784,'Cleaned Customer Dim'!$A$2:$E$501,5,FALSE)</f>
        <v>Male</v>
      </c>
      <c r="Q784" s="6" t="str">
        <f>VLOOKUP(C784,'Cleaned Customer Dim'!$A$2:$J$501,10,FALSE)</f>
        <v>Platinum</v>
      </c>
      <c r="R784" s="4" t="str">
        <f>VLOOKUP(D784,'Cleaned Product Dim'!$A$2:$C$101,3,FALSE)</f>
        <v>Electronics</v>
      </c>
      <c r="S784" s="6">
        <f>VLOOKUP(D784,'Cleaned Product Dim'!$A$2:$G$101,7,FALSE)</f>
        <v>431.67</v>
      </c>
      <c r="T784" s="6">
        <f>VLOOKUP(D784,'Cleaned Product Dim'!$A$2:$H$101,8,FALSE)</f>
        <v>73</v>
      </c>
      <c r="U784" s="6" t="str">
        <f>VLOOKUP(E784,'Cleaned Store Dim'!$A$2:$C$21,3,FALSE)</f>
        <v>South</v>
      </c>
      <c r="V784" s="6" t="str">
        <f>VLOOKUP(E784,'Cleaned Store Dim'!$A$2:$E$21,5,FALSE)</f>
        <v>Online</v>
      </c>
      <c r="W784" s="6" t="str">
        <f>VLOOKUP(E784,'Cleaned Store Dim'!$A$2:$F$21,6,FALSE)</f>
        <v>Williamsport</v>
      </c>
    </row>
    <row r="785" spans="1:23" ht="15.75" x14ac:dyDescent="0.25">
      <c r="A785" s="4" t="s">
        <v>2750</v>
      </c>
      <c r="B785" s="20">
        <v>45794</v>
      </c>
      <c r="C785" s="4" t="s">
        <v>1473</v>
      </c>
      <c r="D785" s="4" t="s">
        <v>1880</v>
      </c>
      <c r="E785" s="4" t="s">
        <v>1945</v>
      </c>
      <c r="F785" s="4">
        <v>1</v>
      </c>
      <c r="G785" s="4">
        <v>873.18</v>
      </c>
      <c r="H785" s="4">
        <v>0.03</v>
      </c>
      <c r="I785" s="4" t="s">
        <v>1964</v>
      </c>
      <c r="J785" s="4">
        <v>846.98459999999989</v>
      </c>
      <c r="K785" s="4">
        <f t="shared" si="48"/>
        <v>1</v>
      </c>
      <c r="L785" s="4">
        <f t="shared" si="49"/>
        <v>873.18</v>
      </c>
      <c r="M785" s="4">
        <f t="shared" si="50"/>
        <v>0.03</v>
      </c>
      <c r="N785" s="4">
        <f t="shared" si="51"/>
        <v>846.98459999999989</v>
      </c>
      <c r="O785" s="6">
        <f>VLOOKUP(C785,'Cleaned Customer Dim'!$A$2:$D$501,4,FALSE)</f>
        <v>32</v>
      </c>
      <c r="P785" s="6" t="str">
        <f>VLOOKUP(C785,'Cleaned Customer Dim'!$A$2:$E$501,5,FALSE)</f>
        <v>Female</v>
      </c>
      <c r="Q785" s="6" t="str">
        <f>VLOOKUP(C785,'Cleaned Customer Dim'!$A$2:$J$501,10,FALSE)</f>
        <v>Platinum</v>
      </c>
      <c r="R785" s="4" t="str">
        <f>VLOOKUP(D785,'Cleaned Product Dim'!$A$2:$C$101,3,FALSE)</f>
        <v>Home</v>
      </c>
      <c r="S785" s="6">
        <f>VLOOKUP(D785,'Cleaned Product Dim'!$A$2:$G$101,7,FALSE)</f>
        <v>201.41</v>
      </c>
      <c r="T785" s="6">
        <f>VLOOKUP(D785,'Cleaned Product Dim'!$A$2:$H$101,8,FALSE)</f>
        <v>146</v>
      </c>
      <c r="U785" s="6" t="str">
        <f>VLOOKUP(E785,'Cleaned Store Dim'!$A$2:$C$21,3,FALSE)</f>
        <v>East</v>
      </c>
      <c r="V785" s="6" t="str">
        <f>VLOOKUP(E785,'Cleaned Store Dim'!$A$2:$E$21,5,FALSE)</f>
        <v>Flagship</v>
      </c>
      <c r="W785" s="6" t="str">
        <f>VLOOKUP(E785,'Cleaned Store Dim'!$A$2:$F$21,6,FALSE)</f>
        <v>East Stevechester</v>
      </c>
    </row>
    <row r="786" spans="1:23" ht="15.75" x14ac:dyDescent="0.25">
      <c r="A786" s="4" t="s">
        <v>2751</v>
      </c>
      <c r="B786" s="20">
        <v>45764</v>
      </c>
      <c r="C786" s="4" t="s">
        <v>1190</v>
      </c>
      <c r="D786" s="4" t="s">
        <v>1793</v>
      </c>
      <c r="E786" s="4" t="s">
        <v>1945</v>
      </c>
      <c r="F786" s="4">
        <v>1</v>
      </c>
      <c r="G786" s="4">
        <v>914.75</v>
      </c>
      <c r="H786" s="4">
        <v>0.1</v>
      </c>
      <c r="I786" s="4" t="s">
        <v>1964</v>
      </c>
      <c r="J786" s="4">
        <v>823.27499999999998</v>
      </c>
      <c r="K786" s="4">
        <f t="shared" si="48"/>
        <v>1</v>
      </c>
      <c r="L786" s="4">
        <f t="shared" si="49"/>
        <v>914.75</v>
      </c>
      <c r="M786" s="4">
        <f t="shared" si="50"/>
        <v>0.1</v>
      </c>
      <c r="N786" s="4">
        <f t="shared" si="51"/>
        <v>823.27499999999998</v>
      </c>
      <c r="O786" s="6">
        <f>VLOOKUP(C786,'Cleaned Customer Dim'!$A$2:$D$501,4,FALSE)</f>
        <v>39</v>
      </c>
      <c r="P786" s="6" t="str">
        <f>VLOOKUP(C786,'Cleaned Customer Dim'!$A$2:$E$501,5,FALSE)</f>
        <v>Female</v>
      </c>
      <c r="Q786" s="6" t="str">
        <f>VLOOKUP(C786,'Cleaned Customer Dim'!$A$2:$J$501,10,FALSE)</f>
        <v>Gold</v>
      </c>
      <c r="R786" s="4" t="str">
        <f>VLOOKUP(D786,'Cleaned Product Dim'!$A$2:$C$101,3,FALSE)</f>
        <v>Home</v>
      </c>
      <c r="S786" s="6">
        <f>VLOOKUP(D786,'Cleaned Product Dim'!$A$2:$G$101,7,FALSE)</f>
        <v>138.05000000000001</v>
      </c>
      <c r="T786" s="6">
        <f>VLOOKUP(D786,'Cleaned Product Dim'!$A$2:$H$101,8,FALSE)</f>
        <v>89</v>
      </c>
      <c r="U786" s="6" t="str">
        <f>VLOOKUP(E786,'Cleaned Store Dim'!$A$2:$C$21,3,FALSE)</f>
        <v>East</v>
      </c>
      <c r="V786" s="6" t="str">
        <f>VLOOKUP(E786,'Cleaned Store Dim'!$A$2:$E$21,5,FALSE)</f>
        <v>Flagship</v>
      </c>
      <c r="W786" s="6" t="str">
        <f>VLOOKUP(E786,'Cleaned Store Dim'!$A$2:$F$21,6,FALSE)</f>
        <v>East Stevechester</v>
      </c>
    </row>
    <row r="787" spans="1:23" ht="15.75" x14ac:dyDescent="0.25">
      <c r="A787" s="4" t="s">
        <v>2752</v>
      </c>
      <c r="B787" s="20">
        <v>45279</v>
      </c>
      <c r="C787" s="4" t="s">
        <v>192</v>
      </c>
      <c r="D787" s="4" t="s">
        <v>1802</v>
      </c>
      <c r="E787" s="4" t="s">
        <v>1932</v>
      </c>
      <c r="F787" s="4">
        <v>4</v>
      </c>
      <c r="G787" s="4">
        <v>457.33</v>
      </c>
      <c r="H787" s="4">
        <v>0.1</v>
      </c>
      <c r="I787" s="4" t="s">
        <v>1959</v>
      </c>
      <c r="J787" s="4">
        <v>1646.3879999999999</v>
      </c>
      <c r="K787" s="4">
        <f t="shared" si="48"/>
        <v>4</v>
      </c>
      <c r="L787" s="4">
        <f t="shared" si="49"/>
        <v>457.33</v>
      </c>
      <c r="M787" s="4">
        <f t="shared" si="50"/>
        <v>0.1</v>
      </c>
      <c r="N787" s="4">
        <f t="shared" si="51"/>
        <v>1646.3879999999999</v>
      </c>
      <c r="O787" s="6">
        <f>VLOOKUP(C787,'Cleaned Customer Dim'!$A$2:$D$501,4,FALSE)</f>
        <v>45</v>
      </c>
      <c r="P787" s="6" t="str">
        <f>VLOOKUP(C787,'Cleaned Customer Dim'!$A$2:$E$501,5,FALSE)</f>
        <v>Female</v>
      </c>
      <c r="Q787" s="6" t="str">
        <f>VLOOKUP(C787,'Cleaned Customer Dim'!$A$2:$J$501,10,FALSE)</f>
        <v>Gold</v>
      </c>
      <c r="R787" s="4" t="str">
        <f>VLOOKUP(D787,'Cleaned Product Dim'!$A$2:$C$101,3,FALSE)</f>
        <v>Sports</v>
      </c>
      <c r="S787" s="6">
        <f>VLOOKUP(D787,'Cleaned Product Dim'!$A$2:$G$101,7,FALSE)</f>
        <v>107.06</v>
      </c>
      <c r="T787" s="6">
        <f>VLOOKUP(D787,'Cleaned Product Dim'!$A$2:$H$101,8,FALSE)</f>
        <v>359</v>
      </c>
      <c r="U787" s="6" t="str">
        <f>VLOOKUP(E787,'Cleaned Store Dim'!$A$2:$C$21,3,FALSE)</f>
        <v>East</v>
      </c>
      <c r="V787" s="6" t="str">
        <f>VLOOKUP(E787,'Cleaned Store Dim'!$A$2:$E$21,5,FALSE)</f>
        <v>Flagship</v>
      </c>
      <c r="W787" s="6" t="str">
        <f>VLOOKUP(E787,'Cleaned Store Dim'!$A$2:$F$21,6,FALSE)</f>
        <v>Johnsonville</v>
      </c>
    </row>
    <row r="788" spans="1:23" ht="15.75" x14ac:dyDescent="0.25">
      <c r="A788" s="4" t="s">
        <v>2753</v>
      </c>
      <c r="B788" s="20">
        <v>45454</v>
      </c>
      <c r="C788" s="4" t="s">
        <v>937</v>
      </c>
      <c r="D788" s="4" t="s">
        <v>1880</v>
      </c>
      <c r="E788" s="4" t="s">
        <v>1901</v>
      </c>
      <c r="F788" s="4">
        <v>3</v>
      </c>
      <c r="G788" s="4">
        <v>761.88</v>
      </c>
      <c r="H788" s="4">
        <v>0.23</v>
      </c>
      <c r="I788" s="4" t="s">
        <v>1961</v>
      </c>
      <c r="J788" s="4">
        <v>1759.9428</v>
      </c>
      <c r="K788" s="4">
        <f t="shared" si="48"/>
        <v>3</v>
      </c>
      <c r="L788" s="4">
        <f t="shared" si="49"/>
        <v>761.88</v>
      </c>
      <c r="M788" s="4">
        <f t="shared" si="50"/>
        <v>0.23</v>
      </c>
      <c r="N788" s="4">
        <f t="shared" si="51"/>
        <v>1759.9428</v>
      </c>
      <c r="O788" s="6">
        <f>VLOOKUP(C788,'Cleaned Customer Dim'!$A$2:$D$501,4,FALSE)</f>
        <v>30</v>
      </c>
      <c r="P788" s="6" t="str">
        <f>VLOOKUP(C788,'Cleaned Customer Dim'!$A$2:$E$501,5,FALSE)</f>
        <v>Male</v>
      </c>
      <c r="Q788" s="6" t="str">
        <f>VLOOKUP(C788,'Cleaned Customer Dim'!$A$2:$J$501,10,FALSE)</f>
        <v>Silver</v>
      </c>
      <c r="R788" s="4" t="str">
        <f>VLOOKUP(D788,'Cleaned Product Dim'!$A$2:$C$101,3,FALSE)</f>
        <v>Home</v>
      </c>
      <c r="S788" s="6">
        <f>VLOOKUP(D788,'Cleaned Product Dim'!$A$2:$G$101,7,FALSE)</f>
        <v>201.41</v>
      </c>
      <c r="T788" s="6">
        <f>VLOOKUP(D788,'Cleaned Product Dim'!$A$2:$H$101,8,FALSE)</f>
        <v>146</v>
      </c>
      <c r="U788" s="6" t="str">
        <f>VLOOKUP(E788,'Cleaned Store Dim'!$A$2:$C$21,3,FALSE)</f>
        <v>North</v>
      </c>
      <c r="V788" s="6" t="str">
        <f>VLOOKUP(E788,'Cleaned Store Dim'!$A$2:$E$21,5,FALSE)</f>
        <v>Outlet</v>
      </c>
      <c r="W788" s="6" t="str">
        <f>VLOOKUP(E788,'Cleaned Store Dim'!$A$2:$F$21,6,FALSE)</f>
        <v>Goldberg</v>
      </c>
    </row>
    <row r="789" spans="1:23" ht="15.75" x14ac:dyDescent="0.25">
      <c r="A789" s="4" t="s">
        <v>2754</v>
      </c>
      <c r="B789" s="20">
        <v>45793</v>
      </c>
      <c r="C789" s="4" t="s">
        <v>593</v>
      </c>
      <c r="D789" s="4" t="s">
        <v>1689</v>
      </c>
      <c r="E789" s="4" t="s">
        <v>1948</v>
      </c>
      <c r="F789" s="4">
        <v>4</v>
      </c>
      <c r="G789" s="4">
        <v>122.87</v>
      </c>
      <c r="H789" s="4">
        <v>0.13</v>
      </c>
      <c r="I789" s="4" t="s">
        <v>1959</v>
      </c>
      <c r="J789" s="4">
        <v>427.58760000000001</v>
      </c>
      <c r="K789" s="4">
        <f t="shared" si="48"/>
        <v>4</v>
      </c>
      <c r="L789" s="4">
        <f t="shared" si="49"/>
        <v>122.87</v>
      </c>
      <c r="M789" s="4">
        <f t="shared" si="50"/>
        <v>0.13</v>
      </c>
      <c r="N789" s="4">
        <f t="shared" si="51"/>
        <v>427.58760000000001</v>
      </c>
      <c r="O789" s="6">
        <f>VLOOKUP(C789,'Cleaned Customer Dim'!$A$2:$D$501,4,FALSE)</f>
        <v>55</v>
      </c>
      <c r="P789" s="6" t="str">
        <f>VLOOKUP(C789,'Cleaned Customer Dim'!$A$2:$E$501,5,FALSE)</f>
        <v>Male</v>
      </c>
      <c r="Q789" s="6" t="str">
        <f>VLOOKUP(C789,'Cleaned Customer Dim'!$A$2:$J$501,10,FALSE)</f>
        <v>Platinum</v>
      </c>
      <c r="R789" s="4" t="str">
        <f>VLOOKUP(D789,'Cleaned Product Dim'!$A$2:$C$101,3,FALSE)</f>
        <v>Clothing</v>
      </c>
      <c r="S789" s="6">
        <f>VLOOKUP(D789,'Cleaned Product Dim'!$A$2:$G$101,7,FALSE)</f>
        <v>353.47</v>
      </c>
      <c r="T789" s="6">
        <f>VLOOKUP(D789,'Cleaned Product Dim'!$A$2:$H$101,8,FALSE)</f>
        <v>214</v>
      </c>
      <c r="U789" s="6" t="str">
        <f>VLOOKUP(E789,'Cleaned Store Dim'!$A$2:$C$21,3,FALSE)</f>
        <v>East</v>
      </c>
      <c r="V789" s="6" t="str">
        <f>VLOOKUP(E789,'Cleaned Store Dim'!$A$2:$E$21,5,FALSE)</f>
        <v>Online</v>
      </c>
      <c r="W789" s="6" t="str">
        <f>VLOOKUP(E789,'Cleaned Store Dim'!$A$2:$F$21,6,FALSE)</f>
        <v>Vasquez</v>
      </c>
    </row>
    <row r="790" spans="1:23" ht="15.75" x14ac:dyDescent="0.25">
      <c r="A790" s="4" t="s">
        <v>2755</v>
      </c>
      <c r="B790" s="20">
        <v>45662</v>
      </c>
      <c r="C790" s="4" t="s">
        <v>1476</v>
      </c>
      <c r="D790" s="4" t="s">
        <v>1802</v>
      </c>
      <c r="E790" s="4" t="s">
        <v>1904</v>
      </c>
      <c r="F790" s="4">
        <v>4</v>
      </c>
      <c r="G790" s="4">
        <v>753</v>
      </c>
      <c r="H790" s="4">
        <v>0.28000000000000003</v>
      </c>
      <c r="I790" s="4" t="s">
        <v>1964</v>
      </c>
      <c r="J790" s="4">
        <v>2168.64</v>
      </c>
      <c r="K790" s="4">
        <f t="shared" si="48"/>
        <v>4</v>
      </c>
      <c r="L790" s="4">
        <f t="shared" si="49"/>
        <v>753</v>
      </c>
      <c r="M790" s="4">
        <f t="shared" si="50"/>
        <v>0.28000000000000003</v>
      </c>
      <c r="N790" s="4">
        <f t="shared" si="51"/>
        <v>2168.64</v>
      </c>
      <c r="O790" s="6">
        <f>VLOOKUP(C790,'Cleaned Customer Dim'!$A$2:$D$501,4,FALSE)</f>
        <v>18</v>
      </c>
      <c r="P790" s="6" t="str">
        <f>VLOOKUP(C790,'Cleaned Customer Dim'!$A$2:$E$501,5,FALSE)</f>
        <v>Female</v>
      </c>
      <c r="Q790" s="6" t="str">
        <f>VLOOKUP(C790,'Cleaned Customer Dim'!$A$2:$J$501,10,FALSE)</f>
        <v>Platinum</v>
      </c>
      <c r="R790" s="4" t="str">
        <f>VLOOKUP(D790,'Cleaned Product Dim'!$A$2:$C$101,3,FALSE)</f>
        <v>Sports</v>
      </c>
      <c r="S790" s="6">
        <f>VLOOKUP(D790,'Cleaned Product Dim'!$A$2:$G$101,7,FALSE)</f>
        <v>107.06</v>
      </c>
      <c r="T790" s="6">
        <f>VLOOKUP(D790,'Cleaned Product Dim'!$A$2:$H$101,8,FALSE)</f>
        <v>359</v>
      </c>
      <c r="U790" s="6" t="str">
        <f>VLOOKUP(E790,'Cleaned Store Dim'!$A$2:$C$21,3,FALSE)</f>
        <v>South</v>
      </c>
      <c r="V790" s="6" t="str">
        <f>VLOOKUP(E790,'Cleaned Store Dim'!$A$2:$E$21,5,FALSE)</f>
        <v>Online</v>
      </c>
      <c r="W790" s="6" t="str">
        <f>VLOOKUP(E790,'Cleaned Store Dim'!$A$2:$F$21,6,FALSE)</f>
        <v>Sharon</v>
      </c>
    </row>
    <row r="791" spans="1:23" ht="15.75" x14ac:dyDescent="0.25">
      <c r="A791" s="4" t="s">
        <v>2756</v>
      </c>
      <c r="B791" s="20">
        <v>45353</v>
      </c>
      <c r="C791" s="4" t="s">
        <v>1169</v>
      </c>
      <c r="D791" s="4" t="s">
        <v>1576</v>
      </c>
      <c r="E791" s="4" t="s">
        <v>1908</v>
      </c>
      <c r="F791" s="4">
        <v>2</v>
      </c>
      <c r="G791" s="4">
        <v>788.05</v>
      </c>
      <c r="H791" s="4">
        <v>0.21</v>
      </c>
      <c r="I791" s="4" t="s">
        <v>1959</v>
      </c>
      <c r="J791" s="4">
        <v>1245.1189999999999</v>
      </c>
      <c r="K791" s="4">
        <f t="shared" si="48"/>
        <v>2</v>
      </c>
      <c r="L791" s="4">
        <f t="shared" si="49"/>
        <v>788.05</v>
      </c>
      <c r="M791" s="4">
        <f t="shared" si="50"/>
        <v>0.21</v>
      </c>
      <c r="N791" s="4">
        <f t="shared" si="51"/>
        <v>1245.1189999999999</v>
      </c>
      <c r="O791" s="6">
        <f>VLOOKUP(C791,'Cleaned Customer Dim'!$A$2:$D$501,4,FALSE)</f>
        <v>45</v>
      </c>
      <c r="P791" s="6" t="str">
        <f>VLOOKUP(C791,'Cleaned Customer Dim'!$A$2:$E$501,5,FALSE)</f>
        <v>Male</v>
      </c>
      <c r="Q791" s="6" t="str">
        <f>VLOOKUP(C791,'Cleaned Customer Dim'!$A$2:$J$501,10,FALSE)</f>
        <v>Silver</v>
      </c>
      <c r="R791" s="4" t="str">
        <f>VLOOKUP(D791,'Cleaned Product Dim'!$A$2:$C$101,3,FALSE)</f>
        <v>Clothing</v>
      </c>
      <c r="S791" s="6">
        <f>VLOOKUP(D791,'Cleaned Product Dim'!$A$2:$G$101,7,FALSE)</f>
        <v>261</v>
      </c>
      <c r="T791" s="6">
        <f>VLOOKUP(D791,'Cleaned Product Dim'!$A$2:$H$101,8,FALSE)</f>
        <v>59</v>
      </c>
      <c r="U791" s="6" t="str">
        <f>VLOOKUP(E791,'Cleaned Store Dim'!$A$2:$C$21,3,FALSE)</f>
        <v>North</v>
      </c>
      <c r="V791" s="6" t="str">
        <f>VLOOKUP(E791,'Cleaned Store Dim'!$A$2:$E$21,5,FALSE)</f>
        <v>Outlet</v>
      </c>
      <c r="W791" s="6" t="str">
        <f>VLOOKUP(E791,'Cleaned Store Dim'!$A$2:$F$21,6,FALSE)</f>
        <v>Chester</v>
      </c>
    </row>
    <row r="792" spans="1:23" ht="15.75" x14ac:dyDescent="0.25">
      <c r="A792" s="4" t="s">
        <v>2757</v>
      </c>
      <c r="B792" s="20">
        <v>45816</v>
      </c>
      <c r="C792" s="4" t="s">
        <v>1437</v>
      </c>
      <c r="D792" s="4" t="s">
        <v>1829</v>
      </c>
      <c r="E792" s="4" t="s">
        <v>1924</v>
      </c>
      <c r="F792" s="4">
        <v>2</v>
      </c>
      <c r="G792" s="4">
        <v>807.1</v>
      </c>
      <c r="H792" s="4">
        <v>0.28999999999999998</v>
      </c>
      <c r="I792" s="4" t="s">
        <v>1959</v>
      </c>
      <c r="J792" s="4">
        <v>1146.0820000000001</v>
      </c>
      <c r="K792" s="4">
        <f t="shared" si="48"/>
        <v>2</v>
      </c>
      <c r="L792" s="4">
        <f t="shared" si="49"/>
        <v>807.1</v>
      </c>
      <c r="M792" s="4">
        <f t="shared" si="50"/>
        <v>0.28999999999999998</v>
      </c>
      <c r="N792" s="4">
        <f t="shared" si="51"/>
        <v>1146.0820000000001</v>
      </c>
      <c r="O792" s="6">
        <f>VLOOKUP(C792,'Cleaned Customer Dim'!$A$2:$D$501,4,FALSE)</f>
        <v>34</v>
      </c>
      <c r="P792" s="6" t="str">
        <f>VLOOKUP(C792,'Cleaned Customer Dim'!$A$2:$E$501,5,FALSE)</f>
        <v>Female</v>
      </c>
      <c r="Q792" s="6" t="str">
        <f>VLOOKUP(C792,'Cleaned Customer Dim'!$A$2:$J$501,10,FALSE)</f>
        <v>Silver</v>
      </c>
      <c r="R792" s="4" t="str">
        <f>VLOOKUP(D792,'Cleaned Product Dim'!$A$2:$C$101,3,FALSE)</f>
        <v>Sports</v>
      </c>
      <c r="S792" s="6">
        <f>VLOOKUP(D792,'Cleaned Product Dim'!$A$2:$G$101,7,FALSE)</f>
        <v>152.91999999999999</v>
      </c>
      <c r="T792" s="6">
        <f>VLOOKUP(D792,'Cleaned Product Dim'!$A$2:$H$101,8,FALSE)</f>
        <v>281</v>
      </c>
      <c r="U792" s="6" t="str">
        <f>VLOOKUP(E792,'Cleaned Store Dim'!$A$2:$C$21,3,FALSE)</f>
        <v>East</v>
      </c>
      <c r="V792" s="6" t="str">
        <f>VLOOKUP(E792,'Cleaned Store Dim'!$A$2:$E$21,5,FALSE)</f>
        <v>Online</v>
      </c>
      <c r="W792" s="6" t="str">
        <f>VLOOKUP(E792,'Cleaned Store Dim'!$A$2:$F$21,6,FALSE)</f>
        <v>David</v>
      </c>
    </row>
    <row r="793" spans="1:23" ht="15.75" x14ac:dyDescent="0.25">
      <c r="A793" s="4" t="s">
        <v>2758</v>
      </c>
      <c r="B793" s="20">
        <v>45320</v>
      </c>
      <c r="C793" s="4" t="s">
        <v>465</v>
      </c>
      <c r="D793" s="4" t="s">
        <v>1590</v>
      </c>
      <c r="E793" s="4" t="s">
        <v>1892</v>
      </c>
      <c r="F793" s="4">
        <v>2</v>
      </c>
      <c r="G793" s="4">
        <v>443.09</v>
      </c>
      <c r="H793" s="4">
        <v>0.02</v>
      </c>
      <c r="I793" s="4" t="s">
        <v>1961</v>
      </c>
      <c r="J793" s="4">
        <v>868.45639999999992</v>
      </c>
      <c r="K793" s="4">
        <f t="shared" si="48"/>
        <v>2</v>
      </c>
      <c r="L793" s="4">
        <f t="shared" si="49"/>
        <v>443.09</v>
      </c>
      <c r="M793" s="4">
        <f t="shared" si="50"/>
        <v>0.02</v>
      </c>
      <c r="N793" s="4">
        <f t="shared" si="51"/>
        <v>868.45639999999992</v>
      </c>
      <c r="O793" s="6">
        <f>VLOOKUP(C793,'Cleaned Customer Dim'!$A$2:$D$501,4,FALSE)</f>
        <v>54</v>
      </c>
      <c r="P793" s="6" t="str">
        <f>VLOOKUP(C793,'Cleaned Customer Dim'!$A$2:$E$501,5,FALSE)</f>
        <v>Male</v>
      </c>
      <c r="Q793" s="6" t="str">
        <f>VLOOKUP(C793,'Cleaned Customer Dim'!$A$2:$J$501,10,FALSE)</f>
        <v>Gold</v>
      </c>
      <c r="R793" s="4" t="str">
        <f>VLOOKUP(D793,'Cleaned Product Dim'!$A$2:$C$101,3,FALSE)</f>
        <v>Electronics</v>
      </c>
      <c r="S793" s="6">
        <f>VLOOKUP(D793,'Cleaned Product Dim'!$A$2:$G$101,7,FALSE)</f>
        <v>439.07</v>
      </c>
      <c r="T793" s="6">
        <f>VLOOKUP(D793,'Cleaned Product Dim'!$A$2:$H$101,8,FALSE)</f>
        <v>142</v>
      </c>
      <c r="U793" s="6" t="str">
        <f>VLOOKUP(E793,'Cleaned Store Dim'!$A$2:$C$21,3,FALSE)</f>
        <v>North</v>
      </c>
      <c r="V793" s="6" t="str">
        <f>VLOOKUP(E793,'Cleaned Store Dim'!$A$2:$E$21,5,FALSE)</f>
        <v>Flagship</v>
      </c>
      <c r="W793" s="6" t="str">
        <f>VLOOKUP(E793,'Cleaned Store Dim'!$A$2:$F$21,6,FALSE)</f>
        <v>Daniel</v>
      </c>
    </row>
    <row r="794" spans="1:23" ht="15.75" x14ac:dyDescent="0.25">
      <c r="A794" s="4" t="s">
        <v>2759</v>
      </c>
      <c r="B794" s="20">
        <v>45665</v>
      </c>
      <c r="C794" s="4" t="s">
        <v>1455</v>
      </c>
      <c r="D794" s="4" t="s">
        <v>1631</v>
      </c>
      <c r="E794" s="4" t="s">
        <v>1936</v>
      </c>
      <c r="F794" s="4">
        <v>1</v>
      </c>
      <c r="G794" s="4">
        <v>512.16</v>
      </c>
      <c r="H794" s="4">
        <v>0.02</v>
      </c>
      <c r="I794" s="4" t="s">
        <v>1964</v>
      </c>
      <c r="J794" s="4">
        <v>501.91680000000002</v>
      </c>
      <c r="K794" s="4">
        <f t="shared" si="48"/>
        <v>1</v>
      </c>
      <c r="L794" s="4">
        <f t="shared" si="49"/>
        <v>512.16</v>
      </c>
      <c r="M794" s="4">
        <f t="shared" si="50"/>
        <v>0.02</v>
      </c>
      <c r="N794" s="4">
        <f t="shared" si="51"/>
        <v>501.91680000000002</v>
      </c>
      <c r="O794" s="6">
        <f>VLOOKUP(C794,'Cleaned Customer Dim'!$A$2:$D$501,4,FALSE)</f>
        <v>45</v>
      </c>
      <c r="P794" s="6" t="str">
        <f>VLOOKUP(C794,'Cleaned Customer Dim'!$A$2:$E$501,5,FALSE)</f>
        <v>Male</v>
      </c>
      <c r="Q794" s="6" t="str">
        <f>VLOOKUP(C794,'Cleaned Customer Dim'!$A$2:$J$501,10,FALSE)</f>
        <v>Bronze</v>
      </c>
      <c r="R794" s="4" t="str">
        <f>VLOOKUP(D794,'Cleaned Product Dim'!$A$2:$C$101,3,FALSE)</f>
        <v>Sports</v>
      </c>
      <c r="S794" s="6">
        <f>VLOOKUP(D794,'Cleaned Product Dim'!$A$2:$G$101,7,FALSE)</f>
        <v>21.34</v>
      </c>
      <c r="T794" s="6">
        <f>VLOOKUP(D794,'Cleaned Product Dim'!$A$2:$H$101,8,FALSE)</f>
        <v>65</v>
      </c>
      <c r="U794" s="6" t="str">
        <f>VLOOKUP(E794,'Cleaned Store Dim'!$A$2:$C$21,3,FALSE)</f>
        <v>North</v>
      </c>
      <c r="V794" s="6" t="str">
        <f>VLOOKUP(E794,'Cleaned Store Dim'!$A$2:$E$21,5,FALSE)</f>
        <v>Flagship</v>
      </c>
      <c r="W794" s="6" t="str">
        <f>VLOOKUP(E794,'Cleaned Store Dim'!$A$2:$F$21,6,FALSE)</f>
        <v>Jenniferstad</v>
      </c>
    </row>
    <row r="795" spans="1:23" ht="15.75" x14ac:dyDescent="0.25">
      <c r="A795" s="4" t="s">
        <v>2760</v>
      </c>
      <c r="B795" s="20">
        <v>45636</v>
      </c>
      <c r="C795" s="4" t="s">
        <v>686</v>
      </c>
      <c r="D795" s="4" t="s">
        <v>1703</v>
      </c>
      <c r="E795" s="4" t="s">
        <v>1945</v>
      </c>
      <c r="F795" s="4">
        <v>2</v>
      </c>
      <c r="G795" s="4">
        <v>602.54999999999995</v>
      </c>
      <c r="H795" s="4">
        <v>0.23</v>
      </c>
      <c r="I795" s="4" t="s">
        <v>1964</v>
      </c>
      <c r="J795" s="4">
        <v>927.92699999999991</v>
      </c>
      <c r="K795" s="4">
        <f t="shared" si="48"/>
        <v>2</v>
      </c>
      <c r="L795" s="4">
        <f t="shared" si="49"/>
        <v>602.54999999999995</v>
      </c>
      <c r="M795" s="4">
        <f t="shared" si="50"/>
        <v>0.23</v>
      </c>
      <c r="N795" s="4">
        <f t="shared" si="51"/>
        <v>927.92699999999991</v>
      </c>
      <c r="O795" s="6">
        <f>VLOOKUP(C795,'Cleaned Customer Dim'!$A$2:$D$501,4,FALSE)</f>
        <v>54</v>
      </c>
      <c r="P795" s="6" t="str">
        <f>VLOOKUP(C795,'Cleaned Customer Dim'!$A$2:$E$501,5,FALSE)</f>
        <v>Male</v>
      </c>
      <c r="Q795" s="6" t="str">
        <f>VLOOKUP(C795,'Cleaned Customer Dim'!$A$2:$J$501,10,FALSE)</f>
        <v>Platinum</v>
      </c>
      <c r="R795" s="4" t="str">
        <f>VLOOKUP(D795,'Cleaned Product Dim'!$A$2:$C$101,3,FALSE)</f>
        <v>Sports</v>
      </c>
      <c r="S795" s="6">
        <f>VLOOKUP(D795,'Cleaned Product Dim'!$A$2:$G$101,7,FALSE)</f>
        <v>313.26</v>
      </c>
      <c r="T795" s="6">
        <f>VLOOKUP(D795,'Cleaned Product Dim'!$A$2:$H$101,8,FALSE)</f>
        <v>369</v>
      </c>
      <c r="U795" s="6" t="str">
        <f>VLOOKUP(E795,'Cleaned Store Dim'!$A$2:$C$21,3,FALSE)</f>
        <v>East</v>
      </c>
      <c r="V795" s="6" t="str">
        <f>VLOOKUP(E795,'Cleaned Store Dim'!$A$2:$E$21,5,FALSE)</f>
        <v>Flagship</v>
      </c>
      <c r="W795" s="6" t="str">
        <f>VLOOKUP(E795,'Cleaned Store Dim'!$A$2:$F$21,6,FALSE)</f>
        <v>East Stevechester</v>
      </c>
    </row>
    <row r="796" spans="1:23" ht="15.75" x14ac:dyDescent="0.25">
      <c r="A796" s="4" t="s">
        <v>2761</v>
      </c>
      <c r="B796" s="20">
        <v>45745</v>
      </c>
      <c r="C796" s="4" t="s">
        <v>554</v>
      </c>
      <c r="D796" s="4" t="s">
        <v>1706</v>
      </c>
      <c r="E796" s="4" t="s">
        <v>1887</v>
      </c>
      <c r="F796" s="4">
        <v>3</v>
      </c>
      <c r="G796" s="4">
        <v>846.19</v>
      </c>
      <c r="H796" s="4">
        <v>0.09</v>
      </c>
      <c r="I796" s="4" t="s">
        <v>1964</v>
      </c>
      <c r="J796" s="4">
        <v>2310.0987</v>
      </c>
      <c r="K796" s="4">
        <f t="shared" si="48"/>
        <v>3</v>
      </c>
      <c r="L796" s="4">
        <f t="shared" si="49"/>
        <v>846.19</v>
      </c>
      <c r="M796" s="4">
        <f t="shared" si="50"/>
        <v>0.09</v>
      </c>
      <c r="N796" s="4">
        <f t="shared" si="51"/>
        <v>2310.0987</v>
      </c>
      <c r="O796" s="6">
        <f>VLOOKUP(C796,'Cleaned Customer Dim'!$A$2:$D$501,4,FALSE)</f>
        <v>39</v>
      </c>
      <c r="P796" s="6" t="str">
        <f>VLOOKUP(C796,'Cleaned Customer Dim'!$A$2:$E$501,5,FALSE)</f>
        <v>Female</v>
      </c>
      <c r="Q796" s="6" t="str">
        <f>VLOOKUP(C796,'Cleaned Customer Dim'!$A$2:$J$501,10,FALSE)</f>
        <v>Silver</v>
      </c>
      <c r="R796" s="4" t="str">
        <f>VLOOKUP(D796,'Cleaned Product Dim'!$A$2:$C$101,3,FALSE)</f>
        <v>Electronics</v>
      </c>
      <c r="S796" s="6">
        <f>VLOOKUP(D796,'Cleaned Product Dim'!$A$2:$G$101,7,FALSE)</f>
        <v>450.71</v>
      </c>
      <c r="T796" s="6">
        <f>VLOOKUP(D796,'Cleaned Product Dim'!$A$2:$H$101,8,FALSE)</f>
        <v>389</v>
      </c>
      <c r="U796" s="6" t="str">
        <f>VLOOKUP(E796,'Cleaned Store Dim'!$A$2:$C$21,3,FALSE)</f>
        <v>East</v>
      </c>
      <c r="V796" s="6" t="str">
        <f>VLOOKUP(E796,'Cleaned Store Dim'!$A$2:$E$21,5,FALSE)</f>
        <v>Flagship</v>
      </c>
      <c r="W796" s="6" t="str">
        <f>VLOOKUP(E796,'Cleaned Store Dim'!$A$2:$F$21,6,FALSE)</f>
        <v>Washington</v>
      </c>
    </row>
    <row r="797" spans="1:23" ht="15.75" x14ac:dyDescent="0.25">
      <c r="A797" s="4" t="s">
        <v>2762</v>
      </c>
      <c r="B797" s="20">
        <v>45772</v>
      </c>
      <c r="C797" s="4" t="s">
        <v>1037</v>
      </c>
      <c r="D797" s="4" t="s">
        <v>1790</v>
      </c>
      <c r="E797" s="4" t="s">
        <v>1917</v>
      </c>
      <c r="F797" s="4">
        <v>1</v>
      </c>
      <c r="G797" s="4">
        <v>506.73</v>
      </c>
      <c r="H797" s="4">
        <v>0.28999999999999998</v>
      </c>
      <c r="I797" s="4" t="s">
        <v>1959</v>
      </c>
      <c r="J797" s="4">
        <v>359.7783</v>
      </c>
      <c r="K797" s="4">
        <f t="shared" si="48"/>
        <v>1</v>
      </c>
      <c r="L797" s="4">
        <f t="shared" si="49"/>
        <v>506.73</v>
      </c>
      <c r="M797" s="4">
        <f t="shared" si="50"/>
        <v>0.28999999999999998</v>
      </c>
      <c r="N797" s="4">
        <f t="shared" si="51"/>
        <v>359.7783</v>
      </c>
      <c r="O797" s="6">
        <f>VLOOKUP(C797,'Cleaned Customer Dim'!$A$2:$D$501,4,FALSE)</f>
        <v>58</v>
      </c>
      <c r="P797" s="6" t="str">
        <f>VLOOKUP(C797,'Cleaned Customer Dim'!$A$2:$E$501,5,FALSE)</f>
        <v>Female</v>
      </c>
      <c r="Q797" s="6" t="str">
        <f>VLOOKUP(C797,'Cleaned Customer Dim'!$A$2:$J$501,10,FALSE)</f>
        <v>Gold</v>
      </c>
      <c r="R797" s="4" t="str">
        <f>VLOOKUP(D797,'Cleaned Product Dim'!$A$2:$C$101,3,FALSE)</f>
        <v>Clothing</v>
      </c>
      <c r="S797" s="6">
        <f>VLOOKUP(D797,'Cleaned Product Dim'!$A$2:$G$101,7,FALSE)</f>
        <v>218.22</v>
      </c>
      <c r="T797" s="6">
        <f>VLOOKUP(D797,'Cleaned Product Dim'!$A$2:$H$101,8,FALSE)</f>
        <v>224</v>
      </c>
      <c r="U797" s="6" t="str">
        <f>VLOOKUP(E797,'Cleaned Store Dim'!$A$2:$C$21,3,FALSE)</f>
        <v>West</v>
      </c>
      <c r="V797" s="6" t="str">
        <f>VLOOKUP(E797,'Cleaned Store Dim'!$A$2:$E$21,5,FALSE)</f>
        <v>Online</v>
      </c>
      <c r="W797" s="6" t="str">
        <f>VLOOKUP(E797,'Cleaned Store Dim'!$A$2:$F$21,6,FALSE)</f>
        <v>Thompson</v>
      </c>
    </row>
    <row r="798" spans="1:23" ht="15.75" x14ac:dyDescent="0.25">
      <c r="A798" s="4" t="s">
        <v>2763</v>
      </c>
      <c r="B798" s="20">
        <v>45505</v>
      </c>
      <c r="C798" s="4" t="s">
        <v>202</v>
      </c>
      <c r="D798" s="4" t="s">
        <v>1735</v>
      </c>
      <c r="E798" s="4" t="s">
        <v>1939</v>
      </c>
      <c r="F798" s="4">
        <v>1</v>
      </c>
      <c r="G798" s="4">
        <v>408.66</v>
      </c>
      <c r="H798" s="4">
        <v>0.13</v>
      </c>
      <c r="I798" s="4" t="s">
        <v>1964</v>
      </c>
      <c r="J798" s="4">
        <v>355.5342</v>
      </c>
      <c r="K798" s="4">
        <f t="shared" si="48"/>
        <v>1</v>
      </c>
      <c r="L798" s="4">
        <f t="shared" si="49"/>
        <v>408.66</v>
      </c>
      <c r="M798" s="4">
        <f t="shared" si="50"/>
        <v>0.13</v>
      </c>
      <c r="N798" s="4">
        <f t="shared" si="51"/>
        <v>355.5342</v>
      </c>
      <c r="O798" s="6">
        <f>VLOOKUP(C798,'Cleaned Customer Dim'!$A$2:$D$501,4,FALSE)</f>
        <v>55</v>
      </c>
      <c r="P798" s="6" t="str">
        <f>VLOOKUP(C798,'Cleaned Customer Dim'!$A$2:$E$501,5,FALSE)</f>
        <v>Male</v>
      </c>
      <c r="Q798" s="6" t="str">
        <f>VLOOKUP(C798,'Cleaned Customer Dim'!$A$2:$J$501,10,FALSE)</f>
        <v>Bronze</v>
      </c>
      <c r="R798" s="4" t="str">
        <f>VLOOKUP(D798,'Cleaned Product Dim'!$A$2:$C$101,3,FALSE)</f>
        <v>Electronics</v>
      </c>
      <c r="S798" s="6">
        <f>VLOOKUP(D798,'Cleaned Product Dim'!$A$2:$G$101,7,FALSE)</f>
        <v>88.49</v>
      </c>
      <c r="T798" s="6">
        <f>VLOOKUP(D798,'Cleaned Product Dim'!$A$2:$H$101,8,FALSE)</f>
        <v>246</v>
      </c>
      <c r="U798" s="6" t="str">
        <f>VLOOKUP(E798,'Cleaned Store Dim'!$A$2:$C$21,3,FALSE)</f>
        <v>West</v>
      </c>
      <c r="V798" s="6" t="str">
        <f>VLOOKUP(E798,'Cleaned Store Dim'!$A$2:$E$21,5,FALSE)</f>
        <v>Flagship</v>
      </c>
      <c r="W798" s="6" t="str">
        <f>VLOOKUP(E798,'Cleaned Store Dim'!$A$2:$F$21,6,FALSE)</f>
        <v>New Jimmy</v>
      </c>
    </row>
    <row r="799" spans="1:23" ht="15.75" x14ac:dyDescent="0.25">
      <c r="A799" s="4" t="s">
        <v>2764</v>
      </c>
      <c r="B799" s="20">
        <v>45388</v>
      </c>
      <c r="C799" s="4" t="s">
        <v>391</v>
      </c>
      <c r="D799" s="4" t="s">
        <v>1590</v>
      </c>
      <c r="E799" s="4" t="s">
        <v>1942</v>
      </c>
      <c r="F799" s="4">
        <v>3</v>
      </c>
      <c r="G799" s="4">
        <v>170.48</v>
      </c>
      <c r="H799" s="4">
        <v>0.06</v>
      </c>
      <c r="I799" s="4" t="s">
        <v>1964</v>
      </c>
      <c r="J799" s="4">
        <v>480.75359999999989</v>
      </c>
      <c r="K799" s="4">
        <f t="shared" si="48"/>
        <v>3</v>
      </c>
      <c r="L799" s="4">
        <f t="shared" si="49"/>
        <v>170.48</v>
      </c>
      <c r="M799" s="4">
        <f t="shared" si="50"/>
        <v>0.06</v>
      </c>
      <c r="N799" s="4">
        <f t="shared" si="51"/>
        <v>480.75359999999989</v>
      </c>
      <c r="O799" s="6">
        <f>VLOOKUP(C799,'Cleaned Customer Dim'!$A$2:$D$501,4,FALSE)</f>
        <v>40</v>
      </c>
      <c r="P799" s="6" t="str">
        <f>VLOOKUP(C799,'Cleaned Customer Dim'!$A$2:$E$501,5,FALSE)</f>
        <v>Female</v>
      </c>
      <c r="Q799" s="6" t="str">
        <f>VLOOKUP(C799,'Cleaned Customer Dim'!$A$2:$J$501,10,FALSE)</f>
        <v>Gold</v>
      </c>
      <c r="R799" s="4" t="str">
        <f>VLOOKUP(D799,'Cleaned Product Dim'!$A$2:$C$101,3,FALSE)</f>
        <v>Electronics</v>
      </c>
      <c r="S799" s="6">
        <f>VLOOKUP(D799,'Cleaned Product Dim'!$A$2:$G$101,7,FALSE)</f>
        <v>439.07</v>
      </c>
      <c r="T799" s="6">
        <f>VLOOKUP(D799,'Cleaned Product Dim'!$A$2:$H$101,8,FALSE)</f>
        <v>142</v>
      </c>
      <c r="U799" s="6" t="str">
        <f>VLOOKUP(E799,'Cleaned Store Dim'!$A$2:$C$21,3,FALSE)</f>
        <v>North</v>
      </c>
      <c r="V799" s="6" t="str">
        <f>VLOOKUP(E799,'Cleaned Store Dim'!$A$2:$E$21,5,FALSE)</f>
        <v>Flagship</v>
      </c>
      <c r="W799" s="6" t="str">
        <f>VLOOKUP(E799,'Cleaned Store Dim'!$A$2:$F$21,6,FALSE)</f>
        <v>Benson</v>
      </c>
    </row>
    <row r="800" spans="1:23" ht="15.75" x14ac:dyDescent="0.25">
      <c r="A800" s="4" t="s">
        <v>2765</v>
      </c>
      <c r="B800" s="20">
        <v>45660</v>
      </c>
      <c r="C800" s="4" t="s">
        <v>351</v>
      </c>
      <c r="D800" s="4" t="s">
        <v>1628</v>
      </c>
      <c r="E800" s="4" t="s">
        <v>1921</v>
      </c>
      <c r="F800" s="4">
        <v>1</v>
      </c>
      <c r="G800" s="4">
        <v>423.48</v>
      </c>
      <c r="H800" s="4">
        <v>0.18</v>
      </c>
      <c r="I800" s="4" t="s">
        <v>1961</v>
      </c>
      <c r="J800" s="4">
        <v>347.25360000000012</v>
      </c>
      <c r="K800" s="4">
        <f t="shared" si="48"/>
        <v>1</v>
      </c>
      <c r="L800" s="4">
        <f t="shared" si="49"/>
        <v>423.48</v>
      </c>
      <c r="M800" s="4">
        <f t="shared" si="50"/>
        <v>0.18</v>
      </c>
      <c r="N800" s="4">
        <f t="shared" si="51"/>
        <v>347.25360000000012</v>
      </c>
      <c r="O800" s="6">
        <f>VLOOKUP(C800,'Cleaned Customer Dim'!$A$2:$D$501,4,FALSE)</f>
        <v>36</v>
      </c>
      <c r="P800" s="6" t="str">
        <f>VLOOKUP(C800,'Cleaned Customer Dim'!$A$2:$E$501,5,FALSE)</f>
        <v>Male</v>
      </c>
      <c r="Q800" s="6" t="str">
        <f>VLOOKUP(C800,'Cleaned Customer Dim'!$A$2:$J$501,10,FALSE)</f>
        <v>Silver</v>
      </c>
      <c r="R800" s="4" t="str">
        <f>VLOOKUP(D800,'Cleaned Product Dim'!$A$2:$C$101,3,FALSE)</f>
        <v>Clothing</v>
      </c>
      <c r="S800" s="6">
        <f>VLOOKUP(D800,'Cleaned Product Dim'!$A$2:$G$101,7,FALSE)</f>
        <v>265.73266666666666</v>
      </c>
      <c r="T800" s="6">
        <f>VLOOKUP(D800,'Cleaned Product Dim'!$A$2:$H$101,8,FALSE)</f>
        <v>343</v>
      </c>
      <c r="U800" s="6" t="str">
        <f>VLOOKUP(E800,'Cleaned Store Dim'!$A$2:$C$21,3,FALSE)</f>
        <v>South</v>
      </c>
      <c r="V800" s="6" t="str">
        <f>VLOOKUP(E800,'Cleaned Store Dim'!$A$2:$E$21,5,FALSE)</f>
        <v>Flagship</v>
      </c>
      <c r="W800" s="6" t="str">
        <f>VLOOKUP(E800,'Cleaned Store Dim'!$A$2:$F$21,6,FALSE)</f>
        <v>Johnstad</v>
      </c>
    </row>
    <row r="801" spans="1:23" ht="15.75" x14ac:dyDescent="0.25">
      <c r="A801" s="4" t="s">
        <v>2766</v>
      </c>
      <c r="B801" s="20">
        <v>45213</v>
      </c>
      <c r="C801" s="4" t="s">
        <v>766</v>
      </c>
      <c r="D801" s="4" t="s">
        <v>1859</v>
      </c>
      <c r="E801" s="4" t="s">
        <v>1927</v>
      </c>
      <c r="F801" s="4">
        <v>4</v>
      </c>
      <c r="G801" s="4">
        <v>23.57</v>
      </c>
      <c r="H801" s="4">
        <v>0.1</v>
      </c>
      <c r="I801" s="4" t="s">
        <v>1959</v>
      </c>
      <c r="J801" s="4">
        <v>84.852000000000004</v>
      </c>
      <c r="K801" s="4">
        <f t="shared" si="48"/>
        <v>4</v>
      </c>
      <c r="L801" s="4">
        <f t="shared" si="49"/>
        <v>23.57</v>
      </c>
      <c r="M801" s="4">
        <f t="shared" si="50"/>
        <v>0.1</v>
      </c>
      <c r="N801" s="4">
        <f t="shared" si="51"/>
        <v>84.852000000000004</v>
      </c>
      <c r="O801" s="6">
        <f>VLOOKUP(C801,'Cleaned Customer Dim'!$A$2:$D$501,4,FALSE)</f>
        <v>28</v>
      </c>
      <c r="P801" s="6" t="str">
        <f>VLOOKUP(C801,'Cleaned Customer Dim'!$A$2:$E$501,5,FALSE)</f>
        <v>Female</v>
      </c>
      <c r="Q801" s="6" t="str">
        <f>VLOOKUP(C801,'Cleaned Customer Dim'!$A$2:$J$501,10,FALSE)</f>
        <v>Bronze</v>
      </c>
      <c r="R801" s="4" t="str">
        <f>VLOOKUP(D801,'Cleaned Product Dim'!$A$2:$C$101,3,FALSE)</f>
        <v>Home</v>
      </c>
      <c r="S801" s="6">
        <f>VLOOKUP(D801,'Cleaned Product Dim'!$A$2:$G$101,7,FALSE)</f>
        <v>447.43</v>
      </c>
      <c r="T801" s="6">
        <f>VLOOKUP(D801,'Cleaned Product Dim'!$A$2:$H$101,8,FALSE)</f>
        <v>191</v>
      </c>
      <c r="U801" s="6" t="str">
        <f>VLOOKUP(E801,'Cleaned Store Dim'!$A$2:$C$21,3,FALSE)</f>
        <v>South</v>
      </c>
      <c r="V801" s="6" t="str">
        <f>VLOOKUP(E801,'Cleaned Store Dim'!$A$2:$E$21,5,FALSE)</f>
        <v>Online</v>
      </c>
      <c r="W801" s="6" t="str">
        <f>VLOOKUP(E801,'Cleaned Store Dim'!$A$2:$F$21,6,FALSE)</f>
        <v>Lake</v>
      </c>
    </row>
    <row r="802" spans="1:23" ht="15.75" x14ac:dyDescent="0.25">
      <c r="A802" s="4" t="s">
        <v>2767</v>
      </c>
      <c r="B802" s="20">
        <v>45837</v>
      </c>
      <c r="C802" s="4" t="s">
        <v>1202</v>
      </c>
      <c r="D802" s="4" t="s">
        <v>1706</v>
      </c>
      <c r="E802" s="4" t="s">
        <v>1945</v>
      </c>
      <c r="F802" s="4">
        <v>2</v>
      </c>
      <c r="G802" s="4">
        <v>953.26</v>
      </c>
      <c r="H802" s="4">
        <v>0.1</v>
      </c>
      <c r="I802" s="4" t="s">
        <v>1964</v>
      </c>
      <c r="J802" s="4">
        <v>1715.8679999999999</v>
      </c>
      <c r="K802" s="4">
        <f t="shared" si="48"/>
        <v>2</v>
      </c>
      <c r="L802" s="4">
        <f t="shared" si="49"/>
        <v>953.26</v>
      </c>
      <c r="M802" s="4">
        <f t="shared" si="50"/>
        <v>0.1</v>
      </c>
      <c r="N802" s="4">
        <f t="shared" si="51"/>
        <v>1715.8679999999999</v>
      </c>
      <c r="O802" s="6">
        <f>VLOOKUP(C802,'Cleaned Customer Dim'!$A$2:$D$501,4,FALSE)</f>
        <v>50</v>
      </c>
      <c r="P802" s="6" t="str">
        <f>VLOOKUP(C802,'Cleaned Customer Dim'!$A$2:$E$501,5,FALSE)</f>
        <v>Male</v>
      </c>
      <c r="Q802" s="6" t="str">
        <f>VLOOKUP(C802,'Cleaned Customer Dim'!$A$2:$J$501,10,FALSE)</f>
        <v>Silver</v>
      </c>
      <c r="R802" s="4" t="str">
        <f>VLOOKUP(D802,'Cleaned Product Dim'!$A$2:$C$101,3,FALSE)</f>
        <v>Electronics</v>
      </c>
      <c r="S802" s="6">
        <f>VLOOKUP(D802,'Cleaned Product Dim'!$A$2:$G$101,7,FALSE)</f>
        <v>450.71</v>
      </c>
      <c r="T802" s="6">
        <f>VLOOKUP(D802,'Cleaned Product Dim'!$A$2:$H$101,8,FALSE)</f>
        <v>389</v>
      </c>
      <c r="U802" s="6" t="str">
        <f>VLOOKUP(E802,'Cleaned Store Dim'!$A$2:$C$21,3,FALSE)</f>
        <v>East</v>
      </c>
      <c r="V802" s="6" t="str">
        <f>VLOOKUP(E802,'Cleaned Store Dim'!$A$2:$E$21,5,FALSE)</f>
        <v>Flagship</v>
      </c>
      <c r="W802" s="6" t="str">
        <f>VLOOKUP(E802,'Cleaned Store Dim'!$A$2:$F$21,6,FALSE)</f>
        <v>East Stevechester</v>
      </c>
    </row>
    <row r="803" spans="1:23" ht="15.75" x14ac:dyDescent="0.25">
      <c r="A803" s="4" t="s">
        <v>2768</v>
      </c>
      <c r="B803" s="20">
        <v>45277</v>
      </c>
      <c r="C803" s="4" t="s">
        <v>1100</v>
      </c>
      <c r="D803" s="4" t="s">
        <v>1802</v>
      </c>
      <c r="E803" s="4" t="s">
        <v>1914</v>
      </c>
      <c r="F803" s="4">
        <v>3</v>
      </c>
      <c r="G803" s="4">
        <v>405.13</v>
      </c>
      <c r="H803" s="4">
        <v>0.14000000000000001</v>
      </c>
      <c r="I803" s="4" t="s">
        <v>1964</v>
      </c>
      <c r="J803" s="4">
        <v>1045.2354</v>
      </c>
      <c r="K803" s="4">
        <f t="shared" si="48"/>
        <v>3</v>
      </c>
      <c r="L803" s="4">
        <f t="shared" si="49"/>
        <v>405.13</v>
      </c>
      <c r="M803" s="4">
        <f t="shared" si="50"/>
        <v>0.14000000000000001</v>
      </c>
      <c r="N803" s="4">
        <f t="shared" si="51"/>
        <v>1045.2354</v>
      </c>
      <c r="O803" s="6">
        <f>VLOOKUP(C803,'Cleaned Customer Dim'!$A$2:$D$501,4,FALSE)</f>
        <v>39</v>
      </c>
      <c r="P803" s="6" t="str">
        <f>VLOOKUP(C803,'Cleaned Customer Dim'!$A$2:$E$501,5,FALSE)</f>
        <v>Female</v>
      </c>
      <c r="Q803" s="6" t="str">
        <f>VLOOKUP(C803,'Cleaned Customer Dim'!$A$2:$J$501,10,FALSE)</f>
        <v>Gold</v>
      </c>
      <c r="R803" s="4" t="str">
        <f>VLOOKUP(D803,'Cleaned Product Dim'!$A$2:$C$101,3,FALSE)</f>
        <v>Sports</v>
      </c>
      <c r="S803" s="6">
        <f>VLOOKUP(D803,'Cleaned Product Dim'!$A$2:$G$101,7,FALSE)</f>
        <v>107.06</v>
      </c>
      <c r="T803" s="6">
        <f>VLOOKUP(D803,'Cleaned Product Dim'!$A$2:$H$101,8,FALSE)</f>
        <v>359</v>
      </c>
      <c r="U803" s="6" t="str">
        <f>VLOOKUP(E803,'Cleaned Store Dim'!$A$2:$C$21,3,FALSE)</f>
        <v>South</v>
      </c>
      <c r="V803" s="6" t="str">
        <f>VLOOKUP(E803,'Cleaned Store Dim'!$A$2:$E$21,5,FALSE)</f>
        <v>Online</v>
      </c>
      <c r="W803" s="6" t="str">
        <f>VLOOKUP(E803,'Cleaned Store Dim'!$A$2:$F$21,6,FALSE)</f>
        <v>Williamsport</v>
      </c>
    </row>
    <row r="804" spans="1:23" ht="15.75" x14ac:dyDescent="0.25">
      <c r="A804" s="4" t="s">
        <v>2769</v>
      </c>
      <c r="B804" s="20">
        <v>45248</v>
      </c>
      <c r="C804" s="4" t="s">
        <v>1076</v>
      </c>
      <c r="D804" s="4" t="s">
        <v>1565</v>
      </c>
      <c r="E804" s="4" t="s">
        <v>1904</v>
      </c>
      <c r="F804" s="4">
        <v>2</v>
      </c>
      <c r="G804" s="4">
        <v>333.83</v>
      </c>
      <c r="H804" s="4">
        <v>0.26</v>
      </c>
      <c r="I804" s="4" t="s">
        <v>1961</v>
      </c>
      <c r="J804" s="4">
        <v>494.0684</v>
      </c>
      <c r="K804" s="4">
        <f t="shared" si="48"/>
        <v>2</v>
      </c>
      <c r="L804" s="4">
        <f t="shared" si="49"/>
        <v>333.83</v>
      </c>
      <c r="M804" s="4">
        <f t="shared" si="50"/>
        <v>0.26</v>
      </c>
      <c r="N804" s="4">
        <f t="shared" si="51"/>
        <v>494.0684</v>
      </c>
      <c r="O804" s="6">
        <f>VLOOKUP(C804,'Cleaned Customer Dim'!$A$2:$D$501,4,FALSE)</f>
        <v>52</v>
      </c>
      <c r="P804" s="6" t="str">
        <f>VLOOKUP(C804,'Cleaned Customer Dim'!$A$2:$E$501,5,FALSE)</f>
        <v>Female</v>
      </c>
      <c r="Q804" s="6" t="str">
        <f>VLOOKUP(C804,'Cleaned Customer Dim'!$A$2:$J$501,10,FALSE)</f>
        <v>Platinum</v>
      </c>
      <c r="R804" s="4" t="str">
        <f>VLOOKUP(D804,'Cleaned Product Dim'!$A$2:$C$101,3,FALSE)</f>
        <v>Clothing</v>
      </c>
      <c r="S804" s="6">
        <f>VLOOKUP(D804,'Cleaned Product Dim'!$A$2:$G$101,7,FALSE)</f>
        <v>265.73266666666666</v>
      </c>
      <c r="T804" s="6">
        <f>VLOOKUP(D804,'Cleaned Product Dim'!$A$2:$H$101,8,FALSE)</f>
        <v>352</v>
      </c>
      <c r="U804" s="6" t="str">
        <f>VLOOKUP(E804,'Cleaned Store Dim'!$A$2:$C$21,3,FALSE)</f>
        <v>South</v>
      </c>
      <c r="V804" s="6" t="str">
        <f>VLOOKUP(E804,'Cleaned Store Dim'!$A$2:$E$21,5,FALSE)</f>
        <v>Online</v>
      </c>
      <c r="W804" s="6" t="str">
        <f>VLOOKUP(E804,'Cleaned Store Dim'!$A$2:$F$21,6,FALSE)</f>
        <v>Sharon</v>
      </c>
    </row>
    <row r="805" spans="1:23" ht="15.75" x14ac:dyDescent="0.25">
      <c r="A805" s="4" t="s">
        <v>2770</v>
      </c>
      <c r="B805" s="20">
        <v>45741</v>
      </c>
      <c r="C805" s="4" t="s">
        <v>1058</v>
      </c>
      <c r="D805" s="4" t="s">
        <v>1856</v>
      </c>
      <c r="E805" s="4" t="s">
        <v>1901</v>
      </c>
      <c r="F805" s="4">
        <v>2</v>
      </c>
      <c r="G805" s="4">
        <v>727.18</v>
      </c>
      <c r="H805" s="4">
        <v>0.22</v>
      </c>
      <c r="I805" s="4" t="s">
        <v>1961</v>
      </c>
      <c r="J805" s="4">
        <v>1134.4007999999999</v>
      </c>
      <c r="K805" s="4">
        <f t="shared" si="48"/>
        <v>2</v>
      </c>
      <c r="L805" s="4">
        <f t="shared" si="49"/>
        <v>727.18</v>
      </c>
      <c r="M805" s="4">
        <f t="shared" si="50"/>
        <v>0.22</v>
      </c>
      <c r="N805" s="4">
        <f t="shared" si="51"/>
        <v>1134.4007999999999</v>
      </c>
      <c r="O805" s="6">
        <f>VLOOKUP(C805,'Cleaned Customer Dim'!$A$2:$D$501,4,FALSE)</f>
        <v>64</v>
      </c>
      <c r="P805" s="6" t="str">
        <f>VLOOKUP(C805,'Cleaned Customer Dim'!$A$2:$E$501,5,FALSE)</f>
        <v>Female</v>
      </c>
      <c r="Q805" s="6" t="str">
        <f>VLOOKUP(C805,'Cleaned Customer Dim'!$A$2:$J$501,10,FALSE)</f>
        <v>Gold</v>
      </c>
      <c r="R805" s="4" t="str">
        <f>VLOOKUP(D805,'Cleaned Product Dim'!$A$2:$C$101,3,FALSE)</f>
        <v>Clothing</v>
      </c>
      <c r="S805" s="6">
        <f>VLOOKUP(D805,'Cleaned Product Dim'!$A$2:$G$101,7,FALSE)</f>
        <v>438.25</v>
      </c>
      <c r="T805" s="6">
        <f>VLOOKUP(D805,'Cleaned Product Dim'!$A$2:$H$101,8,FALSE)</f>
        <v>496</v>
      </c>
      <c r="U805" s="6" t="str">
        <f>VLOOKUP(E805,'Cleaned Store Dim'!$A$2:$C$21,3,FALSE)</f>
        <v>North</v>
      </c>
      <c r="V805" s="6" t="str">
        <f>VLOOKUP(E805,'Cleaned Store Dim'!$A$2:$E$21,5,FALSE)</f>
        <v>Outlet</v>
      </c>
      <c r="W805" s="6" t="str">
        <f>VLOOKUP(E805,'Cleaned Store Dim'!$A$2:$F$21,6,FALSE)</f>
        <v>Goldberg</v>
      </c>
    </row>
    <row r="806" spans="1:23" ht="15.75" x14ac:dyDescent="0.25">
      <c r="A806" s="4" t="s">
        <v>2771</v>
      </c>
      <c r="B806" s="20">
        <v>45662</v>
      </c>
      <c r="C806" s="4" t="s">
        <v>977</v>
      </c>
      <c r="D806" s="4" t="s">
        <v>1576</v>
      </c>
      <c r="E806" s="4" t="s">
        <v>1924</v>
      </c>
      <c r="F806" s="4">
        <v>2</v>
      </c>
      <c r="G806" s="4">
        <v>516.02</v>
      </c>
      <c r="H806" s="4">
        <v>0.19</v>
      </c>
      <c r="I806" s="4" t="s">
        <v>1964</v>
      </c>
      <c r="J806" s="4">
        <v>835.95240000000001</v>
      </c>
      <c r="K806" s="4">
        <f t="shared" si="48"/>
        <v>2</v>
      </c>
      <c r="L806" s="4">
        <f t="shared" si="49"/>
        <v>516.02</v>
      </c>
      <c r="M806" s="4">
        <f t="shared" si="50"/>
        <v>0.19</v>
      </c>
      <c r="N806" s="4">
        <f t="shared" si="51"/>
        <v>835.95240000000001</v>
      </c>
      <c r="O806" s="6">
        <f>VLOOKUP(C806,'Cleaned Customer Dim'!$A$2:$D$501,4,FALSE)</f>
        <v>44</v>
      </c>
      <c r="P806" s="6" t="str">
        <f>VLOOKUP(C806,'Cleaned Customer Dim'!$A$2:$E$501,5,FALSE)</f>
        <v>Male</v>
      </c>
      <c r="Q806" s="6" t="str">
        <f>VLOOKUP(C806,'Cleaned Customer Dim'!$A$2:$J$501,10,FALSE)</f>
        <v>Platinum</v>
      </c>
      <c r="R806" s="4" t="str">
        <f>VLOOKUP(D806,'Cleaned Product Dim'!$A$2:$C$101,3,FALSE)</f>
        <v>Clothing</v>
      </c>
      <c r="S806" s="6">
        <f>VLOOKUP(D806,'Cleaned Product Dim'!$A$2:$G$101,7,FALSE)</f>
        <v>261</v>
      </c>
      <c r="T806" s="6">
        <f>VLOOKUP(D806,'Cleaned Product Dim'!$A$2:$H$101,8,FALSE)</f>
        <v>59</v>
      </c>
      <c r="U806" s="6" t="str">
        <f>VLOOKUP(E806,'Cleaned Store Dim'!$A$2:$C$21,3,FALSE)</f>
        <v>East</v>
      </c>
      <c r="V806" s="6" t="str">
        <f>VLOOKUP(E806,'Cleaned Store Dim'!$A$2:$E$21,5,FALSE)</f>
        <v>Online</v>
      </c>
      <c r="W806" s="6" t="str">
        <f>VLOOKUP(E806,'Cleaned Store Dim'!$A$2:$F$21,6,FALSE)</f>
        <v>David</v>
      </c>
    </row>
    <row r="807" spans="1:23" ht="15.75" x14ac:dyDescent="0.25">
      <c r="A807" s="4" t="s">
        <v>2772</v>
      </c>
      <c r="B807" s="20">
        <v>45568</v>
      </c>
      <c r="C807" s="4" t="s">
        <v>943</v>
      </c>
      <c r="D807" s="4" t="s">
        <v>1706</v>
      </c>
      <c r="E807" s="4" t="s">
        <v>1927</v>
      </c>
      <c r="F807" s="4">
        <v>2</v>
      </c>
      <c r="G807" s="4">
        <v>705.61</v>
      </c>
      <c r="H807" s="4">
        <v>0.28000000000000003</v>
      </c>
      <c r="I807" s="4" t="s">
        <v>1959</v>
      </c>
      <c r="J807" s="4">
        <v>1016.0784</v>
      </c>
      <c r="K807" s="4">
        <f t="shared" si="48"/>
        <v>2</v>
      </c>
      <c r="L807" s="4">
        <f t="shared" si="49"/>
        <v>705.61</v>
      </c>
      <c r="M807" s="4">
        <f t="shared" si="50"/>
        <v>0.28000000000000003</v>
      </c>
      <c r="N807" s="4">
        <f t="shared" si="51"/>
        <v>1016.0784</v>
      </c>
      <c r="O807" s="6">
        <f>VLOOKUP(C807,'Cleaned Customer Dim'!$A$2:$D$501,4,FALSE)</f>
        <v>29</v>
      </c>
      <c r="P807" s="6" t="str">
        <f>VLOOKUP(C807,'Cleaned Customer Dim'!$A$2:$E$501,5,FALSE)</f>
        <v>Male</v>
      </c>
      <c r="Q807" s="6" t="str">
        <f>VLOOKUP(C807,'Cleaned Customer Dim'!$A$2:$J$501,10,FALSE)</f>
        <v>Platinum</v>
      </c>
      <c r="R807" s="4" t="str">
        <f>VLOOKUP(D807,'Cleaned Product Dim'!$A$2:$C$101,3,FALSE)</f>
        <v>Electronics</v>
      </c>
      <c r="S807" s="6">
        <f>VLOOKUP(D807,'Cleaned Product Dim'!$A$2:$G$101,7,FALSE)</f>
        <v>450.71</v>
      </c>
      <c r="T807" s="6">
        <f>VLOOKUP(D807,'Cleaned Product Dim'!$A$2:$H$101,8,FALSE)</f>
        <v>389</v>
      </c>
      <c r="U807" s="6" t="str">
        <f>VLOOKUP(E807,'Cleaned Store Dim'!$A$2:$C$21,3,FALSE)</f>
        <v>South</v>
      </c>
      <c r="V807" s="6" t="str">
        <f>VLOOKUP(E807,'Cleaned Store Dim'!$A$2:$E$21,5,FALSE)</f>
        <v>Online</v>
      </c>
      <c r="W807" s="6" t="str">
        <f>VLOOKUP(E807,'Cleaned Store Dim'!$A$2:$F$21,6,FALSE)</f>
        <v>Lake</v>
      </c>
    </row>
    <row r="808" spans="1:23" ht="15.75" x14ac:dyDescent="0.25">
      <c r="A808" s="4" t="s">
        <v>2773</v>
      </c>
      <c r="B808" s="20">
        <v>45327</v>
      </c>
      <c r="C808" s="4" t="s">
        <v>886</v>
      </c>
      <c r="D808" s="4" t="s">
        <v>1835</v>
      </c>
      <c r="E808" s="4" t="s">
        <v>1917</v>
      </c>
      <c r="F808" s="4">
        <v>3</v>
      </c>
      <c r="G808" s="4">
        <v>654.47</v>
      </c>
      <c r="H808" s="4">
        <v>0.18</v>
      </c>
      <c r="I808" s="4" t="s">
        <v>1964</v>
      </c>
      <c r="J808" s="4">
        <v>1609.9962</v>
      </c>
      <c r="K808" s="4">
        <f t="shared" si="48"/>
        <v>3</v>
      </c>
      <c r="L808" s="4">
        <f t="shared" si="49"/>
        <v>654.47</v>
      </c>
      <c r="M808" s="4">
        <f t="shared" si="50"/>
        <v>0.18</v>
      </c>
      <c r="N808" s="4">
        <f t="shared" si="51"/>
        <v>1609.9962</v>
      </c>
      <c r="O808" s="6">
        <f>VLOOKUP(C808,'Cleaned Customer Dim'!$A$2:$D$501,4,FALSE)</f>
        <v>22</v>
      </c>
      <c r="P808" s="6" t="str">
        <f>VLOOKUP(C808,'Cleaned Customer Dim'!$A$2:$E$501,5,FALSE)</f>
        <v>Male</v>
      </c>
      <c r="Q808" s="6" t="str">
        <f>VLOOKUP(C808,'Cleaned Customer Dim'!$A$2:$J$501,10,FALSE)</f>
        <v>Gold</v>
      </c>
      <c r="R808" s="4" t="str">
        <f>VLOOKUP(D808,'Cleaned Product Dim'!$A$2:$C$101,3,FALSE)</f>
        <v>Home</v>
      </c>
      <c r="S808" s="6">
        <f>VLOOKUP(D808,'Cleaned Product Dim'!$A$2:$G$101,7,FALSE)</f>
        <v>388.46</v>
      </c>
      <c r="T808" s="6">
        <f>VLOOKUP(D808,'Cleaned Product Dim'!$A$2:$H$101,8,FALSE)</f>
        <v>208</v>
      </c>
      <c r="U808" s="6" t="str">
        <f>VLOOKUP(E808,'Cleaned Store Dim'!$A$2:$C$21,3,FALSE)</f>
        <v>West</v>
      </c>
      <c r="V808" s="6" t="str">
        <f>VLOOKUP(E808,'Cleaned Store Dim'!$A$2:$E$21,5,FALSE)</f>
        <v>Online</v>
      </c>
      <c r="W808" s="6" t="str">
        <f>VLOOKUP(E808,'Cleaned Store Dim'!$A$2:$F$21,6,FALSE)</f>
        <v>Thompson</v>
      </c>
    </row>
    <row r="809" spans="1:23" ht="15.75" x14ac:dyDescent="0.25">
      <c r="A809" s="4" t="s">
        <v>2774</v>
      </c>
      <c r="B809" s="20">
        <v>45734</v>
      </c>
      <c r="C809" s="4" t="s">
        <v>575</v>
      </c>
      <c r="D809" s="4" t="s">
        <v>1847</v>
      </c>
      <c r="E809" s="4" t="s">
        <v>1936</v>
      </c>
      <c r="F809" s="4">
        <v>2</v>
      </c>
      <c r="G809" s="4">
        <v>315.27</v>
      </c>
      <c r="H809" s="4">
        <v>0.23</v>
      </c>
      <c r="I809" s="4" t="s">
        <v>1959</v>
      </c>
      <c r="J809" s="4">
        <v>485.51580000000001</v>
      </c>
      <c r="K809" s="4">
        <f t="shared" si="48"/>
        <v>2</v>
      </c>
      <c r="L809" s="4">
        <f t="shared" si="49"/>
        <v>315.27</v>
      </c>
      <c r="M809" s="4">
        <f t="shared" si="50"/>
        <v>0.23</v>
      </c>
      <c r="N809" s="4">
        <f t="shared" si="51"/>
        <v>485.51580000000001</v>
      </c>
      <c r="O809" s="6">
        <f>VLOOKUP(C809,'Cleaned Customer Dim'!$A$2:$D$501,4,FALSE)</f>
        <v>44</v>
      </c>
      <c r="P809" s="6" t="str">
        <f>VLOOKUP(C809,'Cleaned Customer Dim'!$A$2:$E$501,5,FALSE)</f>
        <v>Female</v>
      </c>
      <c r="Q809" s="6" t="str">
        <f>VLOOKUP(C809,'Cleaned Customer Dim'!$A$2:$J$501,10,FALSE)</f>
        <v>Platinum</v>
      </c>
      <c r="R809" s="4" t="str">
        <f>VLOOKUP(D809,'Cleaned Product Dim'!$A$2:$C$101,3,FALSE)</f>
        <v>Sports</v>
      </c>
      <c r="S809" s="6">
        <f>VLOOKUP(D809,'Cleaned Product Dim'!$A$2:$G$101,7,FALSE)</f>
        <v>131.24</v>
      </c>
      <c r="T809" s="6">
        <f>VLOOKUP(D809,'Cleaned Product Dim'!$A$2:$H$101,8,FALSE)</f>
        <v>232</v>
      </c>
      <c r="U809" s="6" t="str">
        <f>VLOOKUP(E809,'Cleaned Store Dim'!$A$2:$C$21,3,FALSE)</f>
        <v>North</v>
      </c>
      <c r="V809" s="6" t="str">
        <f>VLOOKUP(E809,'Cleaned Store Dim'!$A$2:$E$21,5,FALSE)</f>
        <v>Flagship</v>
      </c>
      <c r="W809" s="6" t="str">
        <f>VLOOKUP(E809,'Cleaned Store Dim'!$A$2:$F$21,6,FALSE)</f>
        <v>Jenniferstad</v>
      </c>
    </row>
    <row r="810" spans="1:23" ht="15.75" x14ac:dyDescent="0.25">
      <c r="A810" s="4" t="s">
        <v>2775</v>
      </c>
      <c r="B810" s="20">
        <v>45623</v>
      </c>
      <c r="C810" s="4" t="s">
        <v>729</v>
      </c>
      <c r="D810" s="4" t="s">
        <v>1661</v>
      </c>
      <c r="E810" s="4" t="s">
        <v>1896</v>
      </c>
      <c r="F810" s="4">
        <v>1</v>
      </c>
      <c r="G810" s="4">
        <v>974.47</v>
      </c>
      <c r="H810" s="4">
        <v>0.05</v>
      </c>
      <c r="I810" s="4" t="s">
        <v>1959</v>
      </c>
      <c r="J810" s="4">
        <v>925.74649999999997</v>
      </c>
      <c r="K810" s="4">
        <f t="shared" si="48"/>
        <v>1</v>
      </c>
      <c r="L810" s="4">
        <f t="shared" si="49"/>
        <v>974.47</v>
      </c>
      <c r="M810" s="4">
        <f t="shared" si="50"/>
        <v>0.05</v>
      </c>
      <c r="N810" s="4">
        <f t="shared" si="51"/>
        <v>925.74649999999997</v>
      </c>
      <c r="O810" s="6">
        <f>VLOOKUP(C810,'Cleaned Customer Dim'!$A$2:$D$501,4,FALSE)</f>
        <v>35</v>
      </c>
      <c r="P810" s="6" t="str">
        <f>VLOOKUP(C810,'Cleaned Customer Dim'!$A$2:$E$501,5,FALSE)</f>
        <v>Male</v>
      </c>
      <c r="Q810" s="6" t="str">
        <f>VLOOKUP(C810,'Cleaned Customer Dim'!$A$2:$J$501,10,FALSE)</f>
        <v>Platinum</v>
      </c>
      <c r="R810" s="4" t="str">
        <f>VLOOKUP(D810,'Cleaned Product Dim'!$A$2:$C$101,3,FALSE)</f>
        <v>Sports</v>
      </c>
      <c r="S810" s="6">
        <f>VLOOKUP(D810,'Cleaned Product Dim'!$A$2:$G$101,7,FALSE)</f>
        <v>38.76</v>
      </c>
      <c r="T810" s="6">
        <f>VLOOKUP(D810,'Cleaned Product Dim'!$A$2:$H$101,8,FALSE)</f>
        <v>137</v>
      </c>
      <c r="U810" s="6" t="str">
        <f>VLOOKUP(E810,'Cleaned Store Dim'!$A$2:$C$21,3,FALSE)</f>
        <v>South</v>
      </c>
      <c r="V810" s="6" t="str">
        <f>VLOOKUP(E810,'Cleaned Store Dim'!$A$2:$E$21,5,FALSE)</f>
        <v>Outlet</v>
      </c>
      <c r="W810" s="6" t="str">
        <f>VLOOKUP(E810,'Cleaned Store Dim'!$A$2:$F$21,6,FALSE)</f>
        <v>North Nancy</v>
      </c>
    </row>
    <row r="811" spans="1:23" ht="15.75" x14ac:dyDescent="0.25">
      <c r="A811" s="4" t="s">
        <v>2776</v>
      </c>
      <c r="B811" s="20">
        <v>45340</v>
      </c>
      <c r="C811" s="4" t="s">
        <v>251</v>
      </c>
      <c r="D811" s="4" t="s">
        <v>1565</v>
      </c>
      <c r="E811" s="4" t="s">
        <v>1904</v>
      </c>
      <c r="F811" s="4">
        <v>2</v>
      </c>
      <c r="G811" s="4">
        <v>803.3</v>
      </c>
      <c r="H811" s="4">
        <v>0.17</v>
      </c>
      <c r="I811" s="4" t="s">
        <v>1959</v>
      </c>
      <c r="J811" s="4">
        <v>1333.4780000000001</v>
      </c>
      <c r="K811" s="4">
        <f t="shared" si="48"/>
        <v>2</v>
      </c>
      <c r="L811" s="4">
        <f t="shared" si="49"/>
        <v>803.3</v>
      </c>
      <c r="M811" s="4">
        <f t="shared" si="50"/>
        <v>0.17</v>
      </c>
      <c r="N811" s="4">
        <f t="shared" si="51"/>
        <v>1333.4780000000001</v>
      </c>
      <c r="O811" s="6">
        <f>VLOOKUP(C811,'Cleaned Customer Dim'!$A$2:$D$501,4,FALSE)</f>
        <v>58</v>
      </c>
      <c r="P811" s="6" t="str">
        <f>VLOOKUP(C811,'Cleaned Customer Dim'!$A$2:$E$501,5,FALSE)</f>
        <v>Male</v>
      </c>
      <c r="Q811" s="6" t="str">
        <f>VLOOKUP(C811,'Cleaned Customer Dim'!$A$2:$J$501,10,FALSE)</f>
        <v>Silver</v>
      </c>
      <c r="R811" s="4" t="str">
        <f>VLOOKUP(D811,'Cleaned Product Dim'!$A$2:$C$101,3,FALSE)</f>
        <v>Clothing</v>
      </c>
      <c r="S811" s="6">
        <f>VLOOKUP(D811,'Cleaned Product Dim'!$A$2:$G$101,7,FALSE)</f>
        <v>265.73266666666666</v>
      </c>
      <c r="T811" s="6">
        <f>VLOOKUP(D811,'Cleaned Product Dim'!$A$2:$H$101,8,FALSE)</f>
        <v>352</v>
      </c>
      <c r="U811" s="6" t="str">
        <f>VLOOKUP(E811,'Cleaned Store Dim'!$A$2:$C$21,3,FALSE)</f>
        <v>South</v>
      </c>
      <c r="V811" s="6" t="str">
        <f>VLOOKUP(E811,'Cleaned Store Dim'!$A$2:$E$21,5,FALSE)</f>
        <v>Online</v>
      </c>
      <c r="W811" s="6" t="str">
        <f>VLOOKUP(E811,'Cleaned Store Dim'!$A$2:$F$21,6,FALSE)</f>
        <v>Sharon</v>
      </c>
    </row>
    <row r="812" spans="1:23" ht="15.75" x14ac:dyDescent="0.25">
      <c r="A812" s="4" t="s">
        <v>2777</v>
      </c>
      <c r="B812" s="20">
        <v>45388</v>
      </c>
      <c r="C812" s="4" t="s">
        <v>66</v>
      </c>
      <c r="D812" s="4" t="s">
        <v>1565</v>
      </c>
      <c r="E812" s="4" t="s">
        <v>1924</v>
      </c>
      <c r="F812" s="4">
        <v>4</v>
      </c>
      <c r="G812" s="4">
        <v>863.87</v>
      </c>
      <c r="H812" s="4">
        <v>0.21</v>
      </c>
      <c r="I812" s="4" t="s">
        <v>1964</v>
      </c>
      <c r="J812" s="4">
        <v>2729.8292000000001</v>
      </c>
      <c r="K812" s="4">
        <f t="shared" si="48"/>
        <v>4</v>
      </c>
      <c r="L812" s="4">
        <f t="shared" si="49"/>
        <v>863.87</v>
      </c>
      <c r="M812" s="4">
        <f t="shared" si="50"/>
        <v>0.21</v>
      </c>
      <c r="N812" s="4">
        <f t="shared" si="51"/>
        <v>2729.8292000000001</v>
      </c>
      <c r="O812" s="6">
        <f>VLOOKUP(C812,'Cleaned Customer Dim'!$A$2:$D$501,4,FALSE)</f>
        <v>32</v>
      </c>
      <c r="P812" s="6" t="str">
        <f>VLOOKUP(C812,'Cleaned Customer Dim'!$A$2:$E$501,5,FALSE)</f>
        <v>Female</v>
      </c>
      <c r="Q812" s="6" t="str">
        <f>VLOOKUP(C812,'Cleaned Customer Dim'!$A$2:$J$501,10,FALSE)</f>
        <v>Silver</v>
      </c>
      <c r="R812" s="4" t="str">
        <f>VLOOKUP(D812,'Cleaned Product Dim'!$A$2:$C$101,3,FALSE)</f>
        <v>Clothing</v>
      </c>
      <c r="S812" s="6">
        <f>VLOOKUP(D812,'Cleaned Product Dim'!$A$2:$G$101,7,FALSE)</f>
        <v>265.73266666666666</v>
      </c>
      <c r="T812" s="6">
        <f>VLOOKUP(D812,'Cleaned Product Dim'!$A$2:$H$101,8,FALSE)</f>
        <v>352</v>
      </c>
      <c r="U812" s="6" t="str">
        <f>VLOOKUP(E812,'Cleaned Store Dim'!$A$2:$C$21,3,FALSE)</f>
        <v>East</v>
      </c>
      <c r="V812" s="6" t="str">
        <f>VLOOKUP(E812,'Cleaned Store Dim'!$A$2:$E$21,5,FALSE)</f>
        <v>Online</v>
      </c>
      <c r="W812" s="6" t="str">
        <f>VLOOKUP(E812,'Cleaned Store Dim'!$A$2:$F$21,6,FALSE)</f>
        <v>David</v>
      </c>
    </row>
    <row r="813" spans="1:23" ht="15.75" x14ac:dyDescent="0.25">
      <c r="A813" s="4" t="s">
        <v>2778</v>
      </c>
      <c r="B813" s="20">
        <v>45543</v>
      </c>
      <c r="C813" s="4" t="s">
        <v>1458</v>
      </c>
      <c r="D813" s="4" t="s">
        <v>1823</v>
      </c>
      <c r="E813" s="4" t="s">
        <v>1945</v>
      </c>
      <c r="F813" s="4">
        <v>1</v>
      </c>
      <c r="G813" s="4">
        <v>450.11</v>
      </c>
      <c r="H813" s="4">
        <v>0.17</v>
      </c>
      <c r="I813" s="4" t="s">
        <v>1959</v>
      </c>
      <c r="J813" s="4">
        <v>373.59129999999999</v>
      </c>
      <c r="K813" s="4">
        <f t="shared" si="48"/>
        <v>1</v>
      </c>
      <c r="L813" s="4">
        <f t="shared" si="49"/>
        <v>450.11</v>
      </c>
      <c r="M813" s="4">
        <f t="shared" si="50"/>
        <v>0.17</v>
      </c>
      <c r="N813" s="4">
        <f t="shared" si="51"/>
        <v>373.59129999999999</v>
      </c>
      <c r="O813" s="6">
        <f>VLOOKUP(C813,'Cleaned Customer Dim'!$A$2:$D$501,4,FALSE)</f>
        <v>19</v>
      </c>
      <c r="P813" s="6" t="str">
        <f>VLOOKUP(C813,'Cleaned Customer Dim'!$A$2:$E$501,5,FALSE)</f>
        <v>Male</v>
      </c>
      <c r="Q813" s="6" t="str">
        <f>VLOOKUP(C813,'Cleaned Customer Dim'!$A$2:$J$501,10,FALSE)</f>
        <v>Gold</v>
      </c>
      <c r="R813" s="4" t="str">
        <f>VLOOKUP(D813,'Cleaned Product Dim'!$A$2:$C$101,3,FALSE)</f>
        <v>Home</v>
      </c>
      <c r="S813" s="6">
        <f>VLOOKUP(D813,'Cleaned Product Dim'!$A$2:$G$101,7,FALSE)</f>
        <v>143.43</v>
      </c>
      <c r="T813" s="6">
        <f>VLOOKUP(D813,'Cleaned Product Dim'!$A$2:$H$101,8,FALSE)</f>
        <v>58</v>
      </c>
      <c r="U813" s="6" t="str">
        <f>VLOOKUP(E813,'Cleaned Store Dim'!$A$2:$C$21,3,FALSE)</f>
        <v>East</v>
      </c>
      <c r="V813" s="6" t="str">
        <f>VLOOKUP(E813,'Cleaned Store Dim'!$A$2:$E$21,5,FALSE)</f>
        <v>Flagship</v>
      </c>
      <c r="W813" s="6" t="str">
        <f>VLOOKUP(E813,'Cleaned Store Dim'!$A$2:$F$21,6,FALSE)</f>
        <v>East Stevechester</v>
      </c>
    </row>
    <row r="814" spans="1:23" ht="15.75" x14ac:dyDescent="0.25">
      <c r="A814" s="4" t="s">
        <v>2779</v>
      </c>
      <c r="B814" s="20">
        <v>45486</v>
      </c>
      <c r="C814" s="4" t="s">
        <v>751</v>
      </c>
      <c r="D814" s="4" t="s">
        <v>1786</v>
      </c>
      <c r="E814" s="4" t="s">
        <v>1932</v>
      </c>
      <c r="F814" s="4">
        <v>1</v>
      </c>
      <c r="G814" s="4">
        <v>289.82</v>
      </c>
      <c r="H814" s="4">
        <v>0.18</v>
      </c>
      <c r="I814" s="4" t="s">
        <v>1964</v>
      </c>
      <c r="J814" s="4">
        <v>237.6524</v>
      </c>
      <c r="K814" s="4">
        <f t="shared" si="48"/>
        <v>1</v>
      </c>
      <c r="L814" s="4">
        <f t="shared" si="49"/>
        <v>289.82</v>
      </c>
      <c r="M814" s="4">
        <f t="shared" si="50"/>
        <v>0.18</v>
      </c>
      <c r="N814" s="4">
        <f t="shared" si="51"/>
        <v>237.6524</v>
      </c>
      <c r="O814" s="6">
        <f>VLOOKUP(C814,'Cleaned Customer Dim'!$A$2:$D$501,4,FALSE)</f>
        <v>29</v>
      </c>
      <c r="P814" s="6" t="str">
        <f>VLOOKUP(C814,'Cleaned Customer Dim'!$A$2:$E$501,5,FALSE)</f>
        <v>Male</v>
      </c>
      <c r="Q814" s="6" t="str">
        <f>VLOOKUP(C814,'Cleaned Customer Dim'!$A$2:$J$501,10,FALSE)</f>
        <v>Bronze</v>
      </c>
      <c r="R814" s="4" t="str">
        <f>VLOOKUP(D814,'Cleaned Product Dim'!$A$2:$C$101,3,FALSE)</f>
        <v>Home</v>
      </c>
      <c r="S814" s="6">
        <f>VLOOKUP(D814,'Cleaned Product Dim'!$A$2:$G$101,7,FALSE)</f>
        <v>243.7</v>
      </c>
      <c r="T814" s="6">
        <f>VLOOKUP(D814,'Cleaned Product Dim'!$A$2:$H$101,8,FALSE)</f>
        <v>130</v>
      </c>
      <c r="U814" s="6" t="str">
        <f>VLOOKUP(E814,'Cleaned Store Dim'!$A$2:$C$21,3,FALSE)</f>
        <v>East</v>
      </c>
      <c r="V814" s="6" t="str">
        <f>VLOOKUP(E814,'Cleaned Store Dim'!$A$2:$E$21,5,FALSE)</f>
        <v>Flagship</v>
      </c>
      <c r="W814" s="6" t="str">
        <f>VLOOKUP(E814,'Cleaned Store Dim'!$A$2:$F$21,6,FALSE)</f>
        <v>Johnsonville</v>
      </c>
    </row>
    <row r="815" spans="1:23" ht="15.75" x14ac:dyDescent="0.25">
      <c r="A815" s="4" t="s">
        <v>2780</v>
      </c>
      <c r="B815" s="20">
        <v>45890</v>
      </c>
      <c r="C815" s="4" t="s">
        <v>1061</v>
      </c>
      <c r="D815" s="4" t="s">
        <v>1744</v>
      </c>
      <c r="E815" s="4" t="s">
        <v>1924</v>
      </c>
      <c r="F815" s="4">
        <v>4</v>
      </c>
      <c r="G815" s="4">
        <v>250.64</v>
      </c>
      <c r="H815" s="4">
        <v>0.1</v>
      </c>
      <c r="I815" s="4" t="s">
        <v>1961</v>
      </c>
      <c r="J815" s="4">
        <v>902.30399999999997</v>
      </c>
      <c r="K815" s="4">
        <f t="shared" si="48"/>
        <v>4</v>
      </c>
      <c r="L815" s="4">
        <f t="shared" si="49"/>
        <v>250.64</v>
      </c>
      <c r="M815" s="4">
        <f t="shared" si="50"/>
        <v>0.1</v>
      </c>
      <c r="N815" s="4">
        <f t="shared" si="51"/>
        <v>902.30399999999997</v>
      </c>
      <c r="O815" s="6">
        <f>VLOOKUP(C815,'Cleaned Customer Dim'!$A$2:$D$501,4,FALSE)</f>
        <v>50</v>
      </c>
      <c r="P815" s="6" t="str">
        <f>VLOOKUP(C815,'Cleaned Customer Dim'!$A$2:$E$501,5,FALSE)</f>
        <v>Female</v>
      </c>
      <c r="Q815" s="6" t="str">
        <f>VLOOKUP(C815,'Cleaned Customer Dim'!$A$2:$J$501,10,FALSE)</f>
        <v>Silver</v>
      </c>
      <c r="R815" s="4" t="str">
        <f>VLOOKUP(D815,'Cleaned Product Dim'!$A$2:$C$101,3,FALSE)</f>
        <v>Sports</v>
      </c>
      <c r="S815" s="6">
        <f>VLOOKUP(D815,'Cleaned Product Dim'!$A$2:$G$101,7,FALSE)</f>
        <v>434.84</v>
      </c>
      <c r="T815" s="6">
        <f>VLOOKUP(D815,'Cleaned Product Dim'!$A$2:$H$101,8,FALSE)</f>
        <v>185</v>
      </c>
      <c r="U815" s="6" t="str">
        <f>VLOOKUP(E815,'Cleaned Store Dim'!$A$2:$C$21,3,FALSE)</f>
        <v>East</v>
      </c>
      <c r="V815" s="6" t="str">
        <f>VLOOKUP(E815,'Cleaned Store Dim'!$A$2:$E$21,5,FALSE)</f>
        <v>Online</v>
      </c>
      <c r="W815" s="6" t="str">
        <f>VLOOKUP(E815,'Cleaned Store Dim'!$A$2:$F$21,6,FALSE)</f>
        <v>David</v>
      </c>
    </row>
    <row r="816" spans="1:23" ht="15.75" x14ac:dyDescent="0.25">
      <c r="A816" s="4" t="s">
        <v>2781</v>
      </c>
      <c r="B816" s="20">
        <v>45846</v>
      </c>
      <c r="C816" s="4" t="s">
        <v>922</v>
      </c>
      <c r="D816" s="4" t="s">
        <v>1790</v>
      </c>
      <c r="E816" s="4" t="s">
        <v>1948</v>
      </c>
      <c r="F816" s="4">
        <v>4</v>
      </c>
      <c r="G816" s="4">
        <v>373.49</v>
      </c>
      <c r="H816" s="4">
        <v>0.16</v>
      </c>
      <c r="I816" s="4" t="s">
        <v>1964</v>
      </c>
      <c r="J816" s="4">
        <v>1254.9264000000001</v>
      </c>
      <c r="K816" s="4">
        <f t="shared" si="48"/>
        <v>4</v>
      </c>
      <c r="L816" s="4">
        <f t="shared" si="49"/>
        <v>373.49</v>
      </c>
      <c r="M816" s="4">
        <f t="shared" si="50"/>
        <v>0.16</v>
      </c>
      <c r="N816" s="4">
        <f t="shared" si="51"/>
        <v>1254.9264000000001</v>
      </c>
      <c r="O816" s="6">
        <f>VLOOKUP(C816,'Cleaned Customer Dim'!$A$2:$D$501,4,FALSE)</f>
        <v>22</v>
      </c>
      <c r="P816" s="6" t="str">
        <f>VLOOKUP(C816,'Cleaned Customer Dim'!$A$2:$E$501,5,FALSE)</f>
        <v>Female</v>
      </c>
      <c r="Q816" s="6" t="str">
        <f>VLOOKUP(C816,'Cleaned Customer Dim'!$A$2:$J$501,10,FALSE)</f>
        <v>Gold</v>
      </c>
      <c r="R816" s="4" t="str">
        <f>VLOOKUP(D816,'Cleaned Product Dim'!$A$2:$C$101,3,FALSE)</f>
        <v>Clothing</v>
      </c>
      <c r="S816" s="6">
        <f>VLOOKUP(D816,'Cleaned Product Dim'!$A$2:$G$101,7,FALSE)</f>
        <v>218.22</v>
      </c>
      <c r="T816" s="6">
        <f>VLOOKUP(D816,'Cleaned Product Dim'!$A$2:$H$101,8,FALSE)</f>
        <v>224</v>
      </c>
      <c r="U816" s="6" t="str">
        <f>VLOOKUP(E816,'Cleaned Store Dim'!$A$2:$C$21,3,FALSE)</f>
        <v>East</v>
      </c>
      <c r="V816" s="6" t="str">
        <f>VLOOKUP(E816,'Cleaned Store Dim'!$A$2:$E$21,5,FALSE)</f>
        <v>Online</v>
      </c>
      <c r="W816" s="6" t="str">
        <f>VLOOKUP(E816,'Cleaned Store Dim'!$A$2:$F$21,6,FALSE)</f>
        <v>Vasquez</v>
      </c>
    </row>
    <row r="817" spans="1:23" ht="15.75" x14ac:dyDescent="0.25">
      <c r="A817" s="4" t="s">
        <v>2782</v>
      </c>
      <c r="B817" s="20">
        <v>45398</v>
      </c>
      <c r="C817" s="4" t="s">
        <v>248</v>
      </c>
      <c r="D817" s="4" t="s">
        <v>2061</v>
      </c>
      <c r="E817" s="4" t="s">
        <v>1921</v>
      </c>
      <c r="F817" s="4">
        <v>4</v>
      </c>
      <c r="G817" s="4">
        <v>348.91</v>
      </c>
      <c r="H817" s="4">
        <v>0.18</v>
      </c>
      <c r="I817" s="4" t="s">
        <v>1961</v>
      </c>
      <c r="J817" s="4">
        <v>1144.4248</v>
      </c>
      <c r="K817" s="4">
        <f t="shared" si="48"/>
        <v>4</v>
      </c>
      <c r="L817" s="4">
        <f t="shared" si="49"/>
        <v>348.91</v>
      </c>
      <c r="M817" s="4">
        <f t="shared" si="50"/>
        <v>0.18</v>
      </c>
      <c r="N817" s="4">
        <f t="shared" si="51"/>
        <v>1144.4248</v>
      </c>
      <c r="O817" s="6">
        <f>VLOOKUP(C817,'Cleaned Customer Dim'!$A$2:$D$501,4,FALSE)</f>
        <v>27</v>
      </c>
      <c r="P817" s="6" t="str">
        <f>VLOOKUP(C817,'Cleaned Customer Dim'!$A$2:$E$501,5,FALSE)</f>
        <v>Female</v>
      </c>
      <c r="Q817" s="6" t="str">
        <f>VLOOKUP(C817,'Cleaned Customer Dim'!$A$2:$J$501,10,FALSE)</f>
        <v>Silver</v>
      </c>
      <c r="R817" s="4" t="str">
        <f>VLOOKUP(D817,'Cleaned Product Dim'!$A$2:$C$101,3,FALSE)</f>
        <v>Clothing</v>
      </c>
      <c r="S817" s="6">
        <f>VLOOKUP(D817,'Cleaned Product Dim'!$A$2:$G$101,7,FALSE)</f>
        <v>364.67</v>
      </c>
      <c r="T817" s="6">
        <f>VLOOKUP(D817,'Cleaned Product Dim'!$A$2:$H$101,8,FALSE)</f>
        <v>452</v>
      </c>
      <c r="U817" s="6" t="str">
        <f>VLOOKUP(E817,'Cleaned Store Dim'!$A$2:$C$21,3,FALSE)</f>
        <v>South</v>
      </c>
      <c r="V817" s="6" t="str">
        <f>VLOOKUP(E817,'Cleaned Store Dim'!$A$2:$E$21,5,FALSE)</f>
        <v>Flagship</v>
      </c>
      <c r="W817" s="6" t="str">
        <f>VLOOKUP(E817,'Cleaned Store Dim'!$A$2:$F$21,6,FALSE)</f>
        <v>Johnstad</v>
      </c>
    </row>
    <row r="818" spans="1:23" ht="15.75" x14ac:dyDescent="0.25">
      <c r="A818" s="4" t="s">
        <v>2783</v>
      </c>
      <c r="B818" s="20">
        <v>45508</v>
      </c>
      <c r="C818" s="4" t="s">
        <v>391</v>
      </c>
      <c r="D818" s="4" t="s">
        <v>1865</v>
      </c>
      <c r="E818" s="4" t="s">
        <v>1942</v>
      </c>
      <c r="F818" s="4">
        <v>4</v>
      </c>
      <c r="G818" s="4">
        <v>212.96</v>
      </c>
      <c r="H818" s="4">
        <v>0.17</v>
      </c>
      <c r="I818" s="4" t="s">
        <v>1959</v>
      </c>
      <c r="J818" s="4">
        <v>707.02719999999999</v>
      </c>
      <c r="K818" s="4">
        <f t="shared" si="48"/>
        <v>4</v>
      </c>
      <c r="L818" s="4">
        <f t="shared" si="49"/>
        <v>212.96</v>
      </c>
      <c r="M818" s="4">
        <f t="shared" si="50"/>
        <v>0.17</v>
      </c>
      <c r="N818" s="4">
        <f t="shared" si="51"/>
        <v>707.02719999999999</v>
      </c>
      <c r="O818" s="6">
        <f>VLOOKUP(C818,'Cleaned Customer Dim'!$A$2:$D$501,4,FALSE)</f>
        <v>40</v>
      </c>
      <c r="P818" s="6" t="str">
        <f>VLOOKUP(C818,'Cleaned Customer Dim'!$A$2:$E$501,5,FALSE)</f>
        <v>Female</v>
      </c>
      <c r="Q818" s="6" t="str">
        <f>VLOOKUP(C818,'Cleaned Customer Dim'!$A$2:$J$501,10,FALSE)</f>
        <v>Gold</v>
      </c>
      <c r="R818" s="4" t="str">
        <f>VLOOKUP(D818,'Cleaned Product Dim'!$A$2:$C$101,3,FALSE)</f>
        <v>Beauty</v>
      </c>
      <c r="S818" s="6">
        <f>VLOOKUP(D818,'Cleaned Product Dim'!$A$2:$G$101,7,FALSE)</f>
        <v>358.47</v>
      </c>
      <c r="T818" s="6">
        <f>VLOOKUP(D818,'Cleaned Product Dim'!$A$2:$H$101,8,FALSE)</f>
        <v>213</v>
      </c>
      <c r="U818" s="6" t="str">
        <f>VLOOKUP(E818,'Cleaned Store Dim'!$A$2:$C$21,3,FALSE)</f>
        <v>North</v>
      </c>
      <c r="V818" s="6" t="str">
        <f>VLOOKUP(E818,'Cleaned Store Dim'!$A$2:$E$21,5,FALSE)</f>
        <v>Flagship</v>
      </c>
      <c r="W818" s="6" t="str">
        <f>VLOOKUP(E818,'Cleaned Store Dim'!$A$2:$F$21,6,FALSE)</f>
        <v>Benson</v>
      </c>
    </row>
    <row r="819" spans="1:23" ht="15.75" x14ac:dyDescent="0.25">
      <c r="A819" s="4" t="s">
        <v>2784</v>
      </c>
      <c r="B819" s="20">
        <v>45406</v>
      </c>
      <c r="C819" s="4" t="s">
        <v>633</v>
      </c>
      <c r="D819" s="4" t="s">
        <v>1658</v>
      </c>
      <c r="E819" s="4" t="s">
        <v>1948</v>
      </c>
      <c r="F819" s="4">
        <v>3</v>
      </c>
      <c r="G819" s="4">
        <v>871.34</v>
      </c>
      <c r="H819" s="4">
        <v>0.11</v>
      </c>
      <c r="I819" s="4" t="s">
        <v>1964</v>
      </c>
      <c r="J819" s="4">
        <v>2326.4778000000001</v>
      </c>
      <c r="K819" s="4">
        <f t="shared" si="48"/>
        <v>3</v>
      </c>
      <c r="L819" s="4">
        <f t="shared" si="49"/>
        <v>871.34</v>
      </c>
      <c r="M819" s="4">
        <f t="shared" si="50"/>
        <v>0.11</v>
      </c>
      <c r="N819" s="4">
        <f t="shared" si="51"/>
        <v>2326.4778000000001</v>
      </c>
      <c r="O819" s="6">
        <f>VLOOKUP(C819,'Cleaned Customer Dim'!$A$2:$D$501,4,FALSE)</f>
        <v>21</v>
      </c>
      <c r="P819" s="6" t="str">
        <f>VLOOKUP(C819,'Cleaned Customer Dim'!$A$2:$E$501,5,FALSE)</f>
        <v>Male</v>
      </c>
      <c r="Q819" s="6" t="str">
        <f>VLOOKUP(C819,'Cleaned Customer Dim'!$A$2:$J$501,10,FALSE)</f>
        <v>Bronze</v>
      </c>
      <c r="R819" s="4" t="str">
        <f>VLOOKUP(D819,'Cleaned Product Dim'!$A$2:$C$101,3,FALSE)</f>
        <v>Home</v>
      </c>
      <c r="S819" s="6">
        <f>VLOOKUP(D819,'Cleaned Product Dim'!$A$2:$G$101,7,FALSE)</f>
        <v>234.80599999999998</v>
      </c>
      <c r="T819" s="6">
        <f>VLOOKUP(D819,'Cleaned Product Dim'!$A$2:$H$101,8,FALSE)</f>
        <v>378</v>
      </c>
      <c r="U819" s="6" t="str">
        <f>VLOOKUP(E819,'Cleaned Store Dim'!$A$2:$C$21,3,FALSE)</f>
        <v>East</v>
      </c>
      <c r="V819" s="6" t="str">
        <f>VLOOKUP(E819,'Cleaned Store Dim'!$A$2:$E$21,5,FALSE)</f>
        <v>Online</v>
      </c>
      <c r="W819" s="6" t="str">
        <f>VLOOKUP(E819,'Cleaned Store Dim'!$A$2:$F$21,6,FALSE)</f>
        <v>Vasquez</v>
      </c>
    </row>
    <row r="820" spans="1:23" ht="15.75" x14ac:dyDescent="0.25">
      <c r="A820" s="4" t="s">
        <v>2785</v>
      </c>
      <c r="B820" s="20">
        <v>45815</v>
      </c>
      <c r="C820" s="4" t="s">
        <v>360</v>
      </c>
      <c r="D820" s="4" t="s">
        <v>1865</v>
      </c>
      <c r="E820" s="4" t="s">
        <v>1887</v>
      </c>
      <c r="F820" s="4">
        <v>2</v>
      </c>
      <c r="G820" s="4">
        <v>698.94</v>
      </c>
      <c r="H820" s="4">
        <v>0.06</v>
      </c>
      <c r="I820" s="4" t="s">
        <v>1959</v>
      </c>
      <c r="J820" s="4">
        <v>1314.0072</v>
      </c>
      <c r="K820" s="4">
        <f t="shared" si="48"/>
        <v>2</v>
      </c>
      <c r="L820" s="4">
        <f t="shared" si="49"/>
        <v>698.94</v>
      </c>
      <c r="M820" s="4">
        <f t="shared" si="50"/>
        <v>0.06</v>
      </c>
      <c r="N820" s="4">
        <f t="shared" si="51"/>
        <v>1314.0072</v>
      </c>
      <c r="O820" s="6">
        <f>VLOOKUP(C820,'Cleaned Customer Dim'!$A$2:$D$501,4,FALSE)</f>
        <v>53</v>
      </c>
      <c r="P820" s="6" t="str">
        <f>VLOOKUP(C820,'Cleaned Customer Dim'!$A$2:$E$501,5,FALSE)</f>
        <v>Female</v>
      </c>
      <c r="Q820" s="6" t="str">
        <f>VLOOKUP(C820,'Cleaned Customer Dim'!$A$2:$J$501,10,FALSE)</f>
        <v>Platinum</v>
      </c>
      <c r="R820" s="4" t="str">
        <f>VLOOKUP(D820,'Cleaned Product Dim'!$A$2:$C$101,3,FALSE)</f>
        <v>Beauty</v>
      </c>
      <c r="S820" s="6">
        <f>VLOOKUP(D820,'Cleaned Product Dim'!$A$2:$G$101,7,FALSE)</f>
        <v>358.47</v>
      </c>
      <c r="T820" s="6">
        <f>VLOOKUP(D820,'Cleaned Product Dim'!$A$2:$H$101,8,FALSE)</f>
        <v>213</v>
      </c>
      <c r="U820" s="6" t="str">
        <f>VLOOKUP(E820,'Cleaned Store Dim'!$A$2:$C$21,3,FALSE)</f>
        <v>East</v>
      </c>
      <c r="V820" s="6" t="str">
        <f>VLOOKUP(E820,'Cleaned Store Dim'!$A$2:$E$21,5,FALSE)</f>
        <v>Flagship</v>
      </c>
      <c r="W820" s="6" t="str">
        <f>VLOOKUP(E820,'Cleaned Store Dim'!$A$2:$F$21,6,FALSE)</f>
        <v>Washington</v>
      </c>
    </row>
    <row r="821" spans="1:23" ht="15.75" x14ac:dyDescent="0.25">
      <c r="A821" s="4" t="s">
        <v>2786</v>
      </c>
      <c r="B821" s="20">
        <v>45902</v>
      </c>
      <c r="C821" s="4" t="s">
        <v>1007</v>
      </c>
      <c r="D821" s="4" t="s">
        <v>1805</v>
      </c>
      <c r="E821" s="4" t="s">
        <v>1887</v>
      </c>
      <c r="F821" s="4">
        <v>1</v>
      </c>
      <c r="G821" s="4">
        <v>719.94</v>
      </c>
      <c r="H821" s="4">
        <v>0.23</v>
      </c>
      <c r="I821" s="4" t="s">
        <v>1964</v>
      </c>
      <c r="J821" s="4">
        <v>554.35380000000009</v>
      </c>
      <c r="K821" s="4">
        <f t="shared" si="48"/>
        <v>1</v>
      </c>
      <c r="L821" s="4">
        <f t="shared" si="49"/>
        <v>719.94</v>
      </c>
      <c r="M821" s="4">
        <f t="shared" si="50"/>
        <v>0.23</v>
      </c>
      <c r="N821" s="4">
        <f t="shared" si="51"/>
        <v>554.35380000000009</v>
      </c>
      <c r="O821" s="6">
        <f>VLOOKUP(C821,'Cleaned Customer Dim'!$A$2:$D$501,4,FALSE)</f>
        <v>34</v>
      </c>
      <c r="P821" s="6" t="str">
        <f>VLOOKUP(C821,'Cleaned Customer Dim'!$A$2:$E$501,5,FALSE)</f>
        <v>Male</v>
      </c>
      <c r="Q821" s="6" t="str">
        <f>VLOOKUP(C821,'Cleaned Customer Dim'!$A$2:$J$501,10,FALSE)</f>
        <v>Gold</v>
      </c>
      <c r="R821" s="4" t="str">
        <f>VLOOKUP(D821,'Cleaned Product Dim'!$A$2:$C$101,3,FALSE)</f>
        <v>Electronics</v>
      </c>
      <c r="S821" s="6">
        <f>VLOOKUP(D821,'Cleaned Product Dim'!$A$2:$G$101,7,FALSE)</f>
        <v>403.71</v>
      </c>
      <c r="T821" s="6">
        <f>VLOOKUP(D821,'Cleaned Product Dim'!$A$2:$H$101,8,FALSE)</f>
        <v>159</v>
      </c>
      <c r="U821" s="6" t="str">
        <f>VLOOKUP(E821,'Cleaned Store Dim'!$A$2:$C$21,3,FALSE)</f>
        <v>East</v>
      </c>
      <c r="V821" s="6" t="str">
        <f>VLOOKUP(E821,'Cleaned Store Dim'!$A$2:$E$21,5,FALSE)</f>
        <v>Flagship</v>
      </c>
      <c r="W821" s="6" t="str">
        <f>VLOOKUP(E821,'Cleaned Store Dim'!$A$2:$F$21,6,FALSE)</f>
        <v>Washington</v>
      </c>
    </row>
    <row r="822" spans="1:23" ht="15.75" x14ac:dyDescent="0.25">
      <c r="A822" s="4" t="s">
        <v>2787</v>
      </c>
      <c r="B822" s="20">
        <v>45607</v>
      </c>
      <c r="C822" s="4" t="s">
        <v>38</v>
      </c>
      <c r="D822" s="4" t="s">
        <v>1661</v>
      </c>
      <c r="E822" s="4" t="s">
        <v>1904</v>
      </c>
      <c r="F822" s="4">
        <v>2</v>
      </c>
      <c r="G822" s="4">
        <v>278.16000000000003</v>
      </c>
      <c r="H822" s="4">
        <v>0.22</v>
      </c>
      <c r="I822" s="4" t="s">
        <v>1961</v>
      </c>
      <c r="J822" s="4">
        <v>433.92960000000011</v>
      </c>
      <c r="K822" s="4">
        <f t="shared" si="48"/>
        <v>2</v>
      </c>
      <c r="L822" s="4">
        <f t="shared" si="49"/>
        <v>278.16000000000003</v>
      </c>
      <c r="M822" s="4">
        <f t="shared" si="50"/>
        <v>0.22</v>
      </c>
      <c r="N822" s="4">
        <f t="shared" si="51"/>
        <v>433.92960000000011</v>
      </c>
      <c r="O822" s="6">
        <f>VLOOKUP(C822,'Cleaned Customer Dim'!$A$2:$D$501,4,FALSE)</f>
        <v>29</v>
      </c>
      <c r="P822" s="6" t="str">
        <f>VLOOKUP(C822,'Cleaned Customer Dim'!$A$2:$E$501,5,FALSE)</f>
        <v>Female</v>
      </c>
      <c r="Q822" s="6" t="str">
        <f>VLOOKUP(C822,'Cleaned Customer Dim'!$A$2:$J$501,10,FALSE)</f>
        <v>Platinum</v>
      </c>
      <c r="R822" s="4" t="str">
        <f>VLOOKUP(D822,'Cleaned Product Dim'!$A$2:$C$101,3,FALSE)</f>
        <v>Sports</v>
      </c>
      <c r="S822" s="6">
        <f>VLOOKUP(D822,'Cleaned Product Dim'!$A$2:$G$101,7,FALSE)</f>
        <v>38.76</v>
      </c>
      <c r="T822" s="6">
        <f>VLOOKUP(D822,'Cleaned Product Dim'!$A$2:$H$101,8,FALSE)</f>
        <v>137</v>
      </c>
      <c r="U822" s="6" t="str">
        <f>VLOOKUP(E822,'Cleaned Store Dim'!$A$2:$C$21,3,FALSE)</f>
        <v>South</v>
      </c>
      <c r="V822" s="6" t="str">
        <f>VLOOKUP(E822,'Cleaned Store Dim'!$A$2:$E$21,5,FALSE)</f>
        <v>Online</v>
      </c>
      <c r="W822" s="6" t="str">
        <f>VLOOKUP(E822,'Cleaned Store Dim'!$A$2:$F$21,6,FALSE)</f>
        <v>Sharon</v>
      </c>
    </row>
    <row r="823" spans="1:23" ht="15.75" x14ac:dyDescent="0.25">
      <c r="A823" s="4" t="s">
        <v>2788</v>
      </c>
      <c r="B823" s="20">
        <v>45307</v>
      </c>
      <c r="C823" s="4" t="s">
        <v>206</v>
      </c>
      <c r="D823" s="4" t="s">
        <v>1728</v>
      </c>
      <c r="E823" s="4" t="s">
        <v>1908</v>
      </c>
      <c r="F823" s="4">
        <v>1</v>
      </c>
      <c r="G823" s="4">
        <v>678.9</v>
      </c>
      <c r="H823" s="4">
        <v>0.17</v>
      </c>
      <c r="I823" s="4" t="s">
        <v>1959</v>
      </c>
      <c r="J823" s="4">
        <v>563.48699999999997</v>
      </c>
      <c r="K823" s="4">
        <f t="shared" si="48"/>
        <v>1</v>
      </c>
      <c r="L823" s="4">
        <f t="shared" si="49"/>
        <v>678.9</v>
      </c>
      <c r="M823" s="4">
        <f t="shared" si="50"/>
        <v>0.17</v>
      </c>
      <c r="N823" s="4">
        <f t="shared" si="51"/>
        <v>563.48699999999997</v>
      </c>
      <c r="O823" s="6">
        <f>VLOOKUP(C823,'Cleaned Customer Dim'!$A$2:$D$501,4,FALSE)</f>
        <v>37</v>
      </c>
      <c r="P823" s="6" t="str">
        <f>VLOOKUP(C823,'Cleaned Customer Dim'!$A$2:$E$501,5,FALSE)</f>
        <v>Female</v>
      </c>
      <c r="Q823" s="6" t="str">
        <f>VLOOKUP(C823,'Cleaned Customer Dim'!$A$2:$J$501,10,FALSE)</f>
        <v>Gold</v>
      </c>
      <c r="R823" s="4" t="str">
        <f>VLOOKUP(D823,'Cleaned Product Dim'!$A$2:$C$101,3,FALSE)</f>
        <v>Beauty</v>
      </c>
      <c r="S823" s="6">
        <f>VLOOKUP(D823,'Cleaned Product Dim'!$A$2:$G$101,7,FALSE)</f>
        <v>43.29</v>
      </c>
      <c r="T823" s="6">
        <f>VLOOKUP(D823,'Cleaned Product Dim'!$A$2:$H$101,8,FALSE)</f>
        <v>267</v>
      </c>
      <c r="U823" s="6" t="str">
        <f>VLOOKUP(E823,'Cleaned Store Dim'!$A$2:$C$21,3,FALSE)</f>
        <v>North</v>
      </c>
      <c r="V823" s="6" t="str">
        <f>VLOOKUP(E823,'Cleaned Store Dim'!$A$2:$E$21,5,FALSE)</f>
        <v>Outlet</v>
      </c>
      <c r="W823" s="6" t="str">
        <f>VLOOKUP(E823,'Cleaned Store Dim'!$A$2:$F$21,6,FALSE)</f>
        <v>Chester</v>
      </c>
    </row>
    <row r="824" spans="1:23" ht="15.75" x14ac:dyDescent="0.25">
      <c r="A824" s="4" t="s">
        <v>2789</v>
      </c>
      <c r="B824" s="20">
        <v>45520</v>
      </c>
      <c r="C824" s="4" t="s">
        <v>74</v>
      </c>
      <c r="D824" s="4" t="s">
        <v>1652</v>
      </c>
      <c r="E824" s="4" t="s">
        <v>1936</v>
      </c>
      <c r="F824" s="4">
        <v>4</v>
      </c>
      <c r="G824" s="4">
        <v>94.13</v>
      </c>
      <c r="H824" s="4">
        <v>0.15</v>
      </c>
      <c r="I824" s="4" t="s">
        <v>1959</v>
      </c>
      <c r="J824" s="4">
        <v>320.04199999999997</v>
      </c>
      <c r="K824" s="4">
        <f t="shared" si="48"/>
        <v>4</v>
      </c>
      <c r="L824" s="4">
        <f t="shared" si="49"/>
        <v>94.13</v>
      </c>
      <c r="M824" s="4">
        <f t="shared" si="50"/>
        <v>0.15</v>
      </c>
      <c r="N824" s="4">
        <f t="shared" si="51"/>
        <v>320.04199999999997</v>
      </c>
      <c r="O824" s="6">
        <f>VLOOKUP(C824,'Cleaned Customer Dim'!$A$2:$D$501,4,FALSE)</f>
        <v>49</v>
      </c>
      <c r="P824" s="6" t="str">
        <f>VLOOKUP(C824,'Cleaned Customer Dim'!$A$2:$E$501,5,FALSE)</f>
        <v>Female</v>
      </c>
      <c r="Q824" s="6" t="str">
        <f>VLOOKUP(C824,'Cleaned Customer Dim'!$A$2:$J$501,10,FALSE)</f>
        <v>Platinum</v>
      </c>
      <c r="R824" s="4" t="str">
        <f>VLOOKUP(D824,'Cleaned Product Dim'!$A$2:$C$101,3,FALSE)</f>
        <v>Clothing</v>
      </c>
      <c r="S824" s="6">
        <f>VLOOKUP(D824,'Cleaned Product Dim'!$A$2:$G$101,7,FALSE)</f>
        <v>174.02</v>
      </c>
      <c r="T824" s="6">
        <f>VLOOKUP(D824,'Cleaned Product Dim'!$A$2:$H$101,8,FALSE)</f>
        <v>268</v>
      </c>
      <c r="U824" s="6" t="str">
        <f>VLOOKUP(E824,'Cleaned Store Dim'!$A$2:$C$21,3,FALSE)</f>
        <v>North</v>
      </c>
      <c r="V824" s="6" t="str">
        <f>VLOOKUP(E824,'Cleaned Store Dim'!$A$2:$E$21,5,FALSE)</f>
        <v>Flagship</v>
      </c>
      <c r="W824" s="6" t="str">
        <f>VLOOKUP(E824,'Cleaned Store Dim'!$A$2:$F$21,6,FALSE)</f>
        <v>Jenniferstad</v>
      </c>
    </row>
    <row r="825" spans="1:23" ht="15.75" x14ac:dyDescent="0.25">
      <c r="A825" s="4" t="s">
        <v>2790</v>
      </c>
      <c r="B825" s="20">
        <v>45726</v>
      </c>
      <c r="C825" s="4" t="s">
        <v>1377</v>
      </c>
      <c r="D825" s="4" t="s">
        <v>1712</v>
      </c>
      <c r="E825" s="4" t="s">
        <v>1892</v>
      </c>
      <c r="F825" s="4">
        <v>4</v>
      </c>
      <c r="G825" s="4">
        <v>415.02</v>
      </c>
      <c r="H825" s="4">
        <v>0.01</v>
      </c>
      <c r="I825" s="4" t="s">
        <v>1961</v>
      </c>
      <c r="J825" s="4">
        <v>1643.4792</v>
      </c>
      <c r="K825" s="4">
        <f t="shared" si="48"/>
        <v>4</v>
      </c>
      <c r="L825" s="4">
        <f t="shared" si="49"/>
        <v>415.02</v>
      </c>
      <c r="M825" s="4">
        <f t="shared" si="50"/>
        <v>0.01</v>
      </c>
      <c r="N825" s="4">
        <f t="shared" si="51"/>
        <v>1643.4792</v>
      </c>
      <c r="O825" s="6">
        <f>VLOOKUP(C825,'Cleaned Customer Dim'!$A$2:$D$501,4,FALSE)</f>
        <v>31</v>
      </c>
      <c r="P825" s="6" t="str">
        <f>VLOOKUP(C825,'Cleaned Customer Dim'!$A$2:$E$501,5,FALSE)</f>
        <v>Male</v>
      </c>
      <c r="Q825" s="6" t="str">
        <f>VLOOKUP(C825,'Cleaned Customer Dim'!$A$2:$J$501,10,FALSE)</f>
        <v>Silver</v>
      </c>
      <c r="R825" s="4" t="str">
        <f>VLOOKUP(D825,'Cleaned Product Dim'!$A$2:$C$101,3,FALSE)</f>
        <v>Sports</v>
      </c>
      <c r="S825" s="6">
        <f>VLOOKUP(D825,'Cleaned Product Dim'!$A$2:$G$101,7,FALSE)</f>
        <v>167.12</v>
      </c>
      <c r="T825" s="6">
        <f>VLOOKUP(D825,'Cleaned Product Dim'!$A$2:$H$101,8,FALSE)</f>
        <v>316</v>
      </c>
      <c r="U825" s="6" t="str">
        <f>VLOOKUP(E825,'Cleaned Store Dim'!$A$2:$C$21,3,FALSE)</f>
        <v>North</v>
      </c>
      <c r="V825" s="6" t="str">
        <f>VLOOKUP(E825,'Cleaned Store Dim'!$A$2:$E$21,5,FALSE)</f>
        <v>Flagship</v>
      </c>
      <c r="W825" s="6" t="str">
        <f>VLOOKUP(E825,'Cleaned Store Dim'!$A$2:$F$21,6,FALSE)</f>
        <v>Daniel</v>
      </c>
    </row>
    <row r="826" spans="1:23" ht="15.75" x14ac:dyDescent="0.25">
      <c r="A826" s="4" t="s">
        <v>2791</v>
      </c>
      <c r="B826" s="20">
        <v>45723</v>
      </c>
      <c r="C826" s="4" t="s">
        <v>199</v>
      </c>
      <c r="D826" s="4" t="s">
        <v>1603</v>
      </c>
      <c r="E826" s="4" t="s">
        <v>1904</v>
      </c>
      <c r="F826" s="4">
        <v>4</v>
      </c>
      <c r="G826" s="4">
        <v>780.07</v>
      </c>
      <c r="H826" s="4">
        <v>0.03</v>
      </c>
      <c r="I826" s="4" t="s">
        <v>1959</v>
      </c>
      <c r="J826" s="4">
        <v>3026.6716000000001</v>
      </c>
      <c r="K826" s="4">
        <f t="shared" si="48"/>
        <v>4</v>
      </c>
      <c r="L826" s="4">
        <f t="shared" si="49"/>
        <v>780.07</v>
      </c>
      <c r="M826" s="4">
        <f t="shared" si="50"/>
        <v>0.03</v>
      </c>
      <c r="N826" s="4">
        <f t="shared" si="51"/>
        <v>3026.6716000000001</v>
      </c>
      <c r="O826" s="6">
        <f>VLOOKUP(C826,'Cleaned Customer Dim'!$A$2:$D$501,4,FALSE)</f>
        <v>23</v>
      </c>
      <c r="P826" s="6" t="str">
        <f>VLOOKUP(C826,'Cleaned Customer Dim'!$A$2:$E$501,5,FALSE)</f>
        <v>Female</v>
      </c>
      <c r="Q826" s="6" t="str">
        <f>VLOOKUP(C826,'Cleaned Customer Dim'!$A$2:$J$501,10,FALSE)</f>
        <v>Gold</v>
      </c>
      <c r="R826" s="4" t="str">
        <f>VLOOKUP(D826,'Cleaned Product Dim'!$A$2:$C$101,3,FALSE)</f>
        <v>Electronics</v>
      </c>
      <c r="S826" s="6">
        <f>VLOOKUP(D826,'Cleaned Product Dim'!$A$2:$G$101,7,FALSE)</f>
        <v>449.4</v>
      </c>
      <c r="T826" s="6">
        <f>VLOOKUP(D826,'Cleaned Product Dim'!$A$2:$H$101,8,FALSE)</f>
        <v>274.7</v>
      </c>
      <c r="U826" s="6" t="str">
        <f>VLOOKUP(E826,'Cleaned Store Dim'!$A$2:$C$21,3,FALSE)</f>
        <v>South</v>
      </c>
      <c r="V826" s="6" t="str">
        <f>VLOOKUP(E826,'Cleaned Store Dim'!$A$2:$E$21,5,FALSE)</f>
        <v>Online</v>
      </c>
      <c r="W826" s="6" t="str">
        <f>VLOOKUP(E826,'Cleaned Store Dim'!$A$2:$F$21,6,FALSE)</f>
        <v>Sharon</v>
      </c>
    </row>
    <row r="827" spans="1:23" ht="15.75" x14ac:dyDescent="0.25">
      <c r="A827" s="4" t="s">
        <v>2792</v>
      </c>
      <c r="B827" s="20">
        <v>45877</v>
      </c>
      <c r="C827" s="4" t="s">
        <v>1340</v>
      </c>
      <c r="D827" s="4" t="s">
        <v>1689</v>
      </c>
      <c r="E827" s="4" t="s">
        <v>1936</v>
      </c>
      <c r="F827" s="4">
        <v>4</v>
      </c>
      <c r="G827" s="4">
        <v>184.57</v>
      </c>
      <c r="H827" s="4">
        <v>0.28000000000000003</v>
      </c>
      <c r="I827" s="4" t="s">
        <v>1959</v>
      </c>
      <c r="J827" s="4">
        <v>531.5616</v>
      </c>
      <c r="K827" s="4">
        <f t="shared" si="48"/>
        <v>4</v>
      </c>
      <c r="L827" s="4">
        <f t="shared" si="49"/>
        <v>184.57</v>
      </c>
      <c r="M827" s="4">
        <f t="shared" si="50"/>
        <v>0.28000000000000003</v>
      </c>
      <c r="N827" s="4">
        <f t="shared" si="51"/>
        <v>531.5616</v>
      </c>
      <c r="O827" s="6">
        <f>VLOOKUP(C827,'Cleaned Customer Dim'!$A$2:$D$501,4,FALSE)</f>
        <v>27</v>
      </c>
      <c r="P827" s="6" t="str">
        <f>VLOOKUP(C827,'Cleaned Customer Dim'!$A$2:$E$501,5,FALSE)</f>
        <v>Female</v>
      </c>
      <c r="Q827" s="6" t="str">
        <f>VLOOKUP(C827,'Cleaned Customer Dim'!$A$2:$J$501,10,FALSE)</f>
        <v>Bronze</v>
      </c>
      <c r="R827" s="4" t="str">
        <f>VLOOKUP(D827,'Cleaned Product Dim'!$A$2:$C$101,3,FALSE)</f>
        <v>Clothing</v>
      </c>
      <c r="S827" s="6">
        <f>VLOOKUP(D827,'Cleaned Product Dim'!$A$2:$G$101,7,FALSE)</f>
        <v>353.47</v>
      </c>
      <c r="T827" s="6">
        <f>VLOOKUP(D827,'Cleaned Product Dim'!$A$2:$H$101,8,FALSE)</f>
        <v>214</v>
      </c>
      <c r="U827" s="6" t="str">
        <f>VLOOKUP(E827,'Cleaned Store Dim'!$A$2:$C$21,3,FALSE)</f>
        <v>North</v>
      </c>
      <c r="V827" s="6" t="str">
        <f>VLOOKUP(E827,'Cleaned Store Dim'!$A$2:$E$21,5,FALSE)</f>
        <v>Flagship</v>
      </c>
      <c r="W827" s="6" t="str">
        <f>VLOOKUP(E827,'Cleaned Store Dim'!$A$2:$F$21,6,FALSE)</f>
        <v>Jenniferstad</v>
      </c>
    </row>
    <row r="828" spans="1:23" ht="15.75" x14ac:dyDescent="0.25">
      <c r="A828" s="4" t="s">
        <v>2793</v>
      </c>
      <c r="B828" s="20">
        <v>45532</v>
      </c>
      <c r="C828" s="4" t="s">
        <v>922</v>
      </c>
      <c r="D828" s="4" t="s">
        <v>1777</v>
      </c>
      <c r="E828" s="4" t="s">
        <v>1904</v>
      </c>
      <c r="F828" s="4">
        <v>4</v>
      </c>
      <c r="G828" s="4">
        <v>277.58</v>
      </c>
      <c r="H828" s="4">
        <v>0.22</v>
      </c>
      <c r="I828" s="4" t="s">
        <v>1961</v>
      </c>
      <c r="J828" s="4">
        <v>866.04959999999994</v>
      </c>
      <c r="K828" s="4">
        <f t="shared" si="48"/>
        <v>4</v>
      </c>
      <c r="L828" s="4">
        <f t="shared" si="49"/>
        <v>277.58</v>
      </c>
      <c r="M828" s="4">
        <f t="shared" si="50"/>
        <v>0.22</v>
      </c>
      <c r="N828" s="4">
        <f t="shared" si="51"/>
        <v>866.04959999999994</v>
      </c>
      <c r="O828" s="6">
        <f>VLOOKUP(C828,'Cleaned Customer Dim'!$A$2:$D$501,4,FALSE)</f>
        <v>22</v>
      </c>
      <c r="P828" s="6" t="str">
        <f>VLOOKUP(C828,'Cleaned Customer Dim'!$A$2:$E$501,5,FALSE)</f>
        <v>Female</v>
      </c>
      <c r="Q828" s="6" t="str">
        <f>VLOOKUP(C828,'Cleaned Customer Dim'!$A$2:$J$501,10,FALSE)</f>
        <v>Gold</v>
      </c>
      <c r="R828" s="4" t="str">
        <f>VLOOKUP(D828,'Cleaned Product Dim'!$A$2:$C$101,3,FALSE)</f>
        <v>Sports</v>
      </c>
      <c r="S828" s="6">
        <f>VLOOKUP(D828,'Cleaned Product Dim'!$A$2:$G$101,7,FALSE)</f>
        <v>240.63</v>
      </c>
      <c r="T828" s="6">
        <f>VLOOKUP(D828,'Cleaned Product Dim'!$A$2:$H$101,8,FALSE)</f>
        <v>423</v>
      </c>
      <c r="U828" s="6" t="str">
        <f>VLOOKUP(E828,'Cleaned Store Dim'!$A$2:$C$21,3,FALSE)</f>
        <v>South</v>
      </c>
      <c r="V828" s="6" t="str">
        <f>VLOOKUP(E828,'Cleaned Store Dim'!$A$2:$E$21,5,FALSE)</f>
        <v>Online</v>
      </c>
      <c r="W828" s="6" t="str">
        <f>VLOOKUP(E828,'Cleaned Store Dim'!$A$2:$F$21,6,FALSE)</f>
        <v>Sharon</v>
      </c>
    </row>
    <row r="829" spans="1:23" ht="15.75" x14ac:dyDescent="0.25">
      <c r="A829" s="4" t="s">
        <v>2794</v>
      </c>
      <c r="B829" s="20">
        <v>45734</v>
      </c>
      <c r="C829" s="4" t="s">
        <v>373</v>
      </c>
      <c r="D829" s="4" t="s">
        <v>1670</v>
      </c>
      <c r="E829" s="4" t="s">
        <v>1901</v>
      </c>
      <c r="F829" s="4">
        <v>1</v>
      </c>
      <c r="G829" s="4">
        <v>36.799999999999997</v>
      </c>
      <c r="H829" s="4">
        <v>0.18</v>
      </c>
      <c r="I829" s="4" t="s">
        <v>1959</v>
      </c>
      <c r="J829" s="4">
        <v>30.175999999999998</v>
      </c>
      <c r="K829" s="4">
        <f t="shared" si="48"/>
        <v>1</v>
      </c>
      <c r="L829" s="4">
        <f t="shared" si="49"/>
        <v>36.799999999999997</v>
      </c>
      <c r="M829" s="4">
        <f t="shared" si="50"/>
        <v>0.18</v>
      </c>
      <c r="N829" s="4">
        <f t="shared" si="51"/>
        <v>30.175999999999998</v>
      </c>
      <c r="O829" s="6">
        <f>VLOOKUP(C829,'Cleaned Customer Dim'!$A$2:$D$501,4,FALSE)</f>
        <v>64</v>
      </c>
      <c r="P829" s="6" t="str">
        <f>VLOOKUP(C829,'Cleaned Customer Dim'!$A$2:$E$501,5,FALSE)</f>
        <v>Male</v>
      </c>
      <c r="Q829" s="6" t="str">
        <f>VLOOKUP(C829,'Cleaned Customer Dim'!$A$2:$J$501,10,FALSE)</f>
        <v>Silver</v>
      </c>
      <c r="R829" s="4" t="str">
        <f>VLOOKUP(D829,'Cleaned Product Dim'!$A$2:$C$101,3,FALSE)</f>
        <v>Sports</v>
      </c>
      <c r="S829" s="6">
        <f>VLOOKUP(D829,'Cleaned Product Dim'!$A$2:$G$101,7,FALSE)</f>
        <v>204.39</v>
      </c>
      <c r="T829" s="6">
        <f>VLOOKUP(D829,'Cleaned Product Dim'!$A$2:$H$101,8,FALSE)</f>
        <v>281</v>
      </c>
      <c r="U829" s="6" t="str">
        <f>VLOOKUP(E829,'Cleaned Store Dim'!$A$2:$C$21,3,FALSE)</f>
        <v>North</v>
      </c>
      <c r="V829" s="6" t="str">
        <f>VLOOKUP(E829,'Cleaned Store Dim'!$A$2:$E$21,5,FALSE)</f>
        <v>Outlet</v>
      </c>
      <c r="W829" s="6" t="str">
        <f>VLOOKUP(E829,'Cleaned Store Dim'!$A$2:$F$21,6,FALSE)</f>
        <v>Goldberg</v>
      </c>
    </row>
    <row r="830" spans="1:23" ht="15.75" x14ac:dyDescent="0.25">
      <c r="A830" s="4" t="s">
        <v>2795</v>
      </c>
      <c r="B830" s="20">
        <v>45663</v>
      </c>
      <c r="C830" s="4" t="s">
        <v>1127</v>
      </c>
      <c r="D830" s="4" t="s">
        <v>1847</v>
      </c>
      <c r="E830" s="4" t="s">
        <v>1911</v>
      </c>
      <c r="F830" s="4">
        <v>1</v>
      </c>
      <c r="G830" s="4">
        <v>539.37</v>
      </c>
      <c r="H830" s="4">
        <v>0.14000000000000001</v>
      </c>
      <c r="I830" s="4" t="s">
        <v>1959</v>
      </c>
      <c r="J830" s="4">
        <v>463.85820000000001</v>
      </c>
      <c r="K830" s="4">
        <f t="shared" si="48"/>
        <v>1</v>
      </c>
      <c r="L830" s="4">
        <f t="shared" si="49"/>
        <v>539.37</v>
      </c>
      <c r="M830" s="4">
        <f t="shared" si="50"/>
        <v>0.14000000000000001</v>
      </c>
      <c r="N830" s="4">
        <f t="shared" si="51"/>
        <v>463.85820000000001</v>
      </c>
      <c r="O830" s="6">
        <f>VLOOKUP(C830,'Cleaned Customer Dim'!$A$2:$D$501,4,FALSE)</f>
        <v>54</v>
      </c>
      <c r="P830" s="6" t="str">
        <f>VLOOKUP(C830,'Cleaned Customer Dim'!$A$2:$E$501,5,FALSE)</f>
        <v>Male</v>
      </c>
      <c r="Q830" s="6" t="str">
        <f>VLOOKUP(C830,'Cleaned Customer Dim'!$A$2:$J$501,10,FALSE)</f>
        <v>Bronze</v>
      </c>
      <c r="R830" s="4" t="str">
        <f>VLOOKUP(D830,'Cleaned Product Dim'!$A$2:$C$101,3,FALSE)</f>
        <v>Sports</v>
      </c>
      <c r="S830" s="6">
        <f>VLOOKUP(D830,'Cleaned Product Dim'!$A$2:$G$101,7,FALSE)</f>
        <v>131.24</v>
      </c>
      <c r="T830" s="6">
        <f>VLOOKUP(D830,'Cleaned Product Dim'!$A$2:$H$101,8,FALSE)</f>
        <v>232</v>
      </c>
      <c r="U830" s="6" t="str">
        <f>VLOOKUP(E830,'Cleaned Store Dim'!$A$2:$C$21,3,FALSE)</f>
        <v>East</v>
      </c>
      <c r="V830" s="6" t="str">
        <f>VLOOKUP(E830,'Cleaned Store Dim'!$A$2:$E$21,5,FALSE)</f>
        <v>Online</v>
      </c>
      <c r="W830" s="6" t="str">
        <f>VLOOKUP(E830,'Cleaned Store Dim'!$A$2:$F$21,6,FALSE)</f>
        <v>Joseph</v>
      </c>
    </row>
    <row r="831" spans="1:23" ht="15.75" x14ac:dyDescent="0.25">
      <c r="A831" s="4" t="s">
        <v>2796</v>
      </c>
      <c r="B831" s="20">
        <v>45760</v>
      </c>
      <c r="C831" s="4" t="s">
        <v>325</v>
      </c>
      <c r="D831" s="4" t="s">
        <v>1635</v>
      </c>
      <c r="E831" s="4" t="s">
        <v>1945</v>
      </c>
      <c r="F831" s="4">
        <v>1</v>
      </c>
      <c r="G831" s="4">
        <v>27.83</v>
      </c>
      <c r="H831" s="4">
        <v>0.3</v>
      </c>
      <c r="I831" s="4" t="s">
        <v>1961</v>
      </c>
      <c r="J831" s="4">
        <v>19.481000000000002</v>
      </c>
      <c r="K831" s="4">
        <f t="shared" si="48"/>
        <v>1</v>
      </c>
      <c r="L831" s="4">
        <f t="shared" si="49"/>
        <v>27.83</v>
      </c>
      <c r="M831" s="4">
        <f t="shared" si="50"/>
        <v>0.3</v>
      </c>
      <c r="N831" s="4">
        <f t="shared" si="51"/>
        <v>19.481000000000002</v>
      </c>
      <c r="O831" s="6">
        <f>VLOOKUP(C831,'Cleaned Customer Dim'!$A$2:$D$501,4,FALSE)</f>
        <v>43</v>
      </c>
      <c r="P831" s="6" t="str">
        <f>VLOOKUP(C831,'Cleaned Customer Dim'!$A$2:$E$501,5,FALSE)</f>
        <v>Male</v>
      </c>
      <c r="Q831" s="6" t="str">
        <f>VLOOKUP(C831,'Cleaned Customer Dim'!$A$2:$J$501,10,FALSE)</f>
        <v>Platinum</v>
      </c>
      <c r="R831" s="4" t="str">
        <f>VLOOKUP(D831,'Cleaned Product Dim'!$A$2:$C$101,3,FALSE)</f>
        <v>Sports</v>
      </c>
      <c r="S831" s="6">
        <f>VLOOKUP(D831,'Cleaned Product Dim'!$A$2:$G$101,7,FALSE)</f>
        <v>131.51</v>
      </c>
      <c r="T831" s="6">
        <f>VLOOKUP(D831,'Cleaned Product Dim'!$A$2:$H$101,8,FALSE)</f>
        <v>281.95833333333331</v>
      </c>
      <c r="U831" s="6" t="str">
        <f>VLOOKUP(E831,'Cleaned Store Dim'!$A$2:$C$21,3,FALSE)</f>
        <v>East</v>
      </c>
      <c r="V831" s="6" t="str">
        <f>VLOOKUP(E831,'Cleaned Store Dim'!$A$2:$E$21,5,FALSE)</f>
        <v>Flagship</v>
      </c>
      <c r="W831" s="6" t="str">
        <f>VLOOKUP(E831,'Cleaned Store Dim'!$A$2:$F$21,6,FALSE)</f>
        <v>East Stevechester</v>
      </c>
    </row>
    <row r="832" spans="1:23" ht="15.75" x14ac:dyDescent="0.25">
      <c r="A832" s="4" t="s">
        <v>2797</v>
      </c>
      <c r="B832" s="20">
        <v>45456</v>
      </c>
      <c r="C832" s="4" t="s">
        <v>910</v>
      </c>
      <c r="D832" s="4" t="s">
        <v>1793</v>
      </c>
      <c r="E832" s="4" t="s">
        <v>1904</v>
      </c>
      <c r="F832" s="4">
        <v>3</v>
      </c>
      <c r="G832" s="4">
        <v>698.72</v>
      </c>
      <c r="H832" s="4">
        <v>0.28000000000000003</v>
      </c>
      <c r="I832" s="4" t="s">
        <v>1964</v>
      </c>
      <c r="J832" s="4">
        <v>1509.2352000000001</v>
      </c>
      <c r="K832" s="4">
        <f t="shared" si="48"/>
        <v>3</v>
      </c>
      <c r="L832" s="4">
        <f t="shared" si="49"/>
        <v>698.72</v>
      </c>
      <c r="M832" s="4">
        <f t="shared" si="50"/>
        <v>0.28000000000000003</v>
      </c>
      <c r="N832" s="4">
        <f t="shared" si="51"/>
        <v>1509.2352000000001</v>
      </c>
      <c r="O832" s="6">
        <f>VLOOKUP(C832,'Cleaned Customer Dim'!$A$2:$D$501,4,FALSE)</f>
        <v>54</v>
      </c>
      <c r="P832" s="6" t="str">
        <f>VLOOKUP(C832,'Cleaned Customer Dim'!$A$2:$E$501,5,FALSE)</f>
        <v>Female</v>
      </c>
      <c r="Q832" s="6" t="str">
        <f>VLOOKUP(C832,'Cleaned Customer Dim'!$A$2:$J$501,10,FALSE)</f>
        <v>Silver</v>
      </c>
      <c r="R832" s="4" t="str">
        <f>VLOOKUP(D832,'Cleaned Product Dim'!$A$2:$C$101,3,FALSE)</f>
        <v>Home</v>
      </c>
      <c r="S832" s="6">
        <f>VLOOKUP(D832,'Cleaned Product Dim'!$A$2:$G$101,7,FALSE)</f>
        <v>138.05000000000001</v>
      </c>
      <c r="T832" s="6">
        <f>VLOOKUP(D832,'Cleaned Product Dim'!$A$2:$H$101,8,FALSE)</f>
        <v>89</v>
      </c>
      <c r="U832" s="6" t="str">
        <f>VLOOKUP(E832,'Cleaned Store Dim'!$A$2:$C$21,3,FALSE)</f>
        <v>South</v>
      </c>
      <c r="V832" s="6" t="str">
        <f>VLOOKUP(E832,'Cleaned Store Dim'!$A$2:$E$21,5,FALSE)</f>
        <v>Online</v>
      </c>
      <c r="W832" s="6" t="str">
        <f>VLOOKUP(E832,'Cleaned Store Dim'!$A$2:$F$21,6,FALSE)</f>
        <v>Sharon</v>
      </c>
    </row>
    <row r="833" spans="1:23" ht="15.75" x14ac:dyDescent="0.25">
      <c r="A833" s="4" t="s">
        <v>2798</v>
      </c>
      <c r="B833" s="20">
        <v>45932</v>
      </c>
      <c r="C833" s="4" t="s">
        <v>62</v>
      </c>
      <c r="D833" s="4" t="s">
        <v>1811</v>
      </c>
      <c r="E833" s="4" t="s">
        <v>1932</v>
      </c>
      <c r="F833" s="4">
        <v>4</v>
      </c>
      <c r="G833" s="4">
        <v>528.23</v>
      </c>
      <c r="H833" s="4">
        <v>0.15</v>
      </c>
      <c r="I833" s="4" t="s">
        <v>1964</v>
      </c>
      <c r="J833" s="4">
        <v>1795.982</v>
      </c>
      <c r="K833" s="4">
        <f t="shared" si="48"/>
        <v>4</v>
      </c>
      <c r="L833" s="4">
        <f t="shared" si="49"/>
        <v>528.23</v>
      </c>
      <c r="M833" s="4">
        <f t="shared" si="50"/>
        <v>0.15</v>
      </c>
      <c r="N833" s="4">
        <f t="shared" si="51"/>
        <v>1795.982</v>
      </c>
      <c r="O833" s="6">
        <f>VLOOKUP(C833,'Cleaned Customer Dim'!$A$2:$D$501,4,FALSE)</f>
        <v>55</v>
      </c>
      <c r="P833" s="6" t="str">
        <f>VLOOKUP(C833,'Cleaned Customer Dim'!$A$2:$E$501,5,FALSE)</f>
        <v>Female</v>
      </c>
      <c r="Q833" s="6" t="str">
        <f>VLOOKUP(C833,'Cleaned Customer Dim'!$A$2:$J$501,10,FALSE)</f>
        <v>Platinum</v>
      </c>
      <c r="R833" s="4" t="str">
        <f>VLOOKUP(D833,'Cleaned Product Dim'!$A$2:$C$101,3,FALSE)</f>
        <v>Electronics</v>
      </c>
      <c r="S833" s="6">
        <f>VLOOKUP(D833,'Cleaned Product Dim'!$A$2:$G$101,7,FALSE)</f>
        <v>392.89</v>
      </c>
      <c r="T833" s="6">
        <f>VLOOKUP(D833,'Cleaned Product Dim'!$A$2:$H$101,8,FALSE)</f>
        <v>320</v>
      </c>
      <c r="U833" s="6" t="str">
        <f>VLOOKUP(E833,'Cleaned Store Dim'!$A$2:$C$21,3,FALSE)</f>
        <v>East</v>
      </c>
      <c r="V833" s="6" t="str">
        <f>VLOOKUP(E833,'Cleaned Store Dim'!$A$2:$E$21,5,FALSE)</f>
        <v>Flagship</v>
      </c>
      <c r="W833" s="6" t="str">
        <f>VLOOKUP(E833,'Cleaned Store Dim'!$A$2:$F$21,6,FALSE)</f>
        <v>Johnsonville</v>
      </c>
    </row>
    <row r="834" spans="1:23" ht="15.75" x14ac:dyDescent="0.25">
      <c r="A834" s="4" t="s">
        <v>2799</v>
      </c>
      <c r="B834" s="20">
        <v>45548</v>
      </c>
      <c r="C834" s="4" t="s">
        <v>1525</v>
      </c>
      <c r="D834" s="4" t="s">
        <v>1718</v>
      </c>
      <c r="E834" s="4" t="s">
        <v>1939</v>
      </c>
      <c r="F834" s="4">
        <v>2</v>
      </c>
      <c r="G834" s="4">
        <v>780.9</v>
      </c>
      <c r="H834" s="4">
        <v>0.24</v>
      </c>
      <c r="I834" s="4" t="s">
        <v>1961</v>
      </c>
      <c r="J834" s="4">
        <v>1186.9680000000001</v>
      </c>
      <c r="K834" s="4">
        <f t="shared" ref="K834:K897" si="52">IF(F834="",J834/(G834*(1-H834)),F834)</f>
        <v>2</v>
      </c>
      <c r="L834" s="4">
        <f t="shared" ref="L834:L897" si="53">IF(G834="",J834/(K834*(1-H834)),G834)</f>
        <v>780.9</v>
      </c>
      <c r="M834" s="4">
        <f t="shared" ref="M834:M897" si="54">IF(H834="",1-(J834/(K834*L834)),H834)</f>
        <v>0.24</v>
      </c>
      <c r="N834" s="4">
        <f t="shared" ref="N834:N897" si="55">IF(J834="",F834*G834*(1-H834),J834)</f>
        <v>1186.9680000000001</v>
      </c>
      <c r="O834" s="6">
        <f>VLOOKUP(C834,'Cleaned Customer Dim'!$A$2:$D$501,4,FALSE)</f>
        <v>59</v>
      </c>
      <c r="P834" s="6" t="str">
        <f>VLOOKUP(C834,'Cleaned Customer Dim'!$A$2:$E$501,5,FALSE)</f>
        <v>Female</v>
      </c>
      <c r="Q834" s="6" t="str">
        <f>VLOOKUP(C834,'Cleaned Customer Dim'!$A$2:$J$501,10,FALSE)</f>
        <v>Platinum</v>
      </c>
      <c r="R834" s="4" t="str">
        <f>VLOOKUP(D834,'Cleaned Product Dim'!$A$2:$C$101,3,FALSE)</f>
        <v>Clothing</v>
      </c>
      <c r="S834" s="6">
        <f>VLOOKUP(D834,'Cleaned Product Dim'!$A$2:$G$101,7,FALSE)</f>
        <v>167.34</v>
      </c>
      <c r="T834" s="6">
        <f>VLOOKUP(D834,'Cleaned Product Dim'!$A$2:$H$101,8,FALSE)</f>
        <v>296</v>
      </c>
      <c r="U834" s="6" t="str">
        <f>VLOOKUP(E834,'Cleaned Store Dim'!$A$2:$C$21,3,FALSE)</f>
        <v>West</v>
      </c>
      <c r="V834" s="6" t="str">
        <f>VLOOKUP(E834,'Cleaned Store Dim'!$A$2:$E$21,5,FALSE)</f>
        <v>Flagship</v>
      </c>
      <c r="W834" s="6" t="str">
        <f>VLOOKUP(E834,'Cleaned Store Dim'!$A$2:$F$21,6,FALSE)</f>
        <v>New Jimmy</v>
      </c>
    </row>
    <row r="835" spans="1:23" ht="15.75" x14ac:dyDescent="0.25">
      <c r="A835" s="4" t="s">
        <v>2800</v>
      </c>
      <c r="B835" s="20">
        <v>45088</v>
      </c>
      <c r="C835" s="4" t="s">
        <v>603</v>
      </c>
      <c r="D835" s="4" t="s">
        <v>1638</v>
      </c>
      <c r="E835" s="4" t="s">
        <v>1934</v>
      </c>
      <c r="F835" s="4">
        <v>1</v>
      </c>
      <c r="G835" s="4">
        <v>977.97</v>
      </c>
      <c r="H835" s="4">
        <v>0.06</v>
      </c>
      <c r="I835" s="4" t="s">
        <v>1964</v>
      </c>
      <c r="J835" s="4">
        <v>919.29179999999997</v>
      </c>
      <c r="K835" s="4">
        <f t="shared" si="52"/>
        <v>1</v>
      </c>
      <c r="L835" s="4">
        <f t="shared" si="53"/>
        <v>977.97</v>
      </c>
      <c r="M835" s="4">
        <f t="shared" si="54"/>
        <v>0.06</v>
      </c>
      <c r="N835" s="4">
        <f t="shared" si="55"/>
        <v>919.29179999999997</v>
      </c>
      <c r="O835" s="6">
        <f>VLOOKUP(C835,'Cleaned Customer Dim'!$A$2:$D$501,4,FALSE)</f>
        <v>38</v>
      </c>
      <c r="P835" s="6" t="str">
        <f>VLOOKUP(C835,'Cleaned Customer Dim'!$A$2:$E$501,5,FALSE)</f>
        <v>Male</v>
      </c>
      <c r="Q835" s="6" t="str">
        <f>VLOOKUP(C835,'Cleaned Customer Dim'!$A$2:$J$501,10,FALSE)</f>
        <v>Bronze</v>
      </c>
      <c r="R835" s="4" t="str">
        <f>VLOOKUP(D835,'Cleaned Product Dim'!$A$2:$C$101,3,FALSE)</f>
        <v>Home</v>
      </c>
      <c r="S835" s="6">
        <f>VLOOKUP(D835,'Cleaned Product Dim'!$A$2:$G$101,7,FALSE)</f>
        <v>123.46</v>
      </c>
      <c r="T835" s="6">
        <f>VLOOKUP(D835,'Cleaned Product Dim'!$A$2:$H$101,8,FALSE)</f>
        <v>76</v>
      </c>
      <c r="U835" s="6" t="str">
        <f>VLOOKUP(E835,'Cleaned Store Dim'!$A$2:$C$21,3,FALSE)</f>
        <v>South</v>
      </c>
      <c r="V835" s="6" t="str">
        <f>VLOOKUP(E835,'Cleaned Store Dim'!$A$2:$E$21,5,FALSE)</f>
        <v>Outlet</v>
      </c>
      <c r="W835" s="6" t="str">
        <f>VLOOKUP(E835,'Cleaned Store Dim'!$A$2:$F$21,6,FALSE)</f>
        <v>Christopher</v>
      </c>
    </row>
    <row r="836" spans="1:23" ht="15.75" x14ac:dyDescent="0.25">
      <c r="A836" s="4" t="s">
        <v>2801</v>
      </c>
      <c r="B836" s="20">
        <v>45310</v>
      </c>
      <c r="C836" s="4" t="s">
        <v>1166</v>
      </c>
      <c r="D836" s="4" t="s">
        <v>1832</v>
      </c>
      <c r="E836" s="4" t="s">
        <v>1929</v>
      </c>
      <c r="F836" s="4">
        <v>4</v>
      </c>
      <c r="G836" s="4">
        <v>354.65</v>
      </c>
      <c r="H836" s="4">
        <v>0.19</v>
      </c>
      <c r="I836" s="4" t="s">
        <v>1959</v>
      </c>
      <c r="J836" s="4">
        <v>1149.066</v>
      </c>
      <c r="K836" s="4">
        <f t="shared" si="52"/>
        <v>4</v>
      </c>
      <c r="L836" s="4">
        <f t="shared" si="53"/>
        <v>354.65</v>
      </c>
      <c r="M836" s="4">
        <f t="shared" si="54"/>
        <v>0.19</v>
      </c>
      <c r="N836" s="4">
        <f t="shared" si="55"/>
        <v>1149.066</v>
      </c>
      <c r="O836" s="6">
        <f>VLOOKUP(C836,'Cleaned Customer Dim'!$A$2:$D$501,4,FALSE)</f>
        <v>20</v>
      </c>
      <c r="P836" s="6" t="str">
        <f>VLOOKUP(C836,'Cleaned Customer Dim'!$A$2:$E$501,5,FALSE)</f>
        <v>Female</v>
      </c>
      <c r="Q836" s="6" t="str">
        <f>VLOOKUP(C836,'Cleaned Customer Dim'!$A$2:$J$501,10,FALSE)</f>
        <v>Platinum</v>
      </c>
      <c r="R836" s="4" t="str">
        <f>VLOOKUP(D836,'Cleaned Product Dim'!$A$2:$C$101,3,FALSE)</f>
        <v>Beauty</v>
      </c>
      <c r="S836" s="6">
        <f>VLOOKUP(D836,'Cleaned Product Dim'!$A$2:$G$101,7,FALSE)</f>
        <v>250.41615384615383</v>
      </c>
      <c r="T836" s="6">
        <f>VLOOKUP(D836,'Cleaned Product Dim'!$A$2:$H$101,8,FALSE)</f>
        <v>159</v>
      </c>
      <c r="U836" s="6" t="str">
        <f>VLOOKUP(E836,'Cleaned Store Dim'!$A$2:$C$21,3,FALSE)</f>
        <v>North</v>
      </c>
      <c r="V836" s="6" t="str">
        <f>VLOOKUP(E836,'Cleaned Store Dim'!$A$2:$E$21,5,FALSE)</f>
        <v>Online</v>
      </c>
      <c r="W836" s="6" t="str">
        <f>VLOOKUP(E836,'Cleaned Store Dim'!$A$2:$F$21,6,FALSE)</f>
        <v>Sabrina</v>
      </c>
    </row>
    <row r="837" spans="1:23" ht="15.75" x14ac:dyDescent="0.25">
      <c r="A837" s="4" t="s">
        <v>2802</v>
      </c>
      <c r="B837" s="20">
        <v>45376</v>
      </c>
      <c r="C837" s="4" t="s">
        <v>910</v>
      </c>
      <c r="D837" s="4" t="s">
        <v>1786</v>
      </c>
      <c r="E837" s="4" t="s">
        <v>1948</v>
      </c>
      <c r="F837" s="4">
        <v>1</v>
      </c>
      <c r="G837" s="4">
        <v>671.62</v>
      </c>
      <c r="H837" s="4">
        <v>0.09</v>
      </c>
      <c r="I837" s="4" t="s">
        <v>1964</v>
      </c>
      <c r="J837" s="4">
        <v>611.17420000000004</v>
      </c>
      <c r="K837" s="4">
        <f t="shared" si="52"/>
        <v>1</v>
      </c>
      <c r="L837" s="4">
        <f t="shared" si="53"/>
        <v>671.62</v>
      </c>
      <c r="M837" s="4">
        <f t="shared" si="54"/>
        <v>0.09</v>
      </c>
      <c r="N837" s="4">
        <f t="shared" si="55"/>
        <v>611.17420000000004</v>
      </c>
      <c r="O837" s="6">
        <f>VLOOKUP(C837,'Cleaned Customer Dim'!$A$2:$D$501,4,FALSE)</f>
        <v>54</v>
      </c>
      <c r="P837" s="6" t="str">
        <f>VLOOKUP(C837,'Cleaned Customer Dim'!$A$2:$E$501,5,FALSE)</f>
        <v>Female</v>
      </c>
      <c r="Q837" s="6" t="str">
        <f>VLOOKUP(C837,'Cleaned Customer Dim'!$A$2:$J$501,10,FALSE)</f>
        <v>Silver</v>
      </c>
      <c r="R837" s="4" t="str">
        <f>VLOOKUP(D837,'Cleaned Product Dim'!$A$2:$C$101,3,FALSE)</f>
        <v>Home</v>
      </c>
      <c r="S837" s="6">
        <f>VLOOKUP(D837,'Cleaned Product Dim'!$A$2:$G$101,7,FALSE)</f>
        <v>243.7</v>
      </c>
      <c r="T837" s="6">
        <f>VLOOKUP(D837,'Cleaned Product Dim'!$A$2:$H$101,8,FALSE)</f>
        <v>130</v>
      </c>
      <c r="U837" s="6" t="str">
        <f>VLOOKUP(E837,'Cleaned Store Dim'!$A$2:$C$21,3,FALSE)</f>
        <v>East</v>
      </c>
      <c r="V837" s="6" t="str">
        <f>VLOOKUP(E837,'Cleaned Store Dim'!$A$2:$E$21,5,FALSE)</f>
        <v>Online</v>
      </c>
      <c r="W837" s="6" t="str">
        <f>VLOOKUP(E837,'Cleaned Store Dim'!$A$2:$F$21,6,FALSE)</f>
        <v>Vasquez</v>
      </c>
    </row>
    <row r="838" spans="1:23" ht="15.75" x14ac:dyDescent="0.25">
      <c r="A838" s="4" t="s">
        <v>2803</v>
      </c>
      <c r="B838" s="20">
        <v>45914</v>
      </c>
      <c r="C838" s="4" t="s">
        <v>1010</v>
      </c>
      <c r="D838" s="4" t="s">
        <v>1829</v>
      </c>
      <c r="E838" s="4" t="s">
        <v>1901</v>
      </c>
      <c r="F838" s="4">
        <v>1</v>
      </c>
      <c r="G838" s="4">
        <v>867.32</v>
      </c>
      <c r="H838" s="4">
        <v>0.28999999999999998</v>
      </c>
      <c r="I838" s="4" t="s">
        <v>1961</v>
      </c>
      <c r="J838" s="4">
        <v>615.79719999999998</v>
      </c>
      <c r="K838" s="4">
        <f t="shared" si="52"/>
        <v>1</v>
      </c>
      <c r="L838" s="4">
        <f t="shared" si="53"/>
        <v>867.32</v>
      </c>
      <c r="M838" s="4">
        <f t="shared" si="54"/>
        <v>0.28999999999999998</v>
      </c>
      <c r="N838" s="4">
        <f t="shared" si="55"/>
        <v>615.79719999999998</v>
      </c>
      <c r="O838" s="6">
        <f>VLOOKUP(C838,'Cleaned Customer Dim'!$A$2:$D$501,4,FALSE)</f>
        <v>64</v>
      </c>
      <c r="P838" s="6" t="str">
        <f>VLOOKUP(C838,'Cleaned Customer Dim'!$A$2:$E$501,5,FALSE)</f>
        <v>Female</v>
      </c>
      <c r="Q838" s="6" t="str">
        <f>VLOOKUP(C838,'Cleaned Customer Dim'!$A$2:$J$501,10,FALSE)</f>
        <v>Gold</v>
      </c>
      <c r="R838" s="4" t="str">
        <f>VLOOKUP(D838,'Cleaned Product Dim'!$A$2:$C$101,3,FALSE)</f>
        <v>Sports</v>
      </c>
      <c r="S838" s="6">
        <f>VLOOKUP(D838,'Cleaned Product Dim'!$A$2:$G$101,7,FALSE)</f>
        <v>152.91999999999999</v>
      </c>
      <c r="T838" s="6">
        <f>VLOOKUP(D838,'Cleaned Product Dim'!$A$2:$H$101,8,FALSE)</f>
        <v>281</v>
      </c>
      <c r="U838" s="6" t="str">
        <f>VLOOKUP(E838,'Cleaned Store Dim'!$A$2:$C$21,3,FALSE)</f>
        <v>North</v>
      </c>
      <c r="V838" s="6" t="str">
        <f>VLOOKUP(E838,'Cleaned Store Dim'!$A$2:$E$21,5,FALSE)</f>
        <v>Outlet</v>
      </c>
      <c r="W838" s="6" t="str">
        <f>VLOOKUP(E838,'Cleaned Store Dim'!$A$2:$F$21,6,FALSE)</f>
        <v>Goldberg</v>
      </c>
    </row>
    <row r="839" spans="1:23" ht="15.75" x14ac:dyDescent="0.25">
      <c r="A839" s="4" t="s">
        <v>2804</v>
      </c>
      <c r="B839" s="20">
        <v>45336</v>
      </c>
      <c r="C839" s="4" t="s">
        <v>299</v>
      </c>
      <c r="D839" s="4" t="s">
        <v>1599</v>
      </c>
      <c r="E839" s="4" t="s">
        <v>1929</v>
      </c>
      <c r="F839" s="4">
        <v>3</v>
      </c>
      <c r="G839" s="4">
        <v>240.27</v>
      </c>
      <c r="H839" s="4">
        <v>0.15</v>
      </c>
      <c r="I839" s="4" t="s">
        <v>1961</v>
      </c>
      <c r="J839" s="4">
        <v>612.68850000000009</v>
      </c>
      <c r="K839" s="4">
        <f t="shared" si="52"/>
        <v>3</v>
      </c>
      <c r="L839" s="4">
        <f t="shared" si="53"/>
        <v>240.27</v>
      </c>
      <c r="M839" s="4">
        <f t="shared" si="54"/>
        <v>0.15</v>
      </c>
      <c r="N839" s="4">
        <f t="shared" si="55"/>
        <v>612.68850000000009</v>
      </c>
      <c r="O839" s="6">
        <f>VLOOKUP(C839,'Cleaned Customer Dim'!$A$2:$D$501,4,FALSE)</f>
        <v>34</v>
      </c>
      <c r="P839" s="6" t="str">
        <f>VLOOKUP(C839,'Cleaned Customer Dim'!$A$2:$E$501,5,FALSE)</f>
        <v>Female</v>
      </c>
      <c r="Q839" s="6" t="str">
        <f>VLOOKUP(C839,'Cleaned Customer Dim'!$A$2:$J$501,10,FALSE)</f>
        <v>Platinum</v>
      </c>
      <c r="R839" s="4" t="str">
        <f>VLOOKUP(D839,'Cleaned Product Dim'!$A$2:$C$101,3,FALSE)</f>
        <v>Home</v>
      </c>
      <c r="S839" s="6">
        <f>VLOOKUP(D839,'Cleaned Product Dim'!$A$2:$G$101,7,FALSE)</f>
        <v>298.86</v>
      </c>
      <c r="T839" s="6">
        <f>VLOOKUP(D839,'Cleaned Product Dim'!$A$2:$H$101,8,FALSE)</f>
        <v>308</v>
      </c>
      <c r="U839" s="6" t="str">
        <f>VLOOKUP(E839,'Cleaned Store Dim'!$A$2:$C$21,3,FALSE)</f>
        <v>North</v>
      </c>
      <c r="V839" s="6" t="str">
        <f>VLOOKUP(E839,'Cleaned Store Dim'!$A$2:$E$21,5,FALSE)</f>
        <v>Online</v>
      </c>
      <c r="W839" s="6" t="str">
        <f>VLOOKUP(E839,'Cleaned Store Dim'!$A$2:$F$21,6,FALSE)</f>
        <v>Sabrina</v>
      </c>
    </row>
    <row r="840" spans="1:23" ht="15.75" x14ac:dyDescent="0.25">
      <c r="A840" s="4" t="s">
        <v>2805</v>
      </c>
      <c r="B840" s="20">
        <v>45994</v>
      </c>
      <c r="C840" s="4" t="s">
        <v>279</v>
      </c>
      <c r="D840" s="4" t="s">
        <v>1661</v>
      </c>
      <c r="E840" s="4" t="s">
        <v>1939</v>
      </c>
      <c r="F840" s="4">
        <v>2</v>
      </c>
      <c r="G840" s="4">
        <v>619.12</v>
      </c>
      <c r="H840" s="4">
        <v>0.28000000000000003</v>
      </c>
      <c r="I840" s="4" t="s">
        <v>1964</v>
      </c>
      <c r="J840" s="4">
        <v>891.53279999999995</v>
      </c>
      <c r="K840" s="4">
        <f t="shared" si="52"/>
        <v>2</v>
      </c>
      <c r="L840" s="4">
        <f t="shared" si="53"/>
        <v>619.12</v>
      </c>
      <c r="M840" s="4">
        <f t="shared" si="54"/>
        <v>0.28000000000000003</v>
      </c>
      <c r="N840" s="4">
        <f t="shared" si="55"/>
        <v>891.53279999999995</v>
      </c>
      <c r="O840" s="6">
        <f>VLOOKUP(C840,'Cleaned Customer Dim'!$A$2:$D$501,4,FALSE)</f>
        <v>61</v>
      </c>
      <c r="P840" s="6" t="str">
        <f>VLOOKUP(C840,'Cleaned Customer Dim'!$A$2:$E$501,5,FALSE)</f>
        <v>Female</v>
      </c>
      <c r="Q840" s="6" t="str">
        <f>VLOOKUP(C840,'Cleaned Customer Dim'!$A$2:$J$501,10,FALSE)</f>
        <v>Gold</v>
      </c>
      <c r="R840" s="4" t="str">
        <f>VLOOKUP(D840,'Cleaned Product Dim'!$A$2:$C$101,3,FALSE)</f>
        <v>Sports</v>
      </c>
      <c r="S840" s="6">
        <f>VLOOKUP(D840,'Cleaned Product Dim'!$A$2:$G$101,7,FALSE)</f>
        <v>38.76</v>
      </c>
      <c r="T840" s="6">
        <f>VLOOKUP(D840,'Cleaned Product Dim'!$A$2:$H$101,8,FALSE)</f>
        <v>137</v>
      </c>
      <c r="U840" s="6" t="str">
        <f>VLOOKUP(E840,'Cleaned Store Dim'!$A$2:$C$21,3,FALSE)</f>
        <v>West</v>
      </c>
      <c r="V840" s="6" t="str">
        <f>VLOOKUP(E840,'Cleaned Store Dim'!$A$2:$E$21,5,FALSE)</f>
        <v>Flagship</v>
      </c>
      <c r="W840" s="6" t="str">
        <f>VLOOKUP(E840,'Cleaned Store Dim'!$A$2:$F$21,6,FALSE)</f>
        <v>New Jimmy</v>
      </c>
    </row>
    <row r="841" spans="1:23" ht="15.75" x14ac:dyDescent="0.25">
      <c r="A841" s="4" t="s">
        <v>2806</v>
      </c>
      <c r="B841" s="20">
        <v>45873</v>
      </c>
      <c r="C841" s="4" t="s">
        <v>701</v>
      </c>
      <c r="D841" s="4" t="s">
        <v>1844</v>
      </c>
      <c r="E841" s="4" t="s">
        <v>1887</v>
      </c>
      <c r="F841" s="4">
        <v>3</v>
      </c>
      <c r="G841" s="4">
        <v>693.42</v>
      </c>
      <c r="H841" s="4">
        <v>0.08</v>
      </c>
      <c r="I841" s="4" t="s">
        <v>1961</v>
      </c>
      <c r="J841" s="4">
        <v>1913.8391999999999</v>
      </c>
      <c r="K841" s="4">
        <f t="shared" si="52"/>
        <v>3</v>
      </c>
      <c r="L841" s="4">
        <f t="shared" si="53"/>
        <v>693.42</v>
      </c>
      <c r="M841" s="4">
        <f t="shared" si="54"/>
        <v>0.08</v>
      </c>
      <c r="N841" s="4">
        <f t="shared" si="55"/>
        <v>1913.8391999999999</v>
      </c>
      <c r="O841" s="6">
        <f>VLOOKUP(C841,'Cleaned Customer Dim'!$A$2:$D$501,4,FALSE)</f>
        <v>42</v>
      </c>
      <c r="P841" s="6" t="str">
        <f>VLOOKUP(C841,'Cleaned Customer Dim'!$A$2:$E$501,5,FALSE)</f>
        <v>Female</v>
      </c>
      <c r="Q841" s="6" t="str">
        <f>VLOOKUP(C841,'Cleaned Customer Dim'!$A$2:$J$501,10,FALSE)</f>
        <v>Platinum</v>
      </c>
      <c r="R841" s="4" t="str">
        <f>VLOOKUP(D841,'Cleaned Product Dim'!$A$2:$C$101,3,FALSE)</f>
        <v>Home</v>
      </c>
      <c r="S841" s="6">
        <f>VLOOKUP(D841,'Cleaned Product Dim'!$A$2:$G$101,7,FALSE)</f>
        <v>371.38</v>
      </c>
      <c r="T841" s="6">
        <f>VLOOKUP(D841,'Cleaned Product Dim'!$A$2:$H$101,8,FALSE)</f>
        <v>220</v>
      </c>
      <c r="U841" s="6" t="str">
        <f>VLOOKUP(E841,'Cleaned Store Dim'!$A$2:$C$21,3,FALSE)</f>
        <v>East</v>
      </c>
      <c r="V841" s="6" t="str">
        <f>VLOOKUP(E841,'Cleaned Store Dim'!$A$2:$E$21,5,FALSE)</f>
        <v>Flagship</v>
      </c>
      <c r="W841" s="6" t="str">
        <f>VLOOKUP(E841,'Cleaned Store Dim'!$A$2:$F$21,6,FALSE)</f>
        <v>Washington</v>
      </c>
    </row>
    <row r="842" spans="1:23" ht="15.75" x14ac:dyDescent="0.25">
      <c r="A842" s="4" t="s">
        <v>2807</v>
      </c>
      <c r="B842" s="20">
        <v>45840</v>
      </c>
      <c r="C842" s="4" t="s">
        <v>385</v>
      </c>
      <c r="D842" s="4" t="s">
        <v>1725</v>
      </c>
      <c r="E842" s="4" t="s">
        <v>1924</v>
      </c>
      <c r="F842" s="4">
        <v>4</v>
      </c>
      <c r="G842" s="4">
        <v>751.63</v>
      </c>
      <c r="H842" s="4">
        <v>0.28000000000000003</v>
      </c>
      <c r="I842" s="4" t="s">
        <v>1964</v>
      </c>
      <c r="J842" s="4">
        <v>2164.6943999999999</v>
      </c>
      <c r="K842" s="4">
        <f t="shared" si="52"/>
        <v>4</v>
      </c>
      <c r="L842" s="4">
        <f t="shared" si="53"/>
        <v>751.63</v>
      </c>
      <c r="M842" s="4">
        <f t="shared" si="54"/>
        <v>0.28000000000000003</v>
      </c>
      <c r="N842" s="4">
        <f t="shared" si="55"/>
        <v>2164.6943999999999</v>
      </c>
      <c r="O842" s="6">
        <f>VLOOKUP(C842,'Cleaned Customer Dim'!$A$2:$D$501,4,FALSE)</f>
        <v>38</v>
      </c>
      <c r="P842" s="6" t="str">
        <f>VLOOKUP(C842,'Cleaned Customer Dim'!$A$2:$E$501,5,FALSE)</f>
        <v>Male</v>
      </c>
      <c r="Q842" s="6" t="str">
        <f>VLOOKUP(C842,'Cleaned Customer Dim'!$A$2:$J$501,10,FALSE)</f>
        <v>Bronze</v>
      </c>
      <c r="R842" s="4" t="str">
        <f>VLOOKUP(D842,'Cleaned Product Dim'!$A$2:$C$101,3,FALSE)</f>
        <v>Electronics</v>
      </c>
      <c r="S842" s="6">
        <f>VLOOKUP(D842,'Cleaned Product Dim'!$A$2:$G$101,7,FALSE)</f>
        <v>177.98</v>
      </c>
      <c r="T842" s="6">
        <f>VLOOKUP(D842,'Cleaned Product Dim'!$A$2:$H$101,8,FALSE)</f>
        <v>103</v>
      </c>
      <c r="U842" s="6" t="str">
        <f>VLOOKUP(E842,'Cleaned Store Dim'!$A$2:$C$21,3,FALSE)</f>
        <v>East</v>
      </c>
      <c r="V842" s="6" t="str">
        <f>VLOOKUP(E842,'Cleaned Store Dim'!$A$2:$E$21,5,FALSE)</f>
        <v>Online</v>
      </c>
      <c r="W842" s="6" t="str">
        <f>VLOOKUP(E842,'Cleaned Store Dim'!$A$2:$F$21,6,FALSE)</f>
        <v>David</v>
      </c>
    </row>
    <row r="843" spans="1:23" ht="15.75" x14ac:dyDescent="0.25">
      <c r="A843" s="4" t="s">
        <v>2808</v>
      </c>
      <c r="B843" s="20">
        <v>45380</v>
      </c>
      <c r="C843" s="4" t="s">
        <v>391</v>
      </c>
      <c r="D843" s="4" t="s">
        <v>1670</v>
      </c>
      <c r="E843" s="4" t="s">
        <v>1936</v>
      </c>
      <c r="F843" s="4">
        <v>3</v>
      </c>
      <c r="G843" s="4">
        <v>108.14</v>
      </c>
      <c r="H843" s="4">
        <v>0.19</v>
      </c>
      <c r="I843" s="4" t="s">
        <v>1964</v>
      </c>
      <c r="J843" s="4">
        <v>262.78019999999998</v>
      </c>
      <c r="K843" s="4">
        <f t="shared" si="52"/>
        <v>3</v>
      </c>
      <c r="L843" s="4">
        <f t="shared" si="53"/>
        <v>108.14</v>
      </c>
      <c r="M843" s="4">
        <f t="shared" si="54"/>
        <v>0.19</v>
      </c>
      <c r="N843" s="4">
        <f t="shared" si="55"/>
        <v>262.78019999999998</v>
      </c>
      <c r="O843" s="6">
        <f>VLOOKUP(C843,'Cleaned Customer Dim'!$A$2:$D$501,4,FALSE)</f>
        <v>40</v>
      </c>
      <c r="P843" s="6" t="str">
        <f>VLOOKUP(C843,'Cleaned Customer Dim'!$A$2:$E$501,5,FALSE)</f>
        <v>Female</v>
      </c>
      <c r="Q843" s="6" t="str">
        <f>VLOOKUP(C843,'Cleaned Customer Dim'!$A$2:$J$501,10,FALSE)</f>
        <v>Gold</v>
      </c>
      <c r="R843" s="4" t="str">
        <f>VLOOKUP(D843,'Cleaned Product Dim'!$A$2:$C$101,3,FALSE)</f>
        <v>Sports</v>
      </c>
      <c r="S843" s="6">
        <f>VLOOKUP(D843,'Cleaned Product Dim'!$A$2:$G$101,7,FALSE)</f>
        <v>204.39</v>
      </c>
      <c r="T843" s="6">
        <f>VLOOKUP(D843,'Cleaned Product Dim'!$A$2:$H$101,8,FALSE)</f>
        <v>281</v>
      </c>
      <c r="U843" s="6" t="str">
        <f>VLOOKUP(E843,'Cleaned Store Dim'!$A$2:$C$21,3,FALSE)</f>
        <v>North</v>
      </c>
      <c r="V843" s="6" t="str">
        <f>VLOOKUP(E843,'Cleaned Store Dim'!$A$2:$E$21,5,FALSE)</f>
        <v>Flagship</v>
      </c>
      <c r="W843" s="6" t="str">
        <f>VLOOKUP(E843,'Cleaned Store Dim'!$A$2:$F$21,6,FALSE)</f>
        <v>Jenniferstad</v>
      </c>
    </row>
    <row r="844" spans="1:23" ht="15.75" x14ac:dyDescent="0.25">
      <c r="A844" s="4" t="s">
        <v>2809</v>
      </c>
      <c r="B844" s="20">
        <v>45357</v>
      </c>
      <c r="C844" s="4" t="s">
        <v>829</v>
      </c>
      <c r="D844" s="4" t="s">
        <v>1658</v>
      </c>
      <c r="E844" s="4" t="s">
        <v>1904</v>
      </c>
      <c r="F844" s="4">
        <v>1</v>
      </c>
      <c r="G844" s="4">
        <v>964.11</v>
      </c>
      <c r="H844" s="4">
        <v>0.17</v>
      </c>
      <c r="I844" s="4" t="s">
        <v>1964</v>
      </c>
      <c r="J844" s="4">
        <v>800.21129999999994</v>
      </c>
      <c r="K844" s="4">
        <f t="shared" si="52"/>
        <v>1</v>
      </c>
      <c r="L844" s="4">
        <f t="shared" si="53"/>
        <v>964.11</v>
      </c>
      <c r="M844" s="4">
        <f t="shared" si="54"/>
        <v>0.17</v>
      </c>
      <c r="N844" s="4">
        <f t="shared" si="55"/>
        <v>800.21129999999994</v>
      </c>
      <c r="O844" s="6">
        <f>VLOOKUP(C844,'Cleaned Customer Dim'!$A$2:$D$501,4,FALSE)</f>
        <v>57</v>
      </c>
      <c r="P844" s="6" t="str">
        <f>VLOOKUP(C844,'Cleaned Customer Dim'!$A$2:$E$501,5,FALSE)</f>
        <v>Male</v>
      </c>
      <c r="Q844" s="6" t="str">
        <f>VLOOKUP(C844,'Cleaned Customer Dim'!$A$2:$J$501,10,FALSE)</f>
        <v>Platinum</v>
      </c>
      <c r="R844" s="4" t="str">
        <f>VLOOKUP(D844,'Cleaned Product Dim'!$A$2:$C$101,3,FALSE)</f>
        <v>Home</v>
      </c>
      <c r="S844" s="6">
        <f>VLOOKUP(D844,'Cleaned Product Dim'!$A$2:$G$101,7,FALSE)</f>
        <v>234.80599999999998</v>
      </c>
      <c r="T844" s="6">
        <f>VLOOKUP(D844,'Cleaned Product Dim'!$A$2:$H$101,8,FALSE)</f>
        <v>378</v>
      </c>
      <c r="U844" s="6" t="str">
        <f>VLOOKUP(E844,'Cleaned Store Dim'!$A$2:$C$21,3,FALSE)</f>
        <v>South</v>
      </c>
      <c r="V844" s="6" t="str">
        <f>VLOOKUP(E844,'Cleaned Store Dim'!$A$2:$E$21,5,FALSE)</f>
        <v>Online</v>
      </c>
      <c r="W844" s="6" t="str">
        <f>VLOOKUP(E844,'Cleaned Store Dim'!$A$2:$F$21,6,FALSE)</f>
        <v>Sharon</v>
      </c>
    </row>
    <row r="845" spans="1:23" ht="15.75" x14ac:dyDescent="0.25">
      <c r="A845" s="4" t="s">
        <v>2810</v>
      </c>
      <c r="B845" s="20">
        <v>45525</v>
      </c>
      <c r="C845" s="4" t="s">
        <v>456</v>
      </c>
      <c r="D845" s="4" t="s">
        <v>1631</v>
      </c>
      <c r="E845" s="4" t="s">
        <v>1887</v>
      </c>
      <c r="F845" s="4">
        <v>1</v>
      </c>
      <c r="G845" s="4">
        <v>346.2</v>
      </c>
      <c r="H845" s="4">
        <v>0.28999999999999998</v>
      </c>
      <c r="I845" s="4" t="s">
        <v>1959</v>
      </c>
      <c r="J845" s="4">
        <v>245.80199999999999</v>
      </c>
      <c r="K845" s="4">
        <f t="shared" si="52"/>
        <v>1</v>
      </c>
      <c r="L845" s="4">
        <f t="shared" si="53"/>
        <v>346.2</v>
      </c>
      <c r="M845" s="4">
        <f t="shared" si="54"/>
        <v>0.28999999999999998</v>
      </c>
      <c r="N845" s="4">
        <f t="shared" si="55"/>
        <v>245.80199999999999</v>
      </c>
      <c r="O845" s="6">
        <f>VLOOKUP(C845,'Cleaned Customer Dim'!$A$2:$D$501,4,FALSE)</f>
        <v>34</v>
      </c>
      <c r="P845" s="6" t="str">
        <f>VLOOKUP(C845,'Cleaned Customer Dim'!$A$2:$E$501,5,FALSE)</f>
        <v>Female</v>
      </c>
      <c r="Q845" s="6" t="str">
        <f>VLOOKUP(C845,'Cleaned Customer Dim'!$A$2:$J$501,10,FALSE)</f>
        <v>Bronze</v>
      </c>
      <c r="R845" s="4" t="str">
        <f>VLOOKUP(D845,'Cleaned Product Dim'!$A$2:$C$101,3,FALSE)</f>
        <v>Sports</v>
      </c>
      <c r="S845" s="6">
        <f>VLOOKUP(D845,'Cleaned Product Dim'!$A$2:$G$101,7,FALSE)</f>
        <v>21.34</v>
      </c>
      <c r="T845" s="6">
        <f>VLOOKUP(D845,'Cleaned Product Dim'!$A$2:$H$101,8,FALSE)</f>
        <v>65</v>
      </c>
      <c r="U845" s="6" t="str">
        <f>VLOOKUP(E845,'Cleaned Store Dim'!$A$2:$C$21,3,FALSE)</f>
        <v>East</v>
      </c>
      <c r="V845" s="6" t="str">
        <f>VLOOKUP(E845,'Cleaned Store Dim'!$A$2:$E$21,5,FALSE)</f>
        <v>Flagship</v>
      </c>
      <c r="W845" s="6" t="str">
        <f>VLOOKUP(E845,'Cleaned Store Dim'!$A$2:$F$21,6,FALSE)</f>
        <v>Washington</v>
      </c>
    </row>
    <row r="846" spans="1:23" ht="15.75" x14ac:dyDescent="0.25">
      <c r="A846" s="4" t="s">
        <v>2811</v>
      </c>
      <c r="B846" s="20">
        <v>45527</v>
      </c>
      <c r="C846" s="4" t="s">
        <v>1423</v>
      </c>
      <c r="D846" s="4" t="s">
        <v>1709</v>
      </c>
      <c r="E846" s="4" t="s">
        <v>1936</v>
      </c>
      <c r="F846" s="4">
        <v>3</v>
      </c>
      <c r="G846" s="4">
        <v>791.75</v>
      </c>
      <c r="H846" s="4">
        <v>0.28999999999999998</v>
      </c>
      <c r="I846" s="4" t="s">
        <v>1959</v>
      </c>
      <c r="J846" s="4">
        <v>1686.4275</v>
      </c>
      <c r="K846" s="4">
        <f t="shared" si="52"/>
        <v>3</v>
      </c>
      <c r="L846" s="4">
        <f t="shared" si="53"/>
        <v>791.75</v>
      </c>
      <c r="M846" s="4">
        <f t="shared" si="54"/>
        <v>0.28999999999999998</v>
      </c>
      <c r="N846" s="4">
        <f t="shared" si="55"/>
        <v>1686.4275</v>
      </c>
      <c r="O846" s="6">
        <f>VLOOKUP(C846,'Cleaned Customer Dim'!$A$2:$D$501,4,FALSE)</f>
        <v>59</v>
      </c>
      <c r="P846" s="6" t="str">
        <f>VLOOKUP(C846,'Cleaned Customer Dim'!$A$2:$E$501,5,FALSE)</f>
        <v>Male</v>
      </c>
      <c r="Q846" s="6" t="str">
        <f>VLOOKUP(C846,'Cleaned Customer Dim'!$A$2:$J$501,10,FALSE)</f>
        <v>Platinum</v>
      </c>
      <c r="R846" s="4" t="str">
        <f>VLOOKUP(D846,'Cleaned Product Dim'!$A$2:$C$101,3,FALSE)</f>
        <v>Electronics</v>
      </c>
      <c r="S846" s="6">
        <f>VLOOKUP(D846,'Cleaned Product Dim'!$A$2:$G$101,7,FALSE)</f>
        <v>253.33</v>
      </c>
      <c r="T846" s="6">
        <f>VLOOKUP(D846,'Cleaned Product Dim'!$A$2:$H$101,8,FALSE)</f>
        <v>266</v>
      </c>
      <c r="U846" s="6" t="str">
        <f>VLOOKUP(E846,'Cleaned Store Dim'!$A$2:$C$21,3,FALSE)</f>
        <v>North</v>
      </c>
      <c r="V846" s="6" t="str">
        <f>VLOOKUP(E846,'Cleaned Store Dim'!$A$2:$E$21,5,FALSE)</f>
        <v>Flagship</v>
      </c>
      <c r="W846" s="6" t="str">
        <f>VLOOKUP(E846,'Cleaned Store Dim'!$A$2:$F$21,6,FALSE)</f>
        <v>Jenniferstad</v>
      </c>
    </row>
    <row r="847" spans="1:23" ht="15.75" x14ac:dyDescent="0.25">
      <c r="A847" s="4" t="s">
        <v>2812</v>
      </c>
      <c r="B847" s="20">
        <v>45058</v>
      </c>
      <c r="C847" s="4" t="s">
        <v>1016</v>
      </c>
      <c r="D847" s="4" t="s">
        <v>1696</v>
      </c>
      <c r="E847" s="4" t="s">
        <v>1932</v>
      </c>
      <c r="F847" s="4">
        <v>1</v>
      </c>
      <c r="G847" s="4">
        <v>529.84</v>
      </c>
      <c r="H847" s="4">
        <v>0.13</v>
      </c>
      <c r="I847" s="4" t="s">
        <v>1961</v>
      </c>
      <c r="J847" s="4">
        <v>460.96080000000001</v>
      </c>
      <c r="K847" s="4">
        <f t="shared" si="52"/>
        <v>1</v>
      </c>
      <c r="L847" s="4">
        <f t="shared" si="53"/>
        <v>529.84</v>
      </c>
      <c r="M847" s="4">
        <f t="shared" si="54"/>
        <v>0.13</v>
      </c>
      <c r="N847" s="4">
        <f t="shared" si="55"/>
        <v>460.96080000000001</v>
      </c>
      <c r="O847" s="6">
        <f>VLOOKUP(C847,'Cleaned Customer Dim'!$A$2:$D$501,4,FALSE)</f>
        <v>54</v>
      </c>
      <c r="P847" s="6" t="str">
        <f>VLOOKUP(C847,'Cleaned Customer Dim'!$A$2:$E$501,5,FALSE)</f>
        <v>Male</v>
      </c>
      <c r="Q847" s="6" t="str">
        <f>VLOOKUP(C847,'Cleaned Customer Dim'!$A$2:$J$501,10,FALSE)</f>
        <v>Platinum</v>
      </c>
      <c r="R847" s="4" t="str">
        <f>VLOOKUP(D847,'Cleaned Product Dim'!$A$2:$C$101,3,FALSE)</f>
        <v>Electronics</v>
      </c>
      <c r="S847" s="6">
        <f>VLOOKUP(D847,'Cleaned Product Dim'!$A$2:$G$101,7,FALSE)</f>
        <v>326.06</v>
      </c>
      <c r="T847" s="6">
        <f>VLOOKUP(D847,'Cleaned Product Dim'!$A$2:$H$101,8,FALSE)</f>
        <v>301</v>
      </c>
      <c r="U847" s="6" t="str">
        <f>VLOOKUP(E847,'Cleaned Store Dim'!$A$2:$C$21,3,FALSE)</f>
        <v>East</v>
      </c>
      <c r="V847" s="6" t="str">
        <f>VLOOKUP(E847,'Cleaned Store Dim'!$A$2:$E$21,5,FALSE)</f>
        <v>Flagship</v>
      </c>
      <c r="W847" s="6" t="str">
        <f>VLOOKUP(E847,'Cleaned Store Dim'!$A$2:$F$21,6,FALSE)</f>
        <v>Johnsonville</v>
      </c>
    </row>
    <row r="848" spans="1:23" ht="15.75" x14ac:dyDescent="0.25">
      <c r="A848" s="4" t="s">
        <v>2813</v>
      </c>
      <c r="B848" s="20">
        <v>45818</v>
      </c>
      <c r="C848" s="4" t="s">
        <v>1464</v>
      </c>
      <c r="D848" s="4" t="s">
        <v>1744</v>
      </c>
      <c r="E848" s="4" t="s">
        <v>1901</v>
      </c>
      <c r="F848" s="4">
        <v>3</v>
      </c>
      <c r="G848" s="4">
        <v>582.57000000000005</v>
      </c>
      <c r="H848" s="4">
        <v>0.11</v>
      </c>
      <c r="I848" s="4" t="s">
        <v>1961</v>
      </c>
      <c r="J848" s="4">
        <v>1555.4619</v>
      </c>
      <c r="K848" s="4">
        <f t="shared" si="52"/>
        <v>3</v>
      </c>
      <c r="L848" s="4">
        <f t="shared" si="53"/>
        <v>582.57000000000005</v>
      </c>
      <c r="M848" s="4">
        <f t="shared" si="54"/>
        <v>0.11</v>
      </c>
      <c r="N848" s="4">
        <f t="shared" si="55"/>
        <v>1555.4619</v>
      </c>
      <c r="O848" s="6">
        <f>VLOOKUP(C848,'Cleaned Customer Dim'!$A$2:$D$501,4,FALSE)</f>
        <v>42</v>
      </c>
      <c r="P848" s="6" t="str">
        <f>VLOOKUP(C848,'Cleaned Customer Dim'!$A$2:$E$501,5,FALSE)</f>
        <v>Male</v>
      </c>
      <c r="Q848" s="6" t="str">
        <f>VLOOKUP(C848,'Cleaned Customer Dim'!$A$2:$J$501,10,FALSE)</f>
        <v>Platinum</v>
      </c>
      <c r="R848" s="4" t="str">
        <f>VLOOKUP(D848,'Cleaned Product Dim'!$A$2:$C$101,3,FALSE)</f>
        <v>Sports</v>
      </c>
      <c r="S848" s="6">
        <f>VLOOKUP(D848,'Cleaned Product Dim'!$A$2:$G$101,7,FALSE)</f>
        <v>434.84</v>
      </c>
      <c r="T848" s="6">
        <f>VLOOKUP(D848,'Cleaned Product Dim'!$A$2:$H$101,8,FALSE)</f>
        <v>185</v>
      </c>
      <c r="U848" s="6" t="str">
        <f>VLOOKUP(E848,'Cleaned Store Dim'!$A$2:$C$21,3,FALSE)</f>
        <v>North</v>
      </c>
      <c r="V848" s="6" t="str">
        <f>VLOOKUP(E848,'Cleaned Store Dim'!$A$2:$E$21,5,FALSE)</f>
        <v>Outlet</v>
      </c>
      <c r="W848" s="6" t="str">
        <f>VLOOKUP(E848,'Cleaned Store Dim'!$A$2:$F$21,6,FALSE)</f>
        <v>Goldberg</v>
      </c>
    </row>
    <row r="849" spans="1:23" ht="15.75" x14ac:dyDescent="0.25">
      <c r="A849" s="4" t="s">
        <v>2814</v>
      </c>
      <c r="B849" s="20">
        <v>45271</v>
      </c>
      <c r="C849" s="4" t="s">
        <v>695</v>
      </c>
      <c r="D849" s="4" t="s">
        <v>1868</v>
      </c>
      <c r="E849" s="4" t="s">
        <v>1942</v>
      </c>
      <c r="F849" s="4">
        <v>1</v>
      </c>
      <c r="G849" s="4">
        <v>219.81</v>
      </c>
      <c r="H849" s="4">
        <v>0.22</v>
      </c>
      <c r="I849" s="4" t="s">
        <v>1964</v>
      </c>
      <c r="J849" s="4">
        <v>171.45179999999999</v>
      </c>
      <c r="K849" s="4">
        <f t="shared" si="52"/>
        <v>1</v>
      </c>
      <c r="L849" s="4">
        <f t="shared" si="53"/>
        <v>219.81</v>
      </c>
      <c r="M849" s="4">
        <f t="shared" si="54"/>
        <v>0.22</v>
      </c>
      <c r="N849" s="4">
        <f t="shared" si="55"/>
        <v>171.45179999999999</v>
      </c>
      <c r="O849" s="6">
        <f>VLOOKUP(C849,'Cleaned Customer Dim'!$A$2:$D$501,4,FALSE)</f>
        <v>20</v>
      </c>
      <c r="P849" s="6" t="str">
        <f>VLOOKUP(C849,'Cleaned Customer Dim'!$A$2:$E$501,5,FALSE)</f>
        <v>Female</v>
      </c>
      <c r="Q849" s="6" t="str">
        <f>VLOOKUP(C849,'Cleaned Customer Dim'!$A$2:$J$501,10,FALSE)</f>
        <v>Silver</v>
      </c>
      <c r="R849" s="4" t="str">
        <f>VLOOKUP(D849,'Cleaned Product Dim'!$A$2:$C$101,3,FALSE)</f>
        <v>Sports</v>
      </c>
      <c r="S849" s="6">
        <f>VLOOKUP(D849,'Cleaned Product Dim'!$A$2:$G$101,7,FALSE)</f>
        <v>60.65</v>
      </c>
      <c r="T849" s="6">
        <f>VLOOKUP(D849,'Cleaned Product Dim'!$A$2:$H$101,8,FALSE)</f>
        <v>75</v>
      </c>
      <c r="U849" s="6" t="str">
        <f>VLOOKUP(E849,'Cleaned Store Dim'!$A$2:$C$21,3,FALSE)</f>
        <v>North</v>
      </c>
      <c r="V849" s="6" t="str">
        <f>VLOOKUP(E849,'Cleaned Store Dim'!$A$2:$E$21,5,FALSE)</f>
        <v>Flagship</v>
      </c>
      <c r="W849" s="6" t="str">
        <f>VLOOKUP(E849,'Cleaned Store Dim'!$A$2:$F$21,6,FALSE)</f>
        <v>Benson</v>
      </c>
    </row>
    <row r="850" spans="1:23" ht="15.75" x14ac:dyDescent="0.25">
      <c r="A850" s="4" t="s">
        <v>2815</v>
      </c>
      <c r="B850" s="20">
        <v>45437</v>
      </c>
      <c r="C850" s="4" t="s">
        <v>1539</v>
      </c>
      <c r="D850" s="4" t="s">
        <v>1793</v>
      </c>
      <c r="E850" s="4" t="s">
        <v>1945</v>
      </c>
      <c r="F850" s="4">
        <v>4</v>
      </c>
      <c r="G850" s="4">
        <v>883.31</v>
      </c>
      <c r="H850" s="4">
        <v>0.27</v>
      </c>
      <c r="I850" s="4" t="s">
        <v>1959</v>
      </c>
      <c r="J850" s="4">
        <v>2579.2651999999998</v>
      </c>
      <c r="K850" s="4">
        <f t="shared" si="52"/>
        <v>4</v>
      </c>
      <c r="L850" s="4">
        <f t="shared" si="53"/>
        <v>883.31</v>
      </c>
      <c r="M850" s="4">
        <f t="shared" si="54"/>
        <v>0.27</v>
      </c>
      <c r="N850" s="4">
        <f t="shared" si="55"/>
        <v>2579.2651999999998</v>
      </c>
      <c r="O850" s="6">
        <f>VLOOKUP(C850,'Cleaned Customer Dim'!$A$2:$D$501,4,FALSE)</f>
        <v>47</v>
      </c>
      <c r="P850" s="6" t="str">
        <f>VLOOKUP(C850,'Cleaned Customer Dim'!$A$2:$E$501,5,FALSE)</f>
        <v>Female</v>
      </c>
      <c r="Q850" s="6" t="str">
        <f>VLOOKUP(C850,'Cleaned Customer Dim'!$A$2:$J$501,10,FALSE)</f>
        <v>Gold</v>
      </c>
      <c r="R850" s="4" t="str">
        <f>VLOOKUP(D850,'Cleaned Product Dim'!$A$2:$C$101,3,FALSE)</f>
        <v>Home</v>
      </c>
      <c r="S850" s="6">
        <f>VLOOKUP(D850,'Cleaned Product Dim'!$A$2:$G$101,7,FALSE)</f>
        <v>138.05000000000001</v>
      </c>
      <c r="T850" s="6">
        <f>VLOOKUP(D850,'Cleaned Product Dim'!$A$2:$H$101,8,FALSE)</f>
        <v>89</v>
      </c>
      <c r="U850" s="6" t="str">
        <f>VLOOKUP(E850,'Cleaned Store Dim'!$A$2:$C$21,3,FALSE)</f>
        <v>East</v>
      </c>
      <c r="V850" s="6" t="str">
        <f>VLOOKUP(E850,'Cleaned Store Dim'!$A$2:$E$21,5,FALSE)</f>
        <v>Flagship</v>
      </c>
      <c r="W850" s="6" t="str">
        <f>VLOOKUP(E850,'Cleaned Store Dim'!$A$2:$F$21,6,FALSE)</f>
        <v>East Stevechester</v>
      </c>
    </row>
    <row r="851" spans="1:23" ht="15.75" x14ac:dyDescent="0.25">
      <c r="A851" s="4" t="s">
        <v>2816</v>
      </c>
      <c r="B851" s="20">
        <v>45303</v>
      </c>
      <c r="C851" s="4" t="s">
        <v>763</v>
      </c>
      <c r="D851" s="4" t="s">
        <v>1625</v>
      </c>
      <c r="E851" s="4" t="s">
        <v>1934</v>
      </c>
      <c r="F851" s="4">
        <v>4</v>
      </c>
      <c r="G851" s="4">
        <v>329.06</v>
      </c>
      <c r="H851" s="4">
        <v>0.04</v>
      </c>
      <c r="I851" s="4" t="s">
        <v>1964</v>
      </c>
      <c r="J851" s="4">
        <v>1263.5904</v>
      </c>
      <c r="K851" s="4">
        <f t="shared" si="52"/>
        <v>4</v>
      </c>
      <c r="L851" s="4">
        <f t="shared" si="53"/>
        <v>329.06</v>
      </c>
      <c r="M851" s="4">
        <f t="shared" si="54"/>
        <v>0.04</v>
      </c>
      <c r="N851" s="4">
        <f t="shared" si="55"/>
        <v>1263.5904</v>
      </c>
      <c r="O851" s="6">
        <f>VLOOKUP(C851,'Cleaned Customer Dim'!$A$2:$D$501,4,FALSE)</f>
        <v>43</v>
      </c>
      <c r="P851" s="6" t="str">
        <f>VLOOKUP(C851,'Cleaned Customer Dim'!$A$2:$E$501,5,FALSE)</f>
        <v>Female</v>
      </c>
      <c r="Q851" s="6" t="str">
        <f>VLOOKUP(C851,'Cleaned Customer Dim'!$A$2:$J$501,10,FALSE)</f>
        <v>Gold</v>
      </c>
      <c r="R851" s="4" t="str">
        <f>VLOOKUP(D851,'Cleaned Product Dim'!$A$2:$C$101,3,FALSE)</f>
        <v>Sports</v>
      </c>
      <c r="S851" s="6">
        <f>VLOOKUP(D851,'Cleaned Product Dim'!$A$2:$G$101,7,FALSE)</f>
        <v>144.53</v>
      </c>
      <c r="T851" s="6">
        <f>VLOOKUP(D851,'Cleaned Product Dim'!$A$2:$H$101,8,FALSE)</f>
        <v>367</v>
      </c>
      <c r="U851" s="6" t="str">
        <f>VLOOKUP(E851,'Cleaned Store Dim'!$A$2:$C$21,3,FALSE)</f>
        <v>South</v>
      </c>
      <c r="V851" s="6" t="str">
        <f>VLOOKUP(E851,'Cleaned Store Dim'!$A$2:$E$21,5,FALSE)</f>
        <v>Outlet</v>
      </c>
      <c r="W851" s="6" t="str">
        <f>VLOOKUP(E851,'Cleaned Store Dim'!$A$2:$F$21,6,FALSE)</f>
        <v>Christopher</v>
      </c>
    </row>
    <row r="852" spans="1:23" ht="15.75" x14ac:dyDescent="0.25">
      <c r="A852" s="4" t="s">
        <v>2817</v>
      </c>
      <c r="B852" s="20">
        <v>45678</v>
      </c>
      <c r="C852" s="4" t="s">
        <v>376</v>
      </c>
      <c r="D852" s="4" t="s">
        <v>1786</v>
      </c>
      <c r="E852" s="4" t="s">
        <v>1927</v>
      </c>
      <c r="F852" s="4">
        <v>1</v>
      </c>
      <c r="G852" s="4">
        <v>935.78</v>
      </c>
      <c r="H852" s="4">
        <v>0.03</v>
      </c>
      <c r="I852" s="4" t="s">
        <v>1961</v>
      </c>
      <c r="J852" s="4">
        <v>907.70659999999998</v>
      </c>
      <c r="K852" s="4">
        <f t="shared" si="52"/>
        <v>1</v>
      </c>
      <c r="L852" s="4">
        <f t="shared" si="53"/>
        <v>935.78</v>
      </c>
      <c r="M852" s="4">
        <f t="shared" si="54"/>
        <v>0.03</v>
      </c>
      <c r="N852" s="4">
        <f t="shared" si="55"/>
        <v>907.70659999999998</v>
      </c>
      <c r="O852" s="6">
        <f>VLOOKUP(C852,'Cleaned Customer Dim'!$A$2:$D$501,4,FALSE)</f>
        <v>50</v>
      </c>
      <c r="P852" s="6" t="str">
        <f>VLOOKUP(C852,'Cleaned Customer Dim'!$A$2:$E$501,5,FALSE)</f>
        <v>Female</v>
      </c>
      <c r="Q852" s="6" t="str">
        <f>VLOOKUP(C852,'Cleaned Customer Dim'!$A$2:$J$501,10,FALSE)</f>
        <v>Gold</v>
      </c>
      <c r="R852" s="4" t="str">
        <f>VLOOKUP(D852,'Cleaned Product Dim'!$A$2:$C$101,3,FALSE)</f>
        <v>Home</v>
      </c>
      <c r="S852" s="6">
        <f>VLOOKUP(D852,'Cleaned Product Dim'!$A$2:$G$101,7,FALSE)</f>
        <v>243.7</v>
      </c>
      <c r="T852" s="6">
        <f>VLOOKUP(D852,'Cleaned Product Dim'!$A$2:$H$101,8,FALSE)</f>
        <v>130</v>
      </c>
      <c r="U852" s="6" t="str">
        <f>VLOOKUP(E852,'Cleaned Store Dim'!$A$2:$C$21,3,FALSE)</f>
        <v>South</v>
      </c>
      <c r="V852" s="6" t="str">
        <f>VLOOKUP(E852,'Cleaned Store Dim'!$A$2:$E$21,5,FALSE)</f>
        <v>Online</v>
      </c>
      <c r="W852" s="6" t="str">
        <f>VLOOKUP(E852,'Cleaned Store Dim'!$A$2:$F$21,6,FALSE)</f>
        <v>Lake</v>
      </c>
    </row>
    <row r="853" spans="1:23" ht="15.75" x14ac:dyDescent="0.25">
      <c r="A853" s="4" t="s">
        <v>2818</v>
      </c>
      <c r="B853" s="20">
        <v>45603</v>
      </c>
      <c r="C853" s="4" t="s">
        <v>1019</v>
      </c>
      <c r="D853" s="4" t="s">
        <v>1762</v>
      </c>
      <c r="E853" s="4" t="s">
        <v>1924</v>
      </c>
      <c r="F853" s="4">
        <v>4</v>
      </c>
      <c r="G853" s="4">
        <v>597.79999999999995</v>
      </c>
      <c r="H853" s="4">
        <v>0.2</v>
      </c>
      <c r="I853" s="4" t="s">
        <v>1959</v>
      </c>
      <c r="J853" s="4">
        <v>1912.96</v>
      </c>
      <c r="K853" s="4">
        <f t="shared" si="52"/>
        <v>4</v>
      </c>
      <c r="L853" s="4">
        <f t="shared" si="53"/>
        <v>597.79999999999995</v>
      </c>
      <c r="M853" s="4">
        <f t="shared" si="54"/>
        <v>0.2</v>
      </c>
      <c r="N853" s="4">
        <f t="shared" si="55"/>
        <v>1912.96</v>
      </c>
      <c r="O853" s="6">
        <f>VLOOKUP(C853,'Cleaned Customer Dim'!$A$2:$D$501,4,FALSE)</f>
        <v>34</v>
      </c>
      <c r="P853" s="6" t="str">
        <f>VLOOKUP(C853,'Cleaned Customer Dim'!$A$2:$E$501,5,FALSE)</f>
        <v>Female</v>
      </c>
      <c r="Q853" s="6" t="str">
        <f>VLOOKUP(C853,'Cleaned Customer Dim'!$A$2:$J$501,10,FALSE)</f>
        <v>Bronze</v>
      </c>
      <c r="R853" s="4" t="str">
        <f>VLOOKUP(D853,'Cleaned Product Dim'!$A$2:$C$101,3,FALSE)</f>
        <v>Beauty</v>
      </c>
      <c r="S853" s="6">
        <f>VLOOKUP(D853,'Cleaned Product Dim'!$A$2:$G$101,7,FALSE)</f>
        <v>482.75</v>
      </c>
      <c r="T853" s="6">
        <f>VLOOKUP(D853,'Cleaned Product Dim'!$A$2:$H$101,8,FALSE)</f>
        <v>444</v>
      </c>
      <c r="U853" s="6" t="str">
        <f>VLOOKUP(E853,'Cleaned Store Dim'!$A$2:$C$21,3,FALSE)</f>
        <v>East</v>
      </c>
      <c r="V853" s="6" t="str">
        <f>VLOOKUP(E853,'Cleaned Store Dim'!$A$2:$E$21,5,FALSE)</f>
        <v>Online</v>
      </c>
      <c r="W853" s="6" t="str">
        <f>VLOOKUP(E853,'Cleaned Store Dim'!$A$2:$F$21,6,FALSE)</f>
        <v>David</v>
      </c>
    </row>
    <row r="854" spans="1:23" ht="15.75" x14ac:dyDescent="0.25">
      <c r="A854" s="4" t="s">
        <v>2819</v>
      </c>
      <c r="B854" s="20">
        <v>45993</v>
      </c>
      <c r="C854" s="4" t="s">
        <v>838</v>
      </c>
      <c r="D854" s="4" t="s">
        <v>1610</v>
      </c>
      <c r="E854" s="4" t="s">
        <v>1945</v>
      </c>
      <c r="F854" s="4">
        <v>4</v>
      </c>
      <c r="G854" s="4">
        <v>266.98</v>
      </c>
      <c r="H854" s="4">
        <v>0.16</v>
      </c>
      <c r="I854" s="4" t="s">
        <v>1959</v>
      </c>
      <c r="J854" s="4">
        <v>897.05280000000005</v>
      </c>
      <c r="K854" s="4">
        <f t="shared" si="52"/>
        <v>4</v>
      </c>
      <c r="L854" s="4">
        <f t="shared" si="53"/>
        <v>266.98</v>
      </c>
      <c r="M854" s="4">
        <f t="shared" si="54"/>
        <v>0.16</v>
      </c>
      <c r="N854" s="4">
        <f t="shared" si="55"/>
        <v>897.05280000000005</v>
      </c>
      <c r="O854" s="6">
        <f>VLOOKUP(C854,'Cleaned Customer Dim'!$A$2:$D$501,4,FALSE)</f>
        <v>32</v>
      </c>
      <c r="P854" s="6" t="str">
        <f>VLOOKUP(C854,'Cleaned Customer Dim'!$A$2:$E$501,5,FALSE)</f>
        <v>Female</v>
      </c>
      <c r="Q854" s="6" t="str">
        <f>VLOOKUP(C854,'Cleaned Customer Dim'!$A$2:$J$501,10,FALSE)</f>
        <v>Silver</v>
      </c>
      <c r="R854" s="4" t="str">
        <f>VLOOKUP(D854,'Cleaned Product Dim'!$A$2:$C$101,3,FALSE)</f>
        <v>Electronics</v>
      </c>
      <c r="S854" s="6">
        <f>VLOOKUP(D854,'Cleaned Product Dim'!$A$2:$G$101,7,FALSE)</f>
        <v>242.23</v>
      </c>
      <c r="T854" s="6">
        <f>VLOOKUP(D854,'Cleaned Product Dim'!$A$2:$H$101,8,FALSE)</f>
        <v>453</v>
      </c>
      <c r="U854" s="6" t="str">
        <f>VLOOKUP(E854,'Cleaned Store Dim'!$A$2:$C$21,3,FALSE)</f>
        <v>East</v>
      </c>
      <c r="V854" s="6" t="str">
        <f>VLOOKUP(E854,'Cleaned Store Dim'!$A$2:$E$21,5,FALSE)</f>
        <v>Flagship</v>
      </c>
      <c r="W854" s="6" t="str">
        <f>VLOOKUP(E854,'Cleaned Store Dim'!$A$2:$F$21,6,FALSE)</f>
        <v>East Stevechester</v>
      </c>
    </row>
    <row r="855" spans="1:23" ht="15.75" x14ac:dyDescent="0.25">
      <c r="A855" s="4" t="s">
        <v>2820</v>
      </c>
      <c r="B855" s="20">
        <v>45755</v>
      </c>
      <c r="C855" s="4" t="s">
        <v>1278</v>
      </c>
      <c r="D855" s="4" t="s">
        <v>1793</v>
      </c>
      <c r="E855" s="4" t="s">
        <v>1936</v>
      </c>
      <c r="F855" s="4">
        <v>3</v>
      </c>
      <c r="G855" s="4">
        <v>360.18</v>
      </c>
      <c r="H855" s="4">
        <v>0.03</v>
      </c>
      <c r="I855" s="4" t="s">
        <v>1959</v>
      </c>
      <c r="J855" s="4">
        <v>1048.1238000000001</v>
      </c>
      <c r="K855" s="4">
        <f t="shared" si="52"/>
        <v>3</v>
      </c>
      <c r="L855" s="4">
        <f t="shared" si="53"/>
        <v>360.18</v>
      </c>
      <c r="M855" s="4">
        <f t="shared" si="54"/>
        <v>0.03</v>
      </c>
      <c r="N855" s="4">
        <f t="shared" si="55"/>
        <v>1048.1238000000001</v>
      </c>
      <c r="O855" s="6">
        <f>VLOOKUP(C855,'Cleaned Customer Dim'!$A$2:$D$501,4,FALSE)</f>
        <v>33</v>
      </c>
      <c r="P855" s="6" t="str">
        <f>VLOOKUP(C855,'Cleaned Customer Dim'!$A$2:$E$501,5,FALSE)</f>
        <v>Male</v>
      </c>
      <c r="Q855" s="6" t="str">
        <f>VLOOKUP(C855,'Cleaned Customer Dim'!$A$2:$J$501,10,FALSE)</f>
        <v>Gold</v>
      </c>
      <c r="R855" s="4" t="str">
        <f>VLOOKUP(D855,'Cleaned Product Dim'!$A$2:$C$101,3,FALSE)</f>
        <v>Home</v>
      </c>
      <c r="S855" s="6">
        <f>VLOOKUP(D855,'Cleaned Product Dim'!$A$2:$G$101,7,FALSE)</f>
        <v>138.05000000000001</v>
      </c>
      <c r="T855" s="6">
        <f>VLOOKUP(D855,'Cleaned Product Dim'!$A$2:$H$101,8,FALSE)</f>
        <v>89</v>
      </c>
      <c r="U855" s="6" t="str">
        <f>VLOOKUP(E855,'Cleaned Store Dim'!$A$2:$C$21,3,FALSE)</f>
        <v>North</v>
      </c>
      <c r="V855" s="6" t="str">
        <f>VLOOKUP(E855,'Cleaned Store Dim'!$A$2:$E$21,5,FALSE)</f>
        <v>Flagship</v>
      </c>
      <c r="W855" s="6" t="str">
        <f>VLOOKUP(E855,'Cleaned Store Dim'!$A$2:$F$21,6,FALSE)</f>
        <v>Jenniferstad</v>
      </c>
    </row>
    <row r="856" spans="1:23" ht="15.75" x14ac:dyDescent="0.25">
      <c r="A856" s="4" t="s">
        <v>2821</v>
      </c>
      <c r="B856" s="20">
        <v>45860</v>
      </c>
      <c r="C856" s="4" t="s">
        <v>1148</v>
      </c>
      <c r="D856" s="4" t="s">
        <v>1750</v>
      </c>
      <c r="E856" s="4" t="s">
        <v>1887</v>
      </c>
      <c r="F856" s="4">
        <v>3</v>
      </c>
      <c r="G856" s="4">
        <v>247.41</v>
      </c>
      <c r="H856" s="4">
        <v>0.05</v>
      </c>
      <c r="I856" s="4" t="s">
        <v>1964</v>
      </c>
      <c r="J856" s="4">
        <v>705.11850000000004</v>
      </c>
      <c r="K856" s="4">
        <f t="shared" si="52"/>
        <v>3</v>
      </c>
      <c r="L856" s="4">
        <f t="shared" si="53"/>
        <v>247.41</v>
      </c>
      <c r="M856" s="4">
        <f t="shared" si="54"/>
        <v>0.05</v>
      </c>
      <c r="N856" s="4">
        <f t="shared" si="55"/>
        <v>705.11850000000004</v>
      </c>
      <c r="O856" s="6">
        <f>VLOOKUP(C856,'Cleaned Customer Dim'!$A$2:$D$501,4,FALSE)</f>
        <v>23</v>
      </c>
      <c r="P856" s="6" t="str">
        <f>VLOOKUP(C856,'Cleaned Customer Dim'!$A$2:$E$501,5,FALSE)</f>
        <v>Male</v>
      </c>
      <c r="Q856" s="6" t="str">
        <f>VLOOKUP(C856,'Cleaned Customer Dim'!$A$2:$J$501,10,FALSE)</f>
        <v>Bronze</v>
      </c>
      <c r="R856" s="4" t="str">
        <f>VLOOKUP(D856,'Cleaned Product Dim'!$A$2:$C$101,3,FALSE)</f>
        <v>Home</v>
      </c>
      <c r="S856" s="6">
        <f>VLOOKUP(D856,'Cleaned Product Dim'!$A$2:$G$101,7,FALSE)</f>
        <v>461.47</v>
      </c>
      <c r="T856" s="6">
        <f>VLOOKUP(D856,'Cleaned Product Dim'!$A$2:$H$101,8,FALSE)</f>
        <v>190</v>
      </c>
      <c r="U856" s="6" t="str">
        <f>VLOOKUP(E856,'Cleaned Store Dim'!$A$2:$C$21,3,FALSE)</f>
        <v>East</v>
      </c>
      <c r="V856" s="6" t="str">
        <f>VLOOKUP(E856,'Cleaned Store Dim'!$A$2:$E$21,5,FALSE)</f>
        <v>Flagship</v>
      </c>
      <c r="W856" s="6" t="str">
        <f>VLOOKUP(E856,'Cleaned Store Dim'!$A$2:$F$21,6,FALSE)</f>
        <v>Washington</v>
      </c>
    </row>
    <row r="857" spans="1:23" ht="15.75" x14ac:dyDescent="0.25">
      <c r="A857" s="4" t="s">
        <v>2822</v>
      </c>
      <c r="B857" s="20">
        <v>45057</v>
      </c>
      <c r="C857" s="4" t="s">
        <v>288</v>
      </c>
      <c r="D857" s="4" t="s">
        <v>1715</v>
      </c>
      <c r="E857" s="4" t="s">
        <v>1936</v>
      </c>
      <c r="F857" s="4">
        <v>3</v>
      </c>
      <c r="G857" s="4">
        <v>674.66</v>
      </c>
      <c r="H857" s="4">
        <v>0.23</v>
      </c>
      <c r="I857" s="4" t="s">
        <v>1959</v>
      </c>
      <c r="J857" s="4">
        <v>1558.4646</v>
      </c>
      <c r="K857" s="4">
        <f t="shared" si="52"/>
        <v>3</v>
      </c>
      <c r="L857" s="4">
        <f t="shared" si="53"/>
        <v>674.66</v>
      </c>
      <c r="M857" s="4">
        <f t="shared" si="54"/>
        <v>0.23</v>
      </c>
      <c r="N857" s="4">
        <f t="shared" si="55"/>
        <v>1558.4646</v>
      </c>
      <c r="O857" s="6">
        <f>VLOOKUP(C857,'Cleaned Customer Dim'!$A$2:$D$501,4,FALSE)</f>
        <v>21</v>
      </c>
      <c r="P857" s="6" t="str">
        <f>VLOOKUP(C857,'Cleaned Customer Dim'!$A$2:$E$501,5,FALSE)</f>
        <v>Male</v>
      </c>
      <c r="Q857" s="6" t="str">
        <f>VLOOKUP(C857,'Cleaned Customer Dim'!$A$2:$J$501,10,FALSE)</f>
        <v>Gold</v>
      </c>
      <c r="R857" s="4" t="str">
        <f>VLOOKUP(D857,'Cleaned Product Dim'!$A$2:$C$101,3,FALSE)</f>
        <v>Sports</v>
      </c>
      <c r="S857" s="6">
        <f>VLOOKUP(D857,'Cleaned Product Dim'!$A$2:$G$101,7,FALSE)</f>
        <v>318.91000000000003</v>
      </c>
      <c r="T857" s="6">
        <f>VLOOKUP(D857,'Cleaned Product Dim'!$A$2:$H$101,8,FALSE)</f>
        <v>114</v>
      </c>
      <c r="U857" s="6" t="str">
        <f>VLOOKUP(E857,'Cleaned Store Dim'!$A$2:$C$21,3,FALSE)</f>
        <v>North</v>
      </c>
      <c r="V857" s="6" t="str">
        <f>VLOOKUP(E857,'Cleaned Store Dim'!$A$2:$E$21,5,FALSE)</f>
        <v>Flagship</v>
      </c>
      <c r="W857" s="6" t="str">
        <f>VLOOKUP(E857,'Cleaned Store Dim'!$A$2:$F$21,6,FALSE)</f>
        <v>Jenniferstad</v>
      </c>
    </row>
    <row r="858" spans="1:23" ht="15.75" x14ac:dyDescent="0.25">
      <c r="A858" s="4" t="s">
        <v>2823</v>
      </c>
      <c r="B858" s="20">
        <v>45785</v>
      </c>
      <c r="C858" s="4" t="s">
        <v>1301</v>
      </c>
      <c r="D858" s="4" t="s">
        <v>1706</v>
      </c>
      <c r="E858" s="4" t="s">
        <v>1904</v>
      </c>
      <c r="F858" s="4">
        <v>1</v>
      </c>
      <c r="G858" s="4">
        <v>913.98</v>
      </c>
      <c r="H858" s="4">
        <v>0.27</v>
      </c>
      <c r="I858" s="4" t="s">
        <v>1961</v>
      </c>
      <c r="J858" s="4">
        <v>667.20539999999994</v>
      </c>
      <c r="K858" s="4">
        <f t="shared" si="52"/>
        <v>1</v>
      </c>
      <c r="L858" s="4">
        <f t="shared" si="53"/>
        <v>913.98</v>
      </c>
      <c r="M858" s="4">
        <f t="shared" si="54"/>
        <v>0.27</v>
      </c>
      <c r="N858" s="4">
        <f t="shared" si="55"/>
        <v>667.20539999999994</v>
      </c>
      <c r="O858" s="6">
        <f>VLOOKUP(C858,'Cleaned Customer Dim'!$A$2:$D$501,4,FALSE)</f>
        <v>26</v>
      </c>
      <c r="P858" s="6" t="str">
        <f>VLOOKUP(C858,'Cleaned Customer Dim'!$A$2:$E$501,5,FALSE)</f>
        <v>Female</v>
      </c>
      <c r="Q858" s="6" t="str">
        <f>VLOOKUP(C858,'Cleaned Customer Dim'!$A$2:$J$501,10,FALSE)</f>
        <v>Silver</v>
      </c>
      <c r="R858" s="4" t="str">
        <f>VLOOKUP(D858,'Cleaned Product Dim'!$A$2:$C$101,3,FALSE)</f>
        <v>Electronics</v>
      </c>
      <c r="S858" s="6">
        <f>VLOOKUP(D858,'Cleaned Product Dim'!$A$2:$G$101,7,FALSE)</f>
        <v>450.71</v>
      </c>
      <c r="T858" s="6">
        <f>VLOOKUP(D858,'Cleaned Product Dim'!$A$2:$H$101,8,FALSE)</f>
        <v>389</v>
      </c>
      <c r="U858" s="6" t="str">
        <f>VLOOKUP(E858,'Cleaned Store Dim'!$A$2:$C$21,3,FALSE)</f>
        <v>South</v>
      </c>
      <c r="V858" s="6" t="str">
        <f>VLOOKUP(E858,'Cleaned Store Dim'!$A$2:$E$21,5,FALSE)</f>
        <v>Online</v>
      </c>
      <c r="W858" s="6" t="str">
        <f>VLOOKUP(E858,'Cleaned Store Dim'!$A$2:$F$21,6,FALSE)</f>
        <v>Sharon</v>
      </c>
    </row>
    <row r="859" spans="1:23" ht="15.75" x14ac:dyDescent="0.25">
      <c r="A859" s="4" t="s">
        <v>2824</v>
      </c>
      <c r="B859" s="20">
        <v>45769</v>
      </c>
      <c r="C859" s="4" t="s">
        <v>1001</v>
      </c>
      <c r="D859" s="4" t="s">
        <v>1862</v>
      </c>
      <c r="E859" s="4" t="s">
        <v>1924</v>
      </c>
      <c r="F859" s="4">
        <v>4</v>
      </c>
      <c r="G859" s="4">
        <v>370.5</v>
      </c>
      <c r="H859" s="4">
        <v>0.13</v>
      </c>
      <c r="I859" s="4" t="s">
        <v>1961</v>
      </c>
      <c r="J859" s="4">
        <v>1289.3399999999999</v>
      </c>
      <c r="K859" s="4">
        <f t="shared" si="52"/>
        <v>4</v>
      </c>
      <c r="L859" s="4">
        <f t="shared" si="53"/>
        <v>370.5</v>
      </c>
      <c r="M859" s="4">
        <f t="shared" si="54"/>
        <v>0.13</v>
      </c>
      <c r="N859" s="4">
        <f t="shared" si="55"/>
        <v>1289.3399999999999</v>
      </c>
      <c r="O859" s="6">
        <f>VLOOKUP(C859,'Cleaned Customer Dim'!$A$2:$D$501,4,FALSE)</f>
        <v>53</v>
      </c>
      <c r="P859" s="6" t="str">
        <f>VLOOKUP(C859,'Cleaned Customer Dim'!$A$2:$E$501,5,FALSE)</f>
        <v>Female</v>
      </c>
      <c r="Q859" s="6" t="str">
        <f>VLOOKUP(C859,'Cleaned Customer Dim'!$A$2:$J$501,10,FALSE)</f>
        <v>Silver</v>
      </c>
      <c r="R859" s="4" t="str">
        <f>VLOOKUP(D859,'Cleaned Product Dim'!$A$2:$C$101,3,FALSE)</f>
        <v>Electronics</v>
      </c>
      <c r="S859" s="6">
        <f>VLOOKUP(D859,'Cleaned Product Dim'!$A$2:$G$101,7,FALSE)</f>
        <v>377.52</v>
      </c>
      <c r="T859" s="6">
        <f>VLOOKUP(D859,'Cleaned Product Dim'!$A$2:$H$101,8,FALSE)</f>
        <v>485</v>
      </c>
      <c r="U859" s="6" t="str">
        <f>VLOOKUP(E859,'Cleaned Store Dim'!$A$2:$C$21,3,FALSE)</f>
        <v>East</v>
      </c>
      <c r="V859" s="6" t="str">
        <f>VLOOKUP(E859,'Cleaned Store Dim'!$A$2:$E$21,5,FALSE)</f>
        <v>Online</v>
      </c>
      <c r="W859" s="6" t="str">
        <f>VLOOKUP(E859,'Cleaned Store Dim'!$A$2:$F$21,6,FALSE)</f>
        <v>David</v>
      </c>
    </row>
    <row r="860" spans="1:23" ht="15.75" x14ac:dyDescent="0.25">
      <c r="A860" s="4" t="s">
        <v>2825</v>
      </c>
      <c r="B860" s="20">
        <v>45619</v>
      </c>
      <c r="C860" s="4" t="s">
        <v>1133</v>
      </c>
      <c r="D860" s="4" t="s">
        <v>1799</v>
      </c>
      <c r="E860" s="4" t="s">
        <v>1932</v>
      </c>
      <c r="F860" s="4">
        <v>1</v>
      </c>
      <c r="G860" s="4">
        <v>735.1</v>
      </c>
      <c r="H860" s="4">
        <v>0.1</v>
      </c>
      <c r="I860" s="4" t="s">
        <v>1961</v>
      </c>
      <c r="J860" s="4">
        <v>661.59</v>
      </c>
      <c r="K860" s="4">
        <f t="shared" si="52"/>
        <v>1</v>
      </c>
      <c r="L860" s="4">
        <f t="shared" si="53"/>
        <v>735.1</v>
      </c>
      <c r="M860" s="4">
        <f t="shared" si="54"/>
        <v>0.1</v>
      </c>
      <c r="N860" s="4">
        <f t="shared" si="55"/>
        <v>661.59</v>
      </c>
      <c r="O860" s="6">
        <f>VLOOKUP(C860,'Cleaned Customer Dim'!$A$2:$D$501,4,FALSE)</f>
        <v>60</v>
      </c>
      <c r="P860" s="6" t="str">
        <f>VLOOKUP(C860,'Cleaned Customer Dim'!$A$2:$E$501,5,FALSE)</f>
        <v>Female</v>
      </c>
      <c r="Q860" s="6" t="str">
        <f>VLOOKUP(C860,'Cleaned Customer Dim'!$A$2:$J$501,10,FALSE)</f>
        <v>Gold</v>
      </c>
      <c r="R860" s="4" t="str">
        <f>VLOOKUP(D860,'Cleaned Product Dim'!$A$2:$C$101,3,FALSE)</f>
        <v>Sports</v>
      </c>
      <c r="S860" s="6">
        <f>VLOOKUP(D860,'Cleaned Product Dim'!$A$2:$G$101,7,FALSE)</f>
        <v>477.61</v>
      </c>
      <c r="T860" s="6">
        <f>VLOOKUP(D860,'Cleaned Product Dim'!$A$2:$H$101,8,FALSE)</f>
        <v>300</v>
      </c>
      <c r="U860" s="6" t="str">
        <f>VLOOKUP(E860,'Cleaned Store Dim'!$A$2:$C$21,3,FALSE)</f>
        <v>East</v>
      </c>
      <c r="V860" s="6" t="str">
        <f>VLOOKUP(E860,'Cleaned Store Dim'!$A$2:$E$21,5,FALSE)</f>
        <v>Flagship</v>
      </c>
      <c r="W860" s="6" t="str">
        <f>VLOOKUP(E860,'Cleaned Store Dim'!$A$2:$F$21,6,FALSE)</f>
        <v>Johnsonville</v>
      </c>
    </row>
    <row r="861" spans="1:23" ht="15.75" x14ac:dyDescent="0.25">
      <c r="A861" s="4" t="s">
        <v>2826</v>
      </c>
      <c r="B861" s="20">
        <v>45614</v>
      </c>
      <c r="C861" s="4" t="s">
        <v>468</v>
      </c>
      <c r="D861" s="4" t="s">
        <v>1820</v>
      </c>
      <c r="E861" s="4" t="s">
        <v>1896</v>
      </c>
      <c r="F861" s="4">
        <v>3</v>
      </c>
      <c r="G861" s="4">
        <v>448.55</v>
      </c>
      <c r="H861" s="4">
        <v>0.05</v>
      </c>
      <c r="I861" s="4" t="s">
        <v>1959</v>
      </c>
      <c r="J861" s="4">
        <v>1278.3675000000001</v>
      </c>
      <c r="K861" s="4">
        <f t="shared" si="52"/>
        <v>3</v>
      </c>
      <c r="L861" s="4">
        <f t="shared" si="53"/>
        <v>448.55</v>
      </c>
      <c r="M861" s="4">
        <f t="shared" si="54"/>
        <v>0.05</v>
      </c>
      <c r="N861" s="4">
        <f t="shared" si="55"/>
        <v>1278.3675000000001</v>
      </c>
      <c r="O861" s="6">
        <f>VLOOKUP(C861,'Cleaned Customer Dim'!$A$2:$D$501,4,FALSE)</f>
        <v>33</v>
      </c>
      <c r="P861" s="6" t="str">
        <f>VLOOKUP(C861,'Cleaned Customer Dim'!$A$2:$E$501,5,FALSE)</f>
        <v>Female</v>
      </c>
      <c r="Q861" s="6" t="str">
        <f>VLOOKUP(C861,'Cleaned Customer Dim'!$A$2:$J$501,10,FALSE)</f>
        <v>Platinum</v>
      </c>
      <c r="R861" s="4" t="str">
        <f>VLOOKUP(D861,'Cleaned Product Dim'!$A$2:$C$101,3,FALSE)</f>
        <v>Home</v>
      </c>
      <c r="S861" s="6">
        <f>VLOOKUP(D861,'Cleaned Product Dim'!$A$2:$G$101,7,FALSE)</f>
        <v>228.53</v>
      </c>
      <c r="T861" s="6">
        <f>VLOOKUP(D861,'Cleaned Product Dim'!$A$2:$H$101,8,FALSE)</f>
        <v>469</v>
      </c>
      <c r="U861" s="6" t="str">
        <f>VLOOKUP(E861,'Cleaned Store Dim'!$A$2:$C$21,3,FALSE)</f>
        <v>South</v>
      </c>
      <c r="V861" s="6" t="str">
        <f>VLOOKUP(E861,'Cleaned Store Dim'!$A$2:$E$21,5,FALSE)</f>
        <v>Outlet</v>
      </c>
      <c r="W861" s="6" t="str">
        <f>VLOOKUP(E861,'Cleaned Store Dim'!$A$2:$F$21,6,FALSE)</f>
        <v>North Nancy</v>
      </c>
    </row>
    <row r="862" spans="1:23" ht="15.75" x14ac:dyDescent="0.25">
      <c r="A862" s="4" t="s">
        <v>2827</v>
      </c>
      <c r="B862" s="20">
        <v>45718</v>
      </c>
      <c r="C862" s="4" t="s">
        <v>225</v>
      </c>
      <c r="D862" s="4" t="s">
        <v>1835</v>
      </c>
      <c r="E862" s="4" t="s">
        <v>1932</v>
      </c>
      <c r="F862" s="4">
        <v>3</v>
      </c>
      <c r="G862" s="4">
        <v>904.96</v>
      </c>
      <c r="H862" s="4">
        <v>7.0000000000000007E-2</v>
      </c>
      <c r="I862" s="4" t="s">
        <v>1964</v>
      </c>
      <c r="J862" s="4">
        <v>2524.8384000000001</v>
      </c>
      <c r="K862" s="4">
        <f t="shared" si="52"/>
        <v>3</v>
      </c>
      <c r="L862" s="4">
        <f t="shared" si="53"/>
        <v>904.96</v>
      </c>
      <c r="M862" s="4">
        <f t="shared" si="54"/>
        <v>7.0000000000000007E-2</v>
      </c>
      <c r="N862" s="4">
        <f t="shared" si="55"/>
        <v>2524.8384000000001</v>
      </c>
      <c r="O862" s="6">
        <f>VLOOKUP(C862,'Cleaned Customer Dim'!$A$2:$D$501,4,FALSE)</f>
        <v>53</v>
      </c>
      <c r="P862" s="6" t="str">
        <f>VLOOKUP(C862,'Cleaned Customer Dim'!$A$2:$E$501,5,FALSE)</f>
        <v>Male</v>
      </c>
      <c r="Q862" s="6" t="str">
        <f>VLOOKUP(C862,'Cleaned Customer Dim'!$A$2:$J$501,10,FALSE)</f>
        <v>Platinum</v>
      </c>
      <c r="R862" s="4" t="str">
        <f>VLOOKUP(D862,'Cleaned Product Dim'!$A$2:$C$101,3,FALSE)</f>
        <v>Home</v>
      </c>
      <c r="S862" s="6">
        <f>VLOOKUP(D862,'Cleaned Product Dim'!$A$2:$G$101,7,FALSE)</f>
        <v>388.46</v>
      </c>
      <c r="T862" s="6">
        <f>VLOOKUP(D862,'Cleaned Product Dim'!$A$2:$H$101,8,FALSE)</f>
        <v>208</v>
      </c>
      <c r="U862" s="6" t="str">
        <f>VLOOKUP(E862,'Cleaned Store Dim'!$A$2:$C$21,3,FALSE)</f>
        <v>East</v>
      </c>
      <c r="V862" s="6" t="str">
        <f>VLOOKUP(E862,'Cleaned Store Dim'!$A$2:$E$21,5,FALSE)</f>
        <v>Flagship</v>
      </c>
      <c r="W862" s="6" t="str">
        <f>VLOOKUP(E862,'Cleaned Store Dim'!$A$2:$F$21,6,FALSE)</f>
        <v>Johnsonville</v>
      </c>
    </row>
    <row r="863" spans="1:23" ht="15.75" x14ac:dyDescent="0.25">
      <c r="A863" s="4" t="s">
        <v>2828</v>
      </c>
      <c r="B863" s="20">
        <v>45637</v>
      </c>
      <c r="C863" s="4" t="s">
        <v>1199</v>
      </c>
      <c r="D863" s="4" t="s">
        <v>1786</v>
      </c>
      <c r="E863" s="4" t="s">
        <v>1932</v>
      </c>
      <c r="F863" s="4">
        <v>4</v>
      </c>
      <c r="G863" s="4">
        <v>408.72</v>
      </c>
      <c r="H863" s="4">
        <v>0.16</v>
      </c>
      <c r="I863" s="4" t="s">
        <v>1964</v>
      </c>
      <c r="J863" s="4">
        <v>1373.2991999999999</v>
      </c>
      <c r="K863" s="4">
        <f t="shared" si="52"/>
        <v>4</v>
      </c>
      <c r="L863" s="4">
        <f t="shared" si="53"/>
        <v>408.72</v>
      </c>
      <c r="M863" s="4">
        <f t="shared" si="54"/>
        <v>0.16</v>
      </c>
      <c r="N863" s="4">
        <f t="shared" si="55"/>
        <v>1373.2991999999999</v>
      </c>
      <c r="O863" s="6">
        <f>VLOOKUP(C863,'Cleaned Customer Dim'!$A$2:$D$501,4,FALSE)</f>
        <v>23</v>
      </c>
      <c r="P863" s="6" t="str">
        <f>VLOOKUP(C863,'Cleaned Customer Dim'!$A$2:$E$501,5,FALSE)</f>
        <v>Male</v>
      </c>
      <c r="Q863" s="6" t="str">
        <f>VLOOKUP(C863,'Cleaned Customer Dim'!$A$2:$J$501,10,FALSE)</f>
        <v>Gold</v>
      </c>
      <c r="R863" s="4" t="str">
        <f>VLOOKUP(D863,'Cleaned Product Dim'!$A$2:$C$101,3,FALSE)</f>
        <v>Home</v>
      </c>
      <c r="S863" s="6">
        <f>VLOOKUP(D863,'Cleaned Product Dim'!$A$2:$G$101,7,FALSE)</f>
        <v>243.7</v>
      </c>
      <c r="T863" s="6">
        <f>VLOOKUP(D863,'Cleaned Product Dim'!$A$2:$H$101,8,FALSE)</f>
        <v>130</v>
      </c>
      <c r="U863" s="6" t="str">
        <f>VLOOKUP(E863,'Cleaned Store Dim'!$A$2:$C$21,3,FALSE)</f>
        <v>East</v>
      </c>
      <c r="V863" s="6" t="str">
        <f>VLOOKUP(E863,'Cleaned Store Dim'!$A$2:$E$21,5,FALSE)</f>
        <v>Flagship</v>
      </c>
      <c r="W863" s="6" t="str">
        <f>VLOOKUP(E863,'Cleaned Store Dim'!$A$2:$F$21,6,FALSE)</f>
        <v>Johnsonville</v>
      </c>
    </row>
    <row r="864" spans="1:23" ht="15.75" x14ac:dyDescent="0.25">
      <c r="A864" s="4" t="s">
        <v>2829</v>
      </c>
      <c r="B864" s="20">
        <v>45412</v>
      </c>
      <c r="C864" s="4" t="s">
        <v>907</v>
      </c>
      <c r="D864" s="4" t="s">
        <v>1796</v>
      </c>
      <c r="E864" s="4" t="s">
        <v>1901</v>
      </c>
      <c r="F864" s="4">
        <v>4</v>
      </c>
      <c r="G864" s="4">
        <v>770.65</v>
      </c>
      <c r="H864" s="4">
        <v>0.27</v>
      </c>
      <c r="I864" s="4" t="s">
        <v>1959</v>
      </c>
      <c r="J864" s="4">
        <v>2250.2979999999998</v>
      </c>
      <c r="K864" s="4">
        <f t="shared" si="52"/>
        <v>4</v>
      </c>
      <c r="L864" s="4">
        <f t="shared" si="53"/>
        <v>770.65</v>
      </c>
      <c r="M864" s="4">
        <f t="shared" si="54"/>
        <v>0.27</v>
      </c>
      <c r="N864" s="4">
        <f t="shared" si="55"/>
        <v>2250.2979999999998</v>
      </c>
      <c r="O864" s="6">
        <f>VLOOKUP(C864,'Cleaned Customer Dim'!$A$2:$D$501,4,FALSE)</f>
        <v>46</v>
      </c>
      <c r="P864" s="6" t="str">
        <f>VLOOKUP(C864,'Cleaned Customer Dim'!$A$2:$E$501,5,FALSE)</f>
        <v>Female</v>
      </c>
      <c r="Q864" s="6" t="str">
        <f>VLOOKUP(C864,'Cleaned Customer Dim'!$A$2:$J$501,10,FALSE)</f>
        <v>Gold</v>
      </c>
      <c r="R864" s="4" t="str">
        <f>VLOOKUP(D864,'Cleaned Product Dim'!$A$2:$C$101,3,FALSE)</f>
        <v>Beauty</v>
      </c>
      <c r="S864" s="6">
        <f>VLOOKUP(D864,'Cleaned Product Dim'!$A$2:$G$101,7,FALSE)</f>
        <v>214.32</v>
      </c>
      <c r="T864" s="6">
        <f>VLOOKUP(D864,'Cleaned Product Dim'!$A$2:$H$101,8,FALSE)</f>
        <v>383</v>
      </c>
      <c r="U864" s="6" t="str">
        <f>VLOOKUP(E864,'Cleaned Store Dim'!$A$2:$C$21,3,FALSE)</f>
        <v>North</v>
      </c>
      <c r="V864" s="6" t="str">
        <f>VLOOKUP(E864,'Cleaned Store Dim'!$A$2:$E$21,5,FALSE)</f>
        <v>Outlet</v>
      </c>
      <c r="W864" s="6" t="str">
        <f>VLOOKUP(E864,'Cleaned Store Dim'!$A$2:$F$21,6,FALSE)</f>
        <v>Goldberg</v>
      </c>
    </row>
    <row r="865" spans="1:23" ht="15.75" x14ac:dyDescent="0.25">
      <c r="A865" s="4" t="s">
        <v>2830</v>
      </c>
      <c r="B865" s="20">
        <v>45767</v>
      </c>
      <c r="C865" s="4" t="s">
        <v>671</v>
      </c>
      <c r="D865" s="4" t="s">
        <v>1667</v>
      </c>
      <c r="E865" s="4" t="s">
        <v>1911</v>
      </c>
      <c r="F865" s="4">
        <v>1</v>
      </c>
      <c r="G865" s="4">
        <v>649.22</v>
      </c>
      <c r="H865" s="4">
        <v>0.03</v>
      </c>
      <c r="I865" s="4" t="s">
        <v>1964</v>
      </c>
      <c r="J865" s="4">
        <v>629.74340000000007</v>
      </c>
      <c r="K865" s="4">
        <f t="shared" si="52"/>
        <v>1</v>
      </c>
      <c r="L865" s="4">
        <f t="shared" si="53"/>
        <v>649.22</v>
      </c>
      <c r="M865" s="4">
        <f t="shared" si="54"/>
        <v>0.03</v>
      </c>
      <c r="N865" s="4">
        <f t="shared" si="55"/>
        <v>629.74340000000007</v>
      </c>
      <c r="O865" s="6">
        <f>VLOOKUP(C865,'Cleaned Customer Dim'!$A$2:$D$501,4,FALSE)</f>
        <v>47</v>
      </c>
      <c r="P865" s="6" t="str">
        <f>VLOOKUP(C865,'Cleaned Customer Dim'!$A$2:$E$501,5,FALSE)</f>
        <v>Male</v>
      </c>
      <c r="Q865" s="6" t="str">
        <f>VLOOKUP(C865,'Cleaned Customer Dim'!$A$2:$J$501,10,FALSE)</f>
        <v>Platinum</v>
      </c>
      <c r="R865" s="4" t="str">
        <f>VLOOKUP(D865,'Cleaned Product Dim'!$A$2:$C$101,3,FALSE)</f>
        <v>Home</v>
      </c>
      <c r="S865" s="6">
        <f>VLOOKUP(D865,'Cleaned Product Dim'!$A$2:$G$101,7,FALSE)</f>
        <v>19.52</v>
      </c>
      <c r="T865" s="6">
        <f>VLOOKUP(D865,'Cleaned Product Dim'!$A$2:$H$101,8,FALSE)</f>
        <v>57</v>
      </c>
      <c r="U865" s="6" t="str">
        <f>VLOOKUP(E865,'Cleaned Store Dim'!$A$2:$C$21,3,FALSE)</f>
        <v>East</v>
      </c>
      <c r="V865" s="6" t="str">
        <f>VLOOKUP(E865,'Cleaned Store Dim'!$A$2:$E$21,5,FALSE)</f>
        <v>Online</v>
      </c>
      <c r="W865" s="6" t="str">
        <f>VLOOKUP(E865,'Cleaned Store Dim'!$A$2:$F$21,6,FALSE)</f>
        <v>Joseph</v>
      </c>
    </row>
    <row r="866" spans="1:23" ht="15.75" x14ac:dyDescent="0.25">
      <c r="A866" s="4" t="s">
        <v>2831</v>
      </c>
      <c r="B866" s="20">
        <v>45428</v>
      </c>
      <c r="C866" s="4" t="s">
        <v>1103</v>
      </c>
      <c r="D866" s="4" t="s">
        <v>1677</v>
      </c>
      <c r="E866" s="4" t="s">
        <v>1924</v>
      </c>
      <c r="F866" s="4">
        <v>2</v>
      </c>
      <c r="G866" s="4">
        <v>379.78</v>
      </c>
      <c r="H866" s="4">
        <v>0.2</v>
      </c>
      <c r="I866" s="4" t="s">
        <v>1959</v>
      </c>
      <c r="J866" s="4">
        <v>607.64800000000002</v>
      </c>
      <c r="K866" s="4">
        <f t="shared" si="52"/>
        <v>2</v>
      </c>
      <c r="L866" s="4">
        <f t="shared" si="53"/>
        <v>379.78</v>
      </c>
      <c r="M866" s="4">
        <f t="shared" si="54"/>
        <v>0.2</v>
      </c>
      <c r="N866" s="4">
        <f t="shared" si="55"/>
        <v>607.64800000000002</v>
      </c>
      <c r="O866" s="6">
        <f>VLOOKUP(C866,'Cleaned Customer Dim'!$A$2:$D$501,4,FALSE)</f>
        <v>55</v>
      </c>
      <c r="P866" s="6" t="str">
        <f>VLOOKUP(C866,'Cleaned Customer Dim'!$A$2:$E$501,5,FALSE)</f>
        <v>Male</v>
      </c>
      <c r="Q866" s="6" t="str">
        <f>VLOOKUP(C866,'Cleaned Customer Dim'!$A$2:$J$501,10,FALSE)</f>
        <v>Silver</v>
      </c>
      <c r="R866" s="4" t="str">
        <f>VLOOKUP(D866,'Cleaned Product Dim'!$A$2:$C$101,3,FALSE)</f>
        <v>Home</v>
      </c>
      <c r="S866" s="6">
        <f>VLOOKUP(D866,'Cleaned Product Dim'!$A$2:$G$101,7,FALSE)</f>
        <v>179.77</v>
      </c>
      <c r="T866" s="6">
        <f>VLOOKUP(D866,'Cleaned Product Dim'!$A$2:$H$101,8,FALSE)</f>
        <v>305</v>
      </c>
      <c r="U866" s="6" t="str">
        <f>VLOOKUP(E866,'Cleaned Store Dim'!$A$2:$C$21,3,FALSE)</f>
        <v>East</v>
      </c>
      <c r="V866" s="6" t="str">
        <f>VLOOKUP(E866,'Cleaned Store Dim'!$A$2:$E$21,5,FALSE)</f>
        <v>Online</v>
      </c>
      <c r="W866" s="6" t="str">
        <f>VLOOKUP(E866,'Cleaned Store Dim'!$A$2:$F$21,6,FALSE)</f>
        <v>David</v>
      </c>
    </row>
    <row r="867" spans="1:23" ht="15.75" x14ac:dyDescent="0.25">
      <c r="A867" s="4" t="s">
        <v>2832</v>
      </c>
      <c r="B867" s="20">
        <v>45770</v>
      </c>
      <c r="C867" s="4" t="s">
        <v>805</v>
      </c>
      <c r="D867" s="4" t="s">
        <v>1709</v>
      </c>
      <c r="E867" s="4" t="s">
        <v>1917</v>
      </c>
      <c r="F867" s="4">
        <v>3</v>
      </c>
      <c r="G867" s="4">
        <v>924.15</v>
      </c>
      <c r="H867" s="4">
        <v>0.1</v>
      </c>
      <c r="I867" s="4" t="s">
        <v>1961</v>
      </c>
      <c r="J867" s="4">
        <v>2495.2049999999999</v>
      </c>
      <c r="K867" s="4">
        <f t="shared" si="52"/>
        <v>3</v>
      </c>
      <c r="L867" s="4">
        <f t="shared" si="53"/>
        <v>924.15</v>
      </c>
      <c r="M867" s="4">
        <f t="shared" si="54"/>
        <v>0.1</v>
      </c>
      <c r="N867" s="4">
        <f t="shared" si="55"/>
        <v>2495.2049999999999</v>
      </c>
      <c r="O867" s="6">
        <f>VLOOKUP(C867,'Cleaned Customer Dim'!$A$2:$D$501,4,FALSE)</f>
        <v>19</v>
      </c>
      <c r="P867" s="6" t="str">
        <f>VLOOKUP(C867,'Cleaned Customer Dim'!$A$2:$E$501,5,FALSE)</f>
        <v>Male</v>
      </c>
      <c r="Q867" s="6" t="str">
        <f>VLOOKUP(C867,'Cleaned Customer Dim'!$A$2:$J$501,10,FALSE)</f>
        <v>Gold</v>
      </c>
      <c r="R867" s="4" t="str">
        <f>VLOOKUP(D867,'Cleaned Product Dim'!$A$2:$C$101,3,FALSE)</f>
        <v>Electronics</v>
      </c>
      <c r="S867" s="6">
        <f>VLOOKUP(D867,'Cleaned Product Dim'!$A$2:$G$101,7,FALSE)</f>
        <v>253.33</v>
      </c>
      <c r="T867" s="6">
        <f>VLOOKUP(D867,'Cleaned Product Dim'!$A$2:$H$101,8,FALSE)</f>
        <v>266</v>
      </c>
      <c r="U867" s="6" t="str">
        <f>VLOOKUP(E867,'Cleaned Store Dim'!$A$2:$C$21,3,FALSE)</f>
        <v>West</v>
      </c>
      <c r="V867" s="6" t="str">
        <f>VLOOKUP(E867,'Cleaned Store Dim'!$A$2:$E$21,5,FALSE)</f>
        <v>Online</v>
      </c>
      <c r="W867" s="6" t="str">
        <f>VLOOKUP(E867,'Cleaned Store Dim'!$A$2:$F$21,6,FALSE)</f>
        <v>Thompson</v>
      </c>
    </row>
    <row r="868" spans="1:23" ht="15.75" x14ac:dyDescent="0.25">
      <c r="A868" s="4" t="s">
        <v>2833</v>
      </c>
      <c r="B868" s="20">
        <v>45453</v>
      </c>
      <c r="C868" s="4" t="s">
        <v>1458</v>
      </c>
      <c r="D868" s="4" t="s">
        <v>1715</v>
      </c>
      <c r="E868" s="4" t="s">
        <v>1942</v>
      </c>
      <c r="F868" s="4">
        <v>3</v>
      </c>
      <c r="G868" s="4">
        <v>144.66999999999999</v>
      </c>
      <c r="H868" s="4">
        <v>0.28999999999999998</v>
      </c>
      <c r="I868" s="4" t="s">
        <v>1964</v>
      </c>
      <c r="J868" s="4">
        <v>308.14710000000002</v>
      </c>
      <c r="K868" s="4">
        <f t="shared" si="52"/>
        <v>3</v>
      </c>
      <c r="L868" s="4">
        <f t="shared" si="53"/>
        <v>144.66999999999999</v>
      </c>
      <c r="M868" s="4">
        <f t="shared" si="54"/>
        <v>0.28999999999999998</v>
      </c>
      <c r="N868" s="4">
        <f t="shared" si="55"/>
        <v>308.14710000000002</v>
      </c>
      <c r="O868" s="6">
        <f>VLOOKUP(C868,'Cleaned Customer Dim'!$A$2:$D$501,4,FALSE)</f>
        <v>19</v>
      </c>
      <c r="P868" s="6" t="str">
        <f>VLOOKUP(C868,'Cleaned Customer Dim'!$A$2:$E$501,5,FALSE)</f>
        <v>Male</v>
      </c>
      <c r="Q868" s="6" t="str">
        <f>VLOOKUP(C868,'Cleaned Customer Dim'!$A$2:$J$501,10,FALSE)</f>
        <v>Gold</v>
      </c>
      <c r="R868" s="4" t="str">
        <f>VLOOKUP(D868,'Cleaned Product Dim'!$A$2:$C$101,3,FALSE)</f>
        <v>Sports</v>
      </c>
      <c r="S868" s="6">
        <f>VLOOKUP(D868,'Cleaned Product Dim'!$A$2:$G$101,7,FALSE)</f>
        <v>318.91000000000003</v>
      </c>
      <c r="T868" s="6">
        <f>VLOOKUP(D868,'Cleaned Product Dim'!$A$2:$H$101,8,FALSE)</f>
        <v>114</v>
      </c>
      <c r="U868" s="6" t="str">
        <f>VLOOKUP(E868,'Cleaned Store Dim'!$A$2:$C$21,3,FALSE)</f>
        <v>North</v>
      </c>
      <c r="V868" s="6" t="str">
        <f>VLOOKUP(E868,'Cleaned Store Dim'!$A$2:$E$21,5,FALSE)</f>
        <v>Flagship</v>
      </c>
      <c r="W868" s="6" t="str">
        <f>VLOOKUP(E868,'Cleaned Store Dim'!$A$2:$F$21,6,FALSE)</f>
        <v>Benson</v>
      </c>
    </row>
    <row r="869" spans="1:23" ht="15.75" x14ac:dyDescent="0.25">
      <c r="A869" s="4" t="s">
        <v>2834</v>
      </c>
      <c r="B869" s="20">
        <v>45993</v>
      </c>
      <c r="C869" s="4" t="s">
        <v>424</v>
      </c>
      <c r="D869" s="4" t="s">
        <v>1677</v>
      </c>
      <c r="E869" s="4" t="s">
        <v>1936</v>
      </c>
      <c r="F869" s="4">
        <v>2</v>
      </c>
      <c r="G869" s="4">
        <v>667.17</v>
      </c>
      <c r="H869" s="4">
        <v>0.1</v>
      </c>
      <c r="I869" s="4" t="s">
        <v>1961</v>
      </c>
      <c r="J869" s="4">
        <v>1200.9059999999999</v>
      </c>
      <c r="K869" s="4">
        <f t="shared" si="52"/>
        <v>2</v>
      </c>
      <c r="L869" s="4">
        <f t="shared" si="53"/>
        <v>667.17</v>
      </c>
      <c r="M869" s="4">
        <f t="shared" si="54"/>
        <v>0.1</v>
      </c>
      <c r="N869" s="4">
        <f t="shared" si="55"/>
        <v>1200.9059999999999</v>
      </c>
      <c r="O869" s="6">
        <f>VLOOKUP(C869,'Cleaned Customer Dim'!$A$2:$D$501,4,FALSE)</f>
        <v>62</v>
      </c>
      <c r="P869" s="6" t="str">
        <f>VLOOKUP(C869,'Cleaned Customer Dim'!$A$2:$E$501,5,FALSE)</f>
        <v>Male</v>
      </c>
      <c r="Q869" s="6" t="str">
        <f>VLOOKUP(C869,'Cleaned Customer Dim'!$A$2:$J$501,10,FALSE)</f>
        <v>Platinum</v>
      </c>
      <c r="R869" s="4" t="str">
        <f>VLOOKUP(D869,'Cleaned Product Dim'!$A$2:$C$101,3,FALSE)</f>
        <v>Home</v>
      </c>
      <c r="S869" s="6">
        <f>VLOOKUP(D869,'Cleaned Product Dim'!$A$2:$G$101,7,FALSE)</f>
        <v>179.77</v>
      </c>
      <c r="T869" s="6">
        <f>VLOOKUP(D869,'Cleaned Product Dim'!$A$2:$H$101,8,FALSE)</f>
        <v>305</v>
      </c>
      <c r="U869" s="6" t="str">
        <f>VLOOKUP(E869,'Cleaned Store Dim'!$A$2:$C$21,3,FALSE)</f>
        <v>North</v>
      </c>
      <c r="V869" s="6" t="str">
        <f>VLOOKUP(E869,'Cleaned Store Dim'!$A$2:$E$21,5,FALSE)</f>
        <v>Flagship</v>
      </c>
      <c r="W869" s="6" t="str">
        <f>VLOOKUP(E869,'Cleaned Store Dim'!$A$2:$F$21,6,FALSE)</f>
        <v>Jenniferstad</v>
      </c>
    </row>
    <row r="870" spans="1:23" ht="15.75" x14ac:dyDescent="0.25">
      <c r="A870" s="4" t="s">
        <v>2835</v>
      </c>
      <c r="B870" s="20">
        <v>45382</v>
      </c>
      <c r="C870" s="4" t="s">
        <v>1264</v>
      </c>
      <c r="D870" s="4" t="s">
        <v>1780</v>
      </c>
      <c r="E870" s="4" t="s">
        <v>1901</v>
      </c>
      <c r="F870" s="4">
        <v>1</v>
      </c>
      <c r="G870" s="4">
        <v>984.6</v>
      </c>
      <c r="H870" s="4">
        <v>0.22</v>
      </c>
      <c r="I870" s="4" t="s">
        <v>1959</v>
      </c>
      <c r="J870" s="4">
        <v>767.98800000000006</v>
      </c>
      <c r="K870" s="4">
        <f t="shared" si="52"/>
        <v>1</v>
      </c>
      <c r="L870" s="4">
        <f t="shared" si="53"/>
        <v>984.6</v>
      </c>
      <c r="M870" s="4">
        <f t="shared" si="54"/>
        <v>0.22</v>
      </c>
      <c r="N870" s="4">
        <f t="shared" si="55"/>
        <v>767.98800000000006</v>
      </c>
      <c r="O870" s="6">
        <f>VLOOKUP(C870,'Cleaned Customer Dim'!$A$2:$D$501,4,FALSE)</f>
        <v>31</v>
      </c>
      <c r="P870" s="6" t="str">
        <f>VLOOKUP(C870,'Cleaned Customer Dim'!$A$2:$E$501,5,FALSE)</f>
        <v>Male</v>
      </c>
      <c r="Q870" s="6" t="str">
        <f>VLOOKUP(C870,'Cleaned Customer Dim'!$A$2:$J$501,10,FALSE)</f>
        <v>Bronze</v>
      </c>
      <c r="R870" s="4" t="str">
        <f>VLOOKUP(D870,'Cleaned Product Dim'!$A$2:$C$101,3,FALSE)</f>
        <v>Beauty</v>
      </c>
      <c r="S870" s="6">
        <f>VLOOKUP(D870,'Cleaned Product Dim'!$A$2:$G$101,7,FALSE)</f>
        <v>340.39</v>
      </c>
      <c r="T870" s="6">
        <f>VLOOKUP(D870,'Cleaned Product Dim'!$A$2:$H$101,8,FALSE)</f>
        <v>177</v>
      </c>
      <c r="U870" s="6" t="str">
        <f>VLOOKUP(E870,'Cleaned Store Dim'!$A$2:$C$21,3,FALSE)</f>
        <v>North</v>
      </c>
      <c r="V870" s="6" t="str">
        <f>VLOOKUP(E870,'Cleaned Store Dim'!$A$2:$E$21,5,FALSE)</f>
        <v>Outlet</v>
      </c>
      <c r="W870" s="6" t="str">
        <f>VLOOKUP(E870,'Cleaned Store Dim'!$A$2:$F$21,6,FALSE)</f>
        <v>Goldberg</v>
      </c>
    </row>
    <row r="871" spans="1:23" ht="15.75" x14ac:dyDescent="0.25">
      <c r="A871" s="4" t="s">
        <v>2836</v>
      </c>
      <c r="B871" s="20">
        <v>45260</v>
      </c>
      <c r="C871" s="4" t="s">
        <v>898</v>
      </c>
      <c r="D871" s="4" t="s">
        <v>1610</v>
      </c>
      <c r="E871" s="4" t="s">
        <v>1917</v>
      </c>
      <c r="F871" s="4">
        <v>1</v>
      </c>
      <c r="G871" s="4">
        <v>139.29</v>
      </c>
      <c r="H871" s="4">
        <v>0</v>
      </c>
      <c r="I871" s="4" t="s">
        <v>1959</v>
      </c>
      <c r="J871" s="4">
        <v>139.29</v>
      </c>
      <c r="K871" s="4">
        <f t="shared" si="52"/>
        <v>1</v>
      </c>
      <c r="L871" s="4">
        <f t="shared" si="53"/>
        <v>139.29</v>
      </c>
      <c r="M871" s="4">
        <f t="shared" si="54"/>
        <v>0</v>
      </c>
      <c r="N871" s="4">
        <f t="shared" si="55"/>
        <v>139.29</v>
      </c>
      <c r="O871" s="6">
        <f>VLOOKUP(C871,'Cleaned Customer Dim'!$A$2:$D$501,4,FALSE)</f>
        <v>21</v>
      </c>
      <c r="P871" s="6" t="str">
        <f>VLOOKUP(C871,'Cleaned Customer Dim'!$A$2:$E$501,5,FALSE)</f>
        <v>Female</v>
      </c>
      <c r="Q871" s="6" t="str">
        <f>VLOOKUP(C871,'Cleaned Customer Dim'!$A$2:$J$501,10,FALSE)</f>
        <v>Bronze</v>
      </c>
      <c r="R871" s="4" t="str">
        <f>VLOOKUP(D871,'Cleaned Product Dim'!$A$2:$C$101,3,FALSE)</f>
        <v>Electronics</v>
      </c>
      <c r="S871" s="6">
        <f>VLOOKUP(D871,'Cleaned Product Dim'!$A$2:$G$101,7,FALSE)</f>
        <v>242.23</v>
      </c>
      <c r="T871" s="6">
        <f>VLOOKUP(D871,'Cleaned Product Dim'!$A$2:$H$101,8,FALSE)</f>
        <v>453</v>
      </c>
      <c r="U871" s="6" t="str">
        <f>VLOOKUP(E871,'Cleaned Store Dim'!$A$2:$C$21,3,FALSE)</f>
        <v>West</v>
      </c>
      <c r="V871" s="6" t="str">
        <f>VLOOKUP(E871,'Cleaned Store Dim'!$A$2:$E$21,5,FALSE)</f>
        <v>Online</v>
      </c>
      <c r="W871" s="6" t="str">
        <f>VLOOKUP(E871,'Cleaned Store Dim'!$A$2:$F$21,6,FALSE)</f>
        <v>Thompson</v>
      </c>
    </row>
    <row r="872" spans="1:23" ht="15.75" x14ac:dyDescent="0.25">
      <c r="A872" s="4" t="s">
        <v>2837</v>
      </c>
      <c r="B872" s="20">
        <v>45702</v>
      </c>
      <c r="C872" s="4" t="s">
        <v>138</v>
      </c>
      <c r="D872" s="4" t="s">
        <v>1998</v>
      </c>
      <c r="E872" s="4" t="s">
        <v>1917</v>
      </c>
      <c r="F872" s="4">
        <v>3</v>
      </c>
      <c r="G872" s="4">
        <v>459.57</v>
      </c>
      <c r="H872" s="4">
        <v>0.1</v>
      </c>
      <c r="I872" s="4" t="s">
        <v>1964</v>
      </c>
      <c r="J872" s="4">
        <v>1240.8389999999999</v>
      </c>
      <c r="K872" s="4">
        <f t="shared" si="52"/>
        <v>3</v>
      </c>
      <c r="L872" s="4">
        <f t="shared" si="53"/>
        <v>459.57</v>
      </c>
      <c r="M872" s="4">
        <f t="shared" si="54"/>
        <v>0.1</v>
      </c>
      <c r="N872" s="4">
        <f t="shared" si="55"/>
        <v>1240.8389999999999</v>
      </c>
      <c r="O872" s="6">
        <f>VLOOKUP(C872,'Cleaned Customer Dim'!$A$2:$D$501,4,FALSE)</f>
        <v>25</v>
      </c>
      <c r="P872" s="6" t="str">
        <f>VLOOKUP(C872,'Cleaned Customer Dim'!$A$2:$E$501,5,FALSE)</f>
        <v>Male</v>
      </c>
      <c r="Q872" s="6" t="str">
        <f>VLOOKUP(C872,'Cleaned Customer Dim'!$A$2:$J$501,10,FALSE)</f>
        <v>Platinum</v>
      </c>
      <c r="R872" s="4" t="str">
        <f>VLOOKUP(D872,'Cleaned Product Dim'!$A$2:$C$101,3,FALSE)</f>
        <v>Beauty</v>
      </c>
      <c r="S872" s="6">
        <f>VLOOKUP(D872,'Cleaned Product Dim'!$A$2:$G$101,7,FALSE)</f>
        <v>337.42</v>
      </c>
      <c r="T872" s="6">
        <f>VLOOKUP(D872,'Cleaned Product Dim'!$A$2:$H$101,8,FALSE)</f>
        <v>256</v>
      </c>
      <c r="U872" s="6" t="str">
        <f>VLOOKUP(E872,'Cleaned Store Dim'!$A$2:$C$21,3,FALSE)</f>
        <v>West</v>
      </c>
      <c r="V872" s="6" t="str">
        <f>VLOOKUP(E872,'Cleaned Store Dim'!$A$2:$E$21,5,FALSE)</f>
        <v>Online</v>
      </c>
      <c r="W872" s="6" t="str">
        <f>VLOOKUP(E872,'Cleaned Store Dim'!$A$2:$F$21,6,FALSE)</f>
        <v>Thompson</v>
      </c>
    </row>
    <row r="873" spans="1:23" ht="15.75" x14ac:dyDescent="0.25">
      <c r="A873" s="4" t="s">
        <v>2838</v>
      </c>
      <c r="B873" s="20">
        <v>45597</v>
      </c>
      <c r="C873" s="4" t="s">
        <v>248</v>
      </c>
      <c r="D873" s="4" t="s">
        <v>1700</v>
      </c>
      <c r="E873" s="4" t="s">
        <v>1936</v>
      </c>
      <c r="F873" s="4">
        <v>1</v>
      </c>
      <c r="G873" s="4">
        <v>517.82000000000005</v>
      </c>
      <c r="H873" s="4">
        <v>0.28999999999999998</v>
      </c>
      <c r="I873" s="4" t="s">
        <v>1959</v>
      </c>
      <c r="J873" s="4">
        <v>367.65219999999999</v>
      </c>
      <c r="K873" s="4">
        <f t="shared" si="52"/>
        <v>1</v>
      </c>
      <c r="L873" s="4">
        <f t="shared" si="53"/>
        <v>517.82000000000005</v>
      </c>
      <c r="M873" s="4">
        <f t="shared" si="54"/>
        <v>0.28999999999999998</v>
      </c>
      <c r="N873" s="4">
        <f t="shared" si="55"/>
        <v>367.65219999999999</v>
      </c>
      <c r="O873" s="6">
        <f>VLOOKUP(C873,'Cleaned Customer Dim'!$A$2:$D$501,4,FALSE)</f>
        <v>27</v>
      </c>
      <c r="P873" s="6" t="str">
        <f>VLOOKUP(C873,'Cleaned Customer Dim'!$A$2:$E$501,5,FALSE)</f>
        <v>Female</v>
      </c>
      <c r="Q873" s="6" t="str">
        <f>VLOOKUP(C873,'Cleaned Customer Dim'!$A$2:$J$501,10,FALSE)</f>
        <v>Silver</v>
      </c>
      <c r="R873" s="4" t="str">
        <f>VLOOKUP(D873,'Cleaned Product Dim'!$A$2:$C$101,3,FALSE)</f>
        <v>Electronics</v>
      </c>
      <c r="S873" s="6">
        <f>VLOOKUP(D873,'Cleaned Product Dim'!$A$2:$G$101,7,FALSE)</f>
        <v>38.520000000000003</v>
      </c>
      <c r="T873" s="6">
        <f>VLOOKUP(D873,'Cleaned Product Dim'!$A$2:$H$101,8,FALSE)</f>
        <v>378</v>
      </c>
      <c r="U873" s="6" t="str">
        <f>VLOOKUP(E873,'Cleaned Store Dim'!$A$2:$C$21,3,FALSE)</f>
        <v>North</v>
      </c>
      <c r="V873" s="6" t="str">
        <f>VLOOKUP(E873,'Cleaned Store Dim'!$A$2:$E$21,5,FALSE)</f>
        <v>Flagship</v>
      </c>
      <c r="W873" s="6" t="str">
        <f>VLOOKUP(E873,'Cleaned Store Dim'!$A$2:$F$21,6,FALSE)</f>
        <v>Jenniferstad</v>
      </c>
    </row>
    <row r="874" spans="1:23" ht="15.75" x14ac:dyDescent="0.25">
      <c r="A874" s="4" t="s">
        <v>2839</v>
      </c>
      <c r="B874" s="20">
        <v>45653</v>
      </c>
      <c r="C874" s="4" t="s">
        <v>1196</v>
      </c>
      <c r="D874" s="4" t="s">
        <v>1811</v>
      </c>
      <c r="E874" s="4" t="s">
        <v>1911</v>
      </c>
      <c r="F874" s="4">
        <v>4</v>
      </c>
      <c r="G874" s="4">
        <v>282.45</v>
      </c>
      <c r="H874" s="4">
        <v>0.28999999999999998</v>
      </c>
      <c r="I874" s="4" t="s">
        <v>1964</v>
      </c>
      <c r="J874" s="4">
        <v>802.1579999999999</v>
      </c>
      <c r="K874" s="4">
        <f t="shared" si="52"/>
        <v>4</v>
      </c>
      <c r="L874" s="4">
        <f t="shared" si="53"/>
        <v>282.45</v>
      </c>
      <c r="M874" s="4">
        <f t="shared" si="54"/>
        <v>0.28999999999999998</v>
      </c>
      <c r="N874" s="4">
        <f t="shared" si="55"/>
        <v>802.1579999999999</v>
      </c>
      <c r="O874" s="6">
        <f>VLOOKUP(C874,'Cleaned Customer Dim'!$A$2:$D$501,4,FALSE)</f>
        <v>34</v>
      </c>
      <c r="P874" s="6" t="str">
        <f>VLOOKUP(C874,'Cleaned Customer Dim'!$A$2:$E$501,5,FALSE)</f>
        <v>Female</v>
      </c>
      <c r="Q874" s="6" t="str">
        <f>VLOOKUP(C874,'Cleaned Customer Dim'!$A$2:$J$501,10,FALSE)</f>
        <v>Gold</v>
      </c>
      <c r="R874" s="4" t="str">
        <f>VLOOKUP(D874,'Cleaned Product Dim'!$A$2:$C$101,3,FALSE)</f>
        <v>Electronics</v>
      </c>
      <c r="S874" s="6">
        <f>VLOOKUP(D874,'Cleaned Product Dim'!$A$2:$G$101,7,FALSE)</f>
        <v>392.89</v>
      </c>
      <c r="T874" s="6">
        <f>VLOOKUP(D874,'Cleaned Product Dim'!$A$2:$H$101,8,FALSE)</f>
        <v>320</v>
      </c>
      <c r="U874" s="6" t="str">
        <f>VLOOKUP(E874,'Cleaned Store Dim'!$A$2:$C$21,3,FALSE)</f>
        <v>East</v>
      </c>
      <c r="V874" s="6" t="str">
        <f>VLOOKUP(E874,'Cleaned Store Dim'!$A$2:$E$21,5,FALSE)</f>
        <v>Online</v>
      </c>
      <c r="W874" s="6" t="str">
        <f>VLOOKUP(E874,'Cleaned Store Dim'!$A$2:$F$21,6,FALSE)</f>
        <v>Joseph</v>
      </c>
    </row>
    <row r="875" spans="1:23" ht="15.75" x14ac:dyDescent="0.25">
      <c r="A875" s="4" t="s">
        <v>2840</v>
      </c>
      <c r="B875" s="20">
        <v>45250</v>
      </c>
      <c r="C875" s="4" t="s">
        <v>1417</v>
      </c>
      <c r="D875" s="4" t="s">
        <v>1844</v>
      </c>
      <c r="E875" s="4" t="s">
        <v>1914</v>
      </c>
      <c r="F875" s="4">
        <v>2</v>
      </c>
      <c r="G875" s="4">
        <v>386.46</v>
      </c>
      <c r="H875" s="4">
        <v>0.23</v>
      </c>
      <c r="I875" s="4" t="s">
        <v>1964</v>
      </c>
      <c r="J875" s="4">
        <v>595.14840000000004</v>
      </c>
      <c r="K875" s="4">
        <f t="shared" si="52"/>
        <v>2</v>
      </c>
      <c r="L875" s="4">
        <f t="shared" si="53"/>
        <v>386.46</v>
      </c>
      <c r="M875" s="4">
        <f t="shared" si="54"/>
        <v>0.23</v>
      </c>
      <c r="N875" s="4">
        <f t="shared" si="55"/>
        <v>595.14840000000004</v>
      </c>
      <c r="O875" s="6">
        <f>VLOOKUP(C875,'Cleaned Customer Dim'!$A$2:$D$501,4,FALSE)</f>
        <v>54</v>
      </c>
      <c r="P875" s="6" t="str">
        <f>VLOOKUP(C875,'Cleaned Customer Dim'!$A$2:$E$501,5,FALSE)</f>
        <v>Male</v>
      </c>
      <c r="Q875" s="6" t="str">
        <f>VLOOKUP(C875,'Cleaned Customer Dim'!$A$2:$J$501,10,FALSE)</f>
        <v>Gold</v>
      </c>
      <c r="R875" s="4" t="str">
        <f>VLOOKUP(D875,'Cleaned Product Dim'!$A$2:$C$101,3,FALSE)</f>
        <v>Home</v>
      </c>
      <c r="S875" s="6">
        <f>VLOOKUP(D875,'Cleaned Product Dim'!$A$2:$G$101,7,FALSE)</f>
        <v>371.38</v>
      </c>
      <c r="T875" s="6">
        <f>VLOOKUP(D875,'Cleaned Product Dim'!$A$2:$H$101,8,FALSE)</f>
        <v>220</v>
      </c>
      <c r="U875" s="6" t="str">
        <f>VLOOKUP(E875,'Cleaned Store Dim'!$A$2:$C$21,3,FALSE)</f>
        <v>South</v>
      </c>
      <c r="V875" s="6" t="str">
        <f>VLOOKUP(E875,'Cleaned Store Dim'!$A$2:$E$21,5,FALSE)</f>
        <v>Online</v>
      </c>
      <c r="W875" s="6" t="str">
        <f>VLOOKUP(E875,'Cleaned Store Dim'!$A$2:$F$21,6,FALSE)</f>
        <v>Williamsport</v>
      </c>
    </row>
    <row r="876" spans="1:23" ht="15.75" x14ac:dyDescent="0.25">
      <c r="A876" s="4" t="s">
        <v>2841</v>
      </c>
      <c r="B876" s="20">
        <v>45748</v>
      </c>
      <c r="C876" s="4" t="s">
        <v>648</v>
      </c>
      <c r="D876" s="4" t="s">
        <v>1631</v>
      </c>
      <c r="E876" s="4" t="s">
        <v>1901</v>
      </c>
      <c r="F876" s="4">
        <v>1</v>
      </c>
      <c r="G876" s="4">
        <v>270.45</v>
      </c>
      <c r="H876" s="4">
        <v>0.15</v>
      </c>
      <c r="I876" s="4" t="s">
        <v>1964</v>
      </c>
      <c r="J876" s="4">
        <v>229.88249999999999</v>
      </c>
      <c r="K876" s="4">
        <f t="shared" si="52"/>
        <v>1</v>
      </c>
      <c r="L876" s="4">
        <f t="shared" si="53"/>
        <v>270.45</v>
      </c>
      <c r="M876" s="4">
        <f t="shared" si="54"/>
        <v>0.15</v>
      </c>
      <c r="N876" s="4">
        <f t="shared" si="55"/>
        <v>229.88249999999999</v>
      </c>
      <c r="O876" s="6">
        <f>VLOOKUP(C876,'Cleaned Customer Dim'!$A$2:$D$501,4,FALSE)</f>
        <v>60</v>
      </c>
      <c r="P876" s="6" t="str">
        <f>VLOOKUP(C876,'Cleaned Customer Dim'!$A$2:$E$501,5,FALSE)</f>
        <v>Male</v>
      </c>
      <c r="Q876" s="6" t="str">
        <f>VLOOKUP(C876,'Cleaned Customer Dim'!$A$2:$J$501,10,FALSE)</f>
        <v>Silver</v>
      </c>
      <c r="R876" s="4" t="str">
        <f>VLOOKUP(D876,'Cleaned Product Dim'!$A$2:$C$101,3,FALSE)</f>
        <v>Sports</v>
      </c>
      <c r="S876" s="6">
        <f>VLOOKUP(D876,'Cleaned Product Dim'!$A$2:$G$101,7,FALSE)</f>
        <v>21.34</v>
      </c>
      <c r="T876" s="6">
        <f>VLOOKUP(D876,'Cleaned Product Dim'!$A$2:$H$101,8,FALSE)</f>
        <v>65</v>
      </c>
      <c r="U876" s="6" t="str">
        <f>VLOOKUP(E876,'Cleaned Store Dim'!$A$2:$C$21,3,FALSE)</f>
        <v>North</v>
      </c>
      <c r="V876" s="6" t="str">
        <f>VLOOKUP(E876,'Cleaned Store Dim'!$A$2:$E$21,5,FALSE)</f>
        <v>Outlet</v>
      </c>
      <c r="W876" s="6" t="str">
        <f>VLOOKUP(E876,'Cleaned Store Dim'!$A$2:$F$21,6,FALSE)</f>
        <v>Goldberg</v>
      </c>
    </row>
    <row r="877" spans="1:23" ht="15.75" x14ac:dyDescent="0.25">
      <c r="A877" s="4" t="s">
        <v>2842</v>
      </c>
      <c r="B877" s="20">
        <v>45493</v>
      </c>
      <c r="C877" s="4" t="s">
        <v>164</v>
      </c>
      <c r="D877" s="4" t="s">
        <v>1811</v>
      </c>
      <c r="E877" s="4" t="s">
        <v>1924</v>
      </c>
      <c r="F877" s="4">
        <v>4</v>
      </c>
      <c r="G877" s="4">
        <v>762.94</v>
      </c>
      <c r="H877" s="4">
        <v>0.09</v>
      </c>
      <c r="I877" s="4" t="s">
        <v>1964</v>
      </c>
      <c r="J877" s="4">
        <v>2777.1016</v>
      </c>
      <c r="K877" s="4">
        <f t="shared" si="52"/>
        <v>4</v>
      </c>
      <c r="L877" s="4">
        <f t="shared" si="53"/>
        <v>762.94</v>
      </c>
      <c r="M877" s="4">
        <f t="shared" si="54"/>
        <v>0.09</v>
      </c>
      <c r="N877" s="4">
        <f t="shared" si="55"/>
        <v>2777.1016</v>
      </c>
      <c r="O877" s="6">
        <f>VLOOKUP(C877,'Cleaned Customer Dim'!$A$2:$D$501,4,FALSE)</f>
        <v>21</v>
      </c>
      <c r="P877" s="6" t="str">
        <f>VLOOKUP(C877,'Cleaned Customer Dim'!$A$2:$E$501,5,FALSE)</f>
        <v>Male</v>
      </c>
      <c r="Q877" s="6" t="str">
        <f>VLOOKUP(C877,'Cleaned Customer Dim'!$A$2:$J$501,10,FALSE)</f>
        <v>Platinum</v>
      </c>
      <c r="R877" s="4" t="str">
        <f>VLOOKUP(D877,'Cleaned Product Dim'!$A$2:$C$101,3,FALSE)</f>
        <v>Electronics</v>
      </c>
      <c r="S877" s="6">
        <f>VLOOKUP(D877,'Cleaned Product Dim'!$A$2:$G$101,7,FALSE)</f>
        <v>392.89</v>
      </c>
      <c r="T877" s="6">
        <f>VLOOKUP(D877,'Cleaned Product Dim'!$A$2:$H$101,8,FALSE)</f>
        <v>320</v>
      </c>
      <c r="U877" s="6" t="str">
        <f>VLOOKUP(E877,'Cleaned Store Dim'!$A$2:$C$21,3,FALSE)</f>
        <v>East</v>
      </c>
      <c r="V877" s="6" t="str">
        <f>VLOOKUP(E877,'Cleaned Store Dim'!$A$2:$E$21,5,FALSE)</f>
        <v>Online</v>
      </c>
      <c r="W877" s="6" t="str">
        <f>VLOOKUP(E877,'Cleaned Store Dim'!$A$2:$F$21,6,FALSE)</f>
        <v>David</v>
      </c>
    </row>
    <row r="878" spans="1:23" ht="15.75" x14ac:dyDescent="0.25">
      <c r="A878" s="4" t="s">
        <v>2843</v>
      </c>
      <c r="B878" s="20">
        <v>45271</v>
      </c>
      <c r="C878" s="4" t="s">
        <v>1530</v>
      </c>
      <c r="D878" s="4" t="s">
        <v>1703</v>
      </c>
      <c r="E878" s="4" t="s">
        <v>1932</v>
      </c>
      <c r="F878" s="4">
        <v>1</v>
      </c>
      <c r="G878" s="4">
        <v>409.03</v>
      </c>
      <c r="H878" s="4">
        <v>0.25</v>
      </c>
      <c r="I878" s="4" t="s">
        <v>1964</v>
      </c>
      <c r="J878" s="4">
        <v>306.77249999999998</v>
      </c>
      <c r="K878" s="4">
        <f t="shared" si="52"/>
        <v>1</v>
      </c>
      <c r="L878" s="4">
        <f t="shared" si="53"/>
        <v>409.03</v>
      </c>
      <c r="M878" s="4">
        <f t="shared" si="54"/>
        <v>0.25</v>
      </c>
      <c r="N878" s="4">
        <f t="shared" si="55"/>
        <v>306.77249999999998</v>
      </c>
      <c r="O878" s="6">
        <f>VLOOKUP(C878,'Cleaned Customer Dim'!$A$2:$D$501,4,FALSE)</f>
        <v>21</v>
      </c>
      <c r="P878" s="6" t="str">
        <f>VLOOKUP(C878,'Cleaned Customer Dim'!$A$2:$E$501,5,FALSE)</f>
        <v>Male</v>
      </c>
      <c r="Q878" s="6" t="str">
        <f>VLOOKUP(C878,'Cleaned Customer Dim'!$A$2:$J$501,10,FALSE)</f>
        <v>Gold</v>
      </c>
      <c r="R878" s="4" t="str">
        <f>VLOOKUP(D878,'Cleaned Product Dim'!$A$2:$C$101,3,FALSE)</f>
        <v>Sports</v>
      </c>
      <c r="S878" s="6">
        <f>VLOOKUP(D878,'Cleaned Product Dim'!$A$2:$G$101,7,FALSE)</f>
        <v>313.26</v>
      </c>
      <c r="T878" s="6">
        <f>VLOOKUP(D878,'Cleaned Product Dim'!$A$2:$H$101,8,FALSE)</f>
        <v>369</v>
      </c>
      <c r="U878" s="6" t="str">
        <f>VLOOKUP(E878,'Cleaned Store Dim'!$A$2:$C$21,3,FALSE)</f>
        <v>East</v>
      </c>
      <c r="V878" s="6" t="str">
        <f>VLOOKUP(E878,'Cleaned Store Dim'!$A$2:$E$21,5,FALSE)</f>
        <v>Flagship</v>
      </c>
      <c r="W878" s="6" t="str">
        <f>VLOOKUP(E878,'Cleaned Store Dim'!$A$2:$F$21,6,FALSE)</f>
        <v>Johnsonville</v>
      </c>
    </row>
    <row r="879" spans="1:23" ht="15.75" x14ac:dyDescent="0.25">
      <c r="A879" s="4" t="s">
        <v>2844</v>
      </c>
      <c r="B879" s="20">
        <v>45411</v>
      </c>
      <c r="C879" s="4" t="s">
        <v>719</v>
      </c>
      <c r="D879" s="4" t="s">
        <v>1871</v>
      </c>
      <c r="E879" s="4" t="s">
        <v>1945</v>
      </c>
      <c r="F879" s="4">
        <v>2</v>
      </c>
      <c r="G879" s="4">
        <v>891.13</v>
      </c>
      <c r="H879" s="4">
        <v>0.13</v>
      </c>
      <c r="I879" s="4" t="s">
        <v>1959</v>
      </c>
      <c r="J879" s="4">
        <v>1550.5662</v>
      </c>
      <c r="K879" s="4">
        <f t="shared" si="52"/>
        <v>2</v>
      </c>
      <c r="L879" s="4">
        <f t="shared" si="53"/>
        <v>891.13</v>
      </c>
      <c r="M879" s="4">
        <f t="shared" si="54"/>
        <v>0.13</v>
      </c>
      <c r="N879" s="4">
        <f t="shared" si="55"/>
        <v>1550.5662</v>
      </c>
      <c r="O879" s="6">
        <f>VLOOKUP(C879,'Cleaned Customer Dim'!$A$2:$D$501,4,FALSE)</f>
        <v>47</v>
      </c>
      <c r="P879" s="6" t="str">
        <f>VLOOKUP(C879,'Cleaned Customer Dim'!$A$2:$E$501,5,FALSE)</f>
        <v>Female</v>
      </c>
      <c r="Q879" s="6" t="str">
        <f>VLOOKUP(C879,'Cleaned Customer Dim'!$A$2:$J$501,10,FALSE)</f>
        <v>Gold</v>
      </c>
      <c r="R879" s="4" t="str">
        <f>VLOOKUP(D879,'Cleaned Product Dim'!$A$2:$C$101,3,FALSE)</f>
        <v>Clothing</v>
      </c>
      <c r="S879" s="6">
        <f>VLOOKUP(D879,'Cleaned Product Dim'!$A$2:$G$101,7,FALSE)</f>
        <v>358.47</v>
      </c>
      <c r="T879" s="6">
        <f>VLOOKUP(D879,'Cleaned Product Dim'!$A$2:$H$101,8,FALSE)</f>
        <v>143</v>
      </c>
      <c r="U879" s="6" t="str">
        <f>VLOOKUP(E879,'Cleaned Store Dim'!$A$2:$C$21,3,FALSE)</f>
        <v>East</v>
      </c>
      <c r="V879" s="6" t="str">
        <f>VLOOKUP(E879,'Cleaned Store Dim'!$A$2:$E$21,5,FALSE)</f>
        <v>Flagship</v>
      </c>
      <c r="W879" s="6" t="str">
        <f>VLOOKUP(E879,'Cleaned Store Dim'!$A$2:$F$21,6,FALSE)</f>
        <v>East Stevechester</v>
      </c>
    </row>
    <row r="880" spans="1:23" ht="15.75" x14ac:dyDescent="0.25">
      <c r="A880" s="4" t="s">
        <v>2845</v>
      </c>
      <c r="B880" s="20">
        <v>45593</v>
      </c>
      <c r="C880" s="4" t="s">
        <v>134</v>
      </c>
      <c r="D880" s="4" t="s">
        <v>1859</v>
      </c>
      <c r="E880" s="4" t="s">
        <v>1939</v>
      </c>
      <c r="F880" s="4">
        <v>1</v>
      </c>
      <c r="G880" s="4">
        <v>553.38</v>
      </c>
      <c r="H880" s="4">
        <v>0.21</v>
      </c>
      <c r="I880" s="4" t="s">
        <v>1961</v>
      </c>
      <c r="J880" s="4">
        <v>437.17020000000002</v>
      </c>
      <c r="K880" s="4">
        <f t="shared" si="52"/>
        <v>1</v>
      </c>
      <c r="L880" s="4">
        <f t="shared" si="53"/>
        <v>553.38</v>
      </c>
      <c r="M880" s="4">
        <f t="shared" si="54"/>
        <v>0.21</v>
      </c>
      <c r="N880" s="4">
        <f t="shared" si="55"/>
        <v>437.17020000000002</v>
      </c>
      <c r="O880" s="6">
        <f>VLOOKUP(C880,'Cleaned Customer Dim'!$A$2:$D$501,4,FALSE)</f>
        <v>48</v>
      </c>
      <c r="P880" s="6" t="str">
        <f>VLOOKUP(C880,'Cleaned Customer Dim'!$A$2:$E$501,5,FALSE)</f>
        <v>Female</v>
      </c>
      <c r="Q880" s="6" t="str">
        <f>VLOOKUP(C880,'Cleaned Customer Dim'!$A$2:$J$501,10,FALSE)</f>
        <v>Gold</v>
      </c>
      <c r="R880" s="4" t="str">
        <f>VLOOKUP(D880,'Cleaned Product Dim'!$A$2:$C$101,3,FALSE)</f>
        <v>Home</v>
      </c>
      <c r="S880" s="6">
        <f>VLOOKUP(D880,'Cleaned Product Dim'!$A$2:$G$101,7,FALSE)</f>
        <v>447.43</v>
      </c>
      <c r="T880" s="6">
        <f>VLOOKUP(D880,'Cleaned Product Dim'!$A$2:$H$101,8,FALSE)</f>
        <v>191</v>
      </c>
      <c r="U880" s="6" t="str">
        <f>VLOOKUP(E880,'Cleaned Store Dim'!$A$2:$C$21,3,FALSE)</f>
        <v>West</v>
      </c>
      <c r="V880" s="6" t="str">
        <f>VLOOKUP(E880,'Cleaned Store Dim'!$A$2:$E$21,5,FALSE)</f>
        <v>Flagship</v>
      </c>
      <c r="W880" s="6" t="str">
        <f>VLOOKUP(E880,'Cleaned Store Dim'!$A$2:$F$21,6,FALSE)</f>
        <v>New Jimmy</v>
      </c>
    </row>
    <row r="881" spans="1:23" ht="15.75" x14ac:dyDescent="0.25">
      <c r="A881" s="4" t="s">
        <v>2846</v>
      </c>
      <c r="B881" s="20">
        <v>45281</v>
      </c>
      <c r="C881" s="4" t="s">
        <v>542</v>
      </c>
      <c r="D881" s="4" t="s">
        <v>1838</v>
      </c>
      <c r="E881" s="4" t="s">
        <v>1932</v>
      </c>
      <c r="F881" s="4">
        <v>2</v>
      </c>
      <c r="G881" s="4">
        <v>652.29999999999995</v>
      </c>
      <c r="H881" s="4">
        <v>0.16</v>
      </c>
      <c r="I881" s="4" t="s">
        <v>1964</v>
      </c>
      <c r="J881" s="4">
        <v>1095.864</v>
      </c>
      <c r="K881" s="4">
        <f t="shared" si="52"/>
        <v>2</v>
      </c>
      <c r="L881" s="4">
        <f t="shared" si="53"/>
        <v>652.29999999999995</v>
      </c>
      <c r="M881" s="4">
        <f t="shared" si="54"/>
        <v>0.16</v>
      </c>
      <c r="N881" s="4">
        <f t="shared" si="55"/>
        <v>1095.864</v>
      </c>
      <c r="O881" s="6">
        <f>VLOOKUP(C881,'Cleaned Customer Dim'!$A$2:$D$501,4,FALSE)</f>
        <v>41</v>
      </c>
      <c r="P881" s="6" t="str">
        <f>VLOOKUP(C881,'Cleaned Customer Dim'!$A$2:$E$501,5,FALSE)</f>
        <v>Female</v>
      </c>
      <c r="Q881" s="6" t="str">
        <f>VLOOKUP(C881,'Cleaned Customer Dim'!$A$2:$J$501,10,FALSE)</f>
        <v>Platinum</v>
      </c>
      <c r="R881" s="4" t="str">
        <f>VLOOKUP(D881,'Cleaned Product Dim'!$A$2:$C$101,3,FALSE)</f>
        <v>Clothing</v>
      </c>
      <c r="S881" s="6">
        <f>VLOOKUP(D881,'Cleaned Product Dim'!$A$2:$G$101,7,FALSE)</f>
        <v>119.57</v>
      </c>
      <c r="T881" s="6">
        <f>VLOOKUP(D881,'Cleaned Product Dim'!$A$2:$H$101,8,FALSE)</f>
        <v>210</v>
      </c>
      <c r="U881" s="6" t="str">
        <f>VLOOKUP(E881,'Cleaned Store Dim'!$A$2:$C$21,3,FALSE)</f>
        <v>East</v>
      </c>
      <c r="V881" s="6" t="str">
        <f>VLOOKUP(E881,'Cleaned Store Dim'!$A$2:$E$21,5,FALSE)</f>
        <v>Flagship</v>
      </c>
      <c r="W881" s="6" t="str">
        <f>VLOOKUP(E881,'Cleaned Store Dim'!$A$2:$F$21,6,FALSE)</f>
        <v>Johnsonville</v>
      </c>
    </row>
    <row r="882" spans="1:23" ht="15.75" x14ac:dyDescent="0.25">
      <c r="A882" s="4" t="s">
        <v>2847</v>
      </c>
      <c r="B882" s="20">
        <v>45575</v>
      </c>
      <c r="C882" s="4" t="s">
        <v>427</v>
      </c>
      <c r="D882" s="4" t="s">
        <v>1706</v>
      </c>
      <c r="E882" s="4" t="s">
        <v>1921</v>
      </c>
      <c r="F882" s="4">
        <v>4</v>
      </c>
      <c r="G882" s="4">
        <v>194.36</v>
      </c>
      <c r="H882" s="4">
        <v>0.18</v>
      </c>
      <c r="I882" s="4" t="s">
        <v>1964</v>
      </c>
      <c r="J882" s="4">
        <v>637.50080000000014</v>
      </c>
      <c r="K882" s="4">
        <f t="shared" si="52"/>
        <v>4</v>
      </c>
      <c r="L882" s="4">
        <f t="shared" si="53"/>
        <v>194.36</v>
      </c>
      <c r="M882" s="4">
        <f t="shared" si="54"/>
        <v>0.18</v>
      </c>
      <c r="N882" s="4">
        <f t="shared" si="55"/>
        <v>637.50080000000014</v>
      </c>
      <c r="O882" s="6">
        <f>VLOOKUP(C882,'Cleaned Customer Dim'!$A$2:$D$501,4,FALSE)</f>
        <v>50</v>
      </c>
      <c r="P882" s="6" t="str">
        <f>VLOOKUP(C882,'Cleaned Customer Dim'!$A$2:$E$501,5,FALSE)</f>
        <v>Male</v>
      </c>
      <c r="Q882" s="6" t="str">
        <f>VLOOKUP(C882,'Cleaned Customer Dim'!$A$2:$J$501,10,FALSE)</f>
        <v>Platinum</v>
      </c>
      <c r="R882" s="4" t="str">
        <f>VLOOKUP(D882,'Cleaned Product Dim'!$A$2:$C$101,3,FALSE)</f>
        <v>Electronics</v>
      </c>
      <c r="S882" s="6">
        <f>VLOOKUP(D882,'Cleaned Product Dim'!$A$2:$G$101,7,FALSE)</f>
        <v>450.71</v>
      </c>
      <c r="T882" s="6">
        <f>VLOOKUP(D882,'Cleaned Product Dim'!$A$2:$H$101,8,FALSE)</f>
        <v>389</v>
      </c>
      <c r="U882" s="6" t="str">
        <f>VLOOKUP(E882,'Cleaned Store Dim'!$A$2:$C$21,3,FALSE)</f>
        <v>South</v>
      </c>
      <c r="V882" s="6" t="str">
        <f>VLOOKUP(E882,'Cleaned Store Dim'!$A$2:$E$21,5,FALSE)</f>
        <v>Flagship</v>
      </c>
      <c r="W882" s="6" t="str">
        <f>VLOOKUP(E882,'Cleaned Store Dim'!$A$2:$F$21,6,FALSE)</f>
        <v>Johnstad</v>
      </c>
    </row>
    <row r="883" spans="1:23" ht="15.75" x14ac:dyDescent="0.25">
      <c r="A883" s="4" t="s">
        <v>2848</v>
      </c>
      <c r="B883" s="20">
        <v>45717</v>
      </c>
      <c r="C883" s="4" t="s">
        <v>521</v>
      </c>
      <c r="D883" s="4" t="s">
        <v>1859</v>
      </c>
      <c r="E883" s="4" t="s">
        <v>1892</v>
      </c>
      <c r="F883" s="4">
        <v>3</v>
      </c>
      <c r="G883" s="4">
        <v>476.37</v>
      </c>
      <c r="H883" s="4">
        <v>0.21</v>
      </c>
      <c r="I883" s="4" t="s">
        <v>1964</v>
      </c>
      <c r="J883" s="4">
        <v>1128.9969000000001</v>
      </c>
      <c r="K883" s="4">
        <f t="shared" si="52"/>
        <v>3</v>
      </c>
      <c r="L883" s="4">
        <f t="shared" si="53"/>
        <v>476.37</v>
      </c>
      <c r="M883" s="4">
        <f t="shared" si="54"/>
        <v>0.21</v>
      </c>
      <c r="N883" s="4">
        <f t="shared" si="55"/>
        <v>1128.9969000000001</v>
      </c>
      <c r="O883" s="6">
        <f>VLOOKUP(C883,'Cleaned Customer Dim'!$A$2:$D$501,4,FALSE)</f>
        <v>31</v>
      </c>
      <c r="P883" s="6" t="str">
        <f>VLOOKUP(C883,'Cleaned Customer Dim'!$A$2:$E$501,5,FALSE)</f>
        <v>Male</v>
      </c>
      <c r="Q883" s="6" t="str">
        <f>VLOOKUP(C883,'Cleaned Customer Dim'!$A$2:$J$501,10,FALSE)</f>
        <v>Bronze</v>
      </c>
      <c r="R883" s="4" t="str">
        <f>VLOOKUP(D883,'Cleaned Product Dim'!$A$2:$C$101,3,FALSE)</f>
        <v>Home</v>
      </c>
      <c r="S883" s="6">
        <f>VLOOKUP(D883,'Cleaned Product Dim'!$A$2:$G$101,7,FALSE)</f>
        <v>447.43</v>
      </c>
      <c r="T883" s="6">
        <f>VLOOKUP(D883,'Cleaned Product Dim'!$A$2:$H$101,8,FALSE)</f>
        <v>191</v>
      </c>
      <c r="U883" s="6" t="str">
        <f>VLOOKUP(E883,'Cleaned Store Dim'!$A$2:$C$21,3,FALSE)</f>
        <v>North</v>
      </c>
      <c r="V883" s="6" t="str">
        <f>VLOOKUP(E883,'Cleaned Store Dim'!$A$2:$E$21,5,FALSE)</f>
        <v>Flagship</v>
      </c>
      <c r="W883" s="6" t="str">
        <f>VLOOKUP(E883,'Cleaned Store Dim'!$A$2:$F$21,6,FALSE)</f>
        <v>Daniel</v>
      </c>
    </row>
    <row r="884" spans="1:23" ht="15.75" x14ac:dyDescent="0.25">
      <c r="A884" s="4" t="s">
        <v>2849</v>
      </c>
      <c r="B884" s="20">
        <v>45538</v>
      </c>
      <c r="C884" s="4" t="s">
        <v>1154</v>
      </c>
      <c r="D884" s="4" t="s">
        <v>1700</v>
      </c>
      <c r="E884" s="4" t="s">
        <v>1908</v>
      </c>
      <c r="F884" s="4">
        <v>3</v>
      </c>
      <c r="G884" s="4">
        <v>174.57</v>
      </c>
      <c r="H884" s="4">
        <v>0</v>
      </c>
      <c r="I884" s="4" t="s">
        <v>1961</v>
      </c>
      <c r="J884" s="4">
        <v>523.71</v>
      </c>
      <c r="K884" s="4">
        <f t="shared" si="52"/>
        <v>3</v>
      </c>
      <c r="L884" s="4">
        <f t="shared" si="53"/>
        <v>174.57</v>
      </c>
      <c r="M884" s="4">
        <f t="shared" si="54"/>
        <v>0</v>
      </c>
      <c r="N884" s="4">
        <f t="shared" si="55"/>
        <v>523.71</v>
      </c>
      <c r="O884" s="6">
        <f>VLOOKUP(C884,'Cleaned Customer Dim'!$A$2:$D$501,4,FALSE)</f>
        <v>63</v>
      </c>
      <c r="P884" s="6" t="str">
        <f>VLOOKUP(C884,'Cleaned Customer Dim'!$A$2:$E$501,5,FALSE)</f>
        <v>Female</v>
      </c>
      <c r="Q884" s="6" t="str">
        <f>VLOOKUP(C884,'Cleaned Customer Dim'!$A$2:$J$501,10,FALSE)</f>
        <v>Platinum</v>
      </c>
      <c r="R884" s="4" t="str">
        <f>VLOOKUP(D884,'Cleaned Product Dim'!$A$2:$C$101,3,FALSE)</f>
        <v>Electronics</v>
      </c>
      <c r="S884" s="6">
        <f>VLOOKUP(D884,'Cleaned Product Dim'!$A$2:$G$101,7,FALSE)</f>
        <v>38.520000000000003</v>
      </c>
      <c r="T884" s="6">
        <f>VLOOKUP(D884,'Cleaned Product Dim'!$A$2:$H$101,8,FALSE)</f>
        <v>378</v>
      </c>
      <c r="U884" s="6" t="str">
        <f>VLOOKUP(E884,'Cleaned Store Dim'!$A$2:$C$21,3,FALSE)</f>
        <v>North</v>
      </c>
      <c r="V884" s="6" t="str">
        <f>VLOOKUP(E884,'Cleaned Store Dim'!$A$2:$E$21,5,FALSE)</f>
        <v>Outlet</v>
      </c>
      <c r="W884" s="6" t="str">
        <f>VLOOKUP(E884,'Cleaned Store Dim'!$A$2:$F$21,6,FALSE)</f>
        <v>Chester</v>
      </c>
    </row>
    <row r="885" spans="1:23" ht="15.75" x14ac:dyDescent="0.25">
      <c r="A885" s="4" t="s">
        <v>2850</v>
      </c>
      <c r="B885" s="20">
        <v>45526</v>
      </c>
      <c r="C885" s="4" t="s">
        <v>418</v>
      </c>
      <c r="D885" s="4" t="s">
        <v>1838</v>
      </c>
      <c r="E885" s="4" t="s">
        <v>1887</v>
      </c>
      <c r="F885" s="4">
        <v>3</v>
      </c>
      <c r="G885" s="4">
        <v>762</v>
      </c>
      <c r="H885" s="4">
        <v>0.02</v>
      </c>
      <c r="I885" s="4" t="s">
        <v>1961</v>
      </c>
      <c r="J885" s="4">
        <v>2240.2800000000002</v>
      </c>
      <c r="K885" s="4">
        <f t="shared" si="52"/>
        <v>3</v>
      </c>
      <c r="L885" s="4">
        <f t="shared" si="53"/>
        <v>762</v>
      </c>
      <c r="M885" s="4">
        <f t="shared" si="54"/>
        <v>0.02</v>
      </c>
      <c r="N885" s="4">
        <f t="shared" si="55"/>
        <v>2240.2800000000002</v>
      </c>
      <c r="O885" s="6">
        <f>VLOOKUP(C885,'Cleaned Customer Dim'!$A$2:$D$501,4,FALSE)</f>
        <v>40</v>
      </c>
      <c r="P885" s="6" t="str">
        <f>VLOOKUP(C885,'Cleaned Customer Dim'!$A$2:$E$501,5,FALSE)</f>
        <v>Male</v>
      </c>
      <c r="Q885" s="6" t="str">
        <f>VLOOKUP(C885,'Cleaned Customer Dim'!$A$2:$J$501,10,FALSE)</f>
        <v>Bronze</v>
      </c>
      <c r="R885" s="4" t="str">
        <f>VLOOKUP(D885,'Cleaned Product Dim'!$A$2:$C$101,3,FALSE)</f>
        <v>Clothing</v>
      </c>
      <c r="S885" s="6">
        <f>VLOOKUP(D885,'Cleaned Product Dim'!$A$2:$G$101,7,FALSE)</f>
        <v>119.57</v>
      </c>
      <c r="T885" s="6">
        <f>VLOOKUP(D885,'Cleaned Product Dim'!$A$2:$H$101,8,FALSE)</f>
        <v>210</v>
      </c>
      <c r="U885" s="6" t="str">
        <f>VLOOKUP(E885,'Cleaned Store Dim'!$A$2:$C$21,3,FALSE)</f>
        <v>East</v>
      </c>
      <c r="V885" s="6" t="str">
        <f>VLOOKUP(E885,'Cleaned Store Dim'!$A$2:$E$21,5,FALSE)</f>
        <v>Flagship</v>
      </c>
      <c r="W885" s="6" t="str">
        <f>VLOOKUP(E885,'Cleaned Store Dim'!$A$2:$F$21,6,FALSE)</f>
        <v>Washington</v>
      </c>
    </row>
    <row r="886" spans="1:23" ht="15.75" x14ac:dyDescent="0.25">
      <c r="A886" s="4" t="s">
        <v>2851</v>
      </c>
      <c r="B886" s="20">
        <v>45395</v>
      </c>
      <c r="C886" s="4" t="s">
        <v>1331</v>
      </c>
      <c r="D886" s="4" t="s">
        <v>1799</v>
      </c>
      <c r="E886" s="4" t="s">
        <v>1948</v>
      </c>
      <c r="F886" s="4">
        <v>1</v>
      </c>
      <c r="G886" s="4">
        <v>44.08</v>
      </c>
      <c r="H886" s="4">
        <v>0.05</v>
      </c>
      <c r="I886" s="4" t="s">
        <v>1959</v>
      </c>
      <c r="J886" s="4">
        <v>41.875999999999998</v>
      </c>
      <c r="K886" s="4">
        <f t="shared" si="52"/>
        <v>1</v>
      </c>
      <c r="L886" s="4">
        <f t="shared" si="53"/>
        <v>44.08</v>
      </c>
      <c r="M886" s="4">
        <f t="shared" si="54"/>
        <v>0.05</v>
      </c>
      <c r="N886" s="4">
        <f t="shared" si="55"/>
        <v>41.875999999999998</v>
      </c>
      <c r="O886" s="6">
        <f>VLOOKUP(C886,'Cleaned Customer Dim'!$A$2:$D$501,4,FALSE)</f>
        <v>40</v>
      </c>
      <c r="P886" s="6" t="str">
        <f>VLOOKUP(C886,'Cleaned Customer Dim'!$A$2:$E$501,5,FALSE)</f>
        <v>Male</v>
      </c>
      <c r="Q886" s="6" t="str">
        <f>VLOOKUP(C886,'Cleaned Customer Dim'!$A$2:$J$501,10,FALSE)</f>
        <v>Bronze</v>
      </c>
      <c r="R886" s="4" t="str">
        <f>VLOOKUP(D886,'Cleaned Product Dim'!$A$2:$C$101,3,FALSE)</f>
        <v>Sports</v>
      </c>
      <c r="S886" s="6">
        <f>VLOOKUP(D886,'Cleaned Product Dim'!$A$2:$G$101,7,FALSE)</f>
        <v>477.61</v>
      </c>
      <c r="T886" s="6">
        <f>VLOOKUP(D886,'Cleaned Product Dim'!$A$2:$H$101,8,FALSE)</f>
        <v>300</v>
      </c>
      <c r="U886" s="6" t="str">
        <f>VLOOKUP(E886,'Cleaned Store Dim'!$A$2:$C$21,3,FALSE)</f>
        <v>East</v>
      </c>
      <c r="V886" s="6" t="str">
        <f>VLOOKUP(E886,'Cleaned Store Dim'!$A$2:$E$21,5,FALSE)</f>
        <v>Online</v>
      </c>
      <c r="W886" s="6" t="str">
        <f>VLOOKUP(E886,'Cleaned Store Dim'!$A$2:$F$21,6,FALSE)</f>
        <v>Vasquez</v>
      </c>
    </row>
    <row r="887" spans="1:23" ht="15.75" x14ac:dyDescent="0.25">
      <c r="A887" s="4" t="s">
        <v>2852</v>
      </c>
      <c r="B887" s="20">
        <v>45466</v>
      </c>
      <c r="C887" s="4" t="s">
        <v>1533</v>
      </c>
      <c r="D887" s="4" t="s">
        <v>1759</v>
      </c>
      <c r="E887" s="4" t="s">
        <v>1932</v>
      </c>
      <c r="F887" s="4">
        <v>1</v>
      </c>
      <c r="G887" s="4">
        <v>992.37</v>
      </c>
      <c r="H887" s="4">
        <v>0.24</v>
      </c>
      <c r="I887" s="4" t="s">
        <v>1964</v>
      </c>
      <c r="J887" s="4">
        <v>754.20119999999997</v>
      </c>
      <c r="K887" s="4">
        <f t="shared" si="52"/>
        <v>1</v>
      </c>
      <c r="L887" s="4">
        <f t="shared" si="53"/>
        <v>992.37</v>
      </c>
      <c r="M887" s="4">
        <f t="shared" si="54"/>
        <v>0.24</v>
      </c>
      <c r="N887" s="4">
        <f t="shared" si="55"/>
        <v>754.20119999999997</v>
      </c>
      <c r="O887" s="6">
        <f>VLOOKUP(C887,'Cleaned Customer Dim'!$A$2:$D$501,4,FALSE)</f>
        <v>23</v>
      </c>
      <c r="P887" s="6" t="str">
        <f>VLOOKUP(C887,'Cleaned Customer Dim'!$A$2:$E$501,5,FALSE)</f>
        <v>Female</v>
      </c>
      <c r="Q887" s="6" t="str">
        <f>VLOOKUP(C887,'Cleaned Customer Dim'!$A$2:$J$501,10,FALSE)</f>
        <v>Bronze</v>
      </c>
      <c r="R887" s="4" t="str">
        <f>VLOOKUP(D887,'Cleaned Product Dim'!$A$2:$C$101,3,FALSE)</f>
        <v>Beauty</v>
      </c>
      <c r="S887" s="6">
        <f>VLOOKUP(D887,'Cleaned Product Dim'!$A$2:$G$101,7,FALSE)</f>
        <v>17.309999999999999</v>
      </c>
      <c r="T887" s="6">
        <f>VLOOKUP(D887,'Cleaned Product Dim'!$A$2:$H$101,8,FALSE)</f>
        <v>399</v>
      </c>
      <c r="U887" s="6" t="str">
        <f>VLOOKUP(E887,'Cleaned Store Dim'!$A$2:$C$21,3,FALSE)</f>
        <v>East</v>
      </c>
      <c r="V887" s="6" t="str">
        <f>VLOOKUP(E887,'Cleaned Store Dim'!$A$2:$E$21,5,FALSE)</f>
        <v>Flagship</v>
      </c>
      <c r="W887" s="6" t="str">
        <f>VLOOKUP(E887,'Cleaned Store Dim'!$A$2:$F$21,6,FALSE)</f>
        <v>Johnsonville</v>
      </c>
    </row>
    <row r="888" spans="1:23" ht="15.75" x14ac:dyDescent="0.25">
      <c r="A888" s="4" t="s">
        <v>2853</v>
      </c>
      <c r="B888" s="20">
        <v>45846</v>
      </c>
      <c r="C888" s="4" t="s">
        <v>665</v>
      </c>
      <c r="D888" s="4" t="s">
        <v>1670</v>
      </c>
      <c r="E888" s="4" t="s">
        <v>1924</v>
      </c>
      <c r="F888" s="4">
        <v>3</v>
      </c>
      <c r="G888" s="4">
        <v>465.4</v>
      </c>
      <c r="H888" s="4">
        <v>0.28999999999999998</v>
      </c>
      <c r="I888" s="4" t="s">
        <v>1964</v>
      </c>
      <c r="J888" s="4">
        <v>991.30199999999979</v>
      </c>
      <c r="K888" s="4">
        <f t="shared" si="52"/>
        <v>3</v>
      </c>
      <c r="L888" s="4">
        <f t="shared" si="53"/>
        <v>465.4</v>
      </c>
      <c r="M888" s="4">
        <f t="shared" si="54"/>
        <v>0.28999999999999998</v>
      </c>
      <c r="N888" s="4">
        <f t="shared" si="55"/>
        <v>991.30199999999979</v>
      </c>
      <c r="O888" s="6">
        <f>VLOOKUP(C888,'Cleaned Customer Dim'!$A$2:$D$501,4,FALSE)</f>
        <v>25</v>
      </c>
      <c r="P888" s="6" t="str">
        <f>VLOOKUP(C888,'Cleaned Customer Dim'!$A$2:$E$501,5,FALSE)</f>
        <v>Female</v>
      </c>
      <c r="Q888" s="6" t="str">
        <f>VLOOKUP(C888,'Cleaned Customer Dim'!$A$2:$J$501,10,FALSE)</f>
        <v>Bronze</v>
      </c>
      <c r="R888" s="4" t="str">
        <f>VLOOKUP(D888,'Cleaned Product Dim'!$A$2:$C$101,3,FALSE)</f>
        <v>Sports</v>
      </c>
      <c r="S888" s="6">
        <f>VLOOKUP(D888,'Cleaned Product Dim'!$A$2:$G$101,7,FALSE)</f>
        <v>204.39</v>
      </c>
      <c r="T888" s="6">
        <f>VLOOKUP(D888,'Cleaned Product Dim'!$A$2:$H$101,8,FALSE)</f>
        <v>281</v>
      </c>
      <c r="U888" s="6" t="str">
        <f>VLOOKUP(E888,'Cleaned Store Dim'!$A$2:$C$21,3,FALSE)</f>
        <v>East</v>
      </c>
      <c r="V888" s="6" t="str">
        <f>VLOOKUP(E888,'Cleaned Store Dim'!$A$2:$E$21,5,FALSE)</f>
        <v>Online</v>
      </c>
      <c r="W888" s="6" t="str">
        <f>VLOOKUP(E888,'Cleaned Store Dim'!$A$2:$F$21,6,FALSE)</f>
        <v>David</v>
      </c>
    </row>
    <row r="889" spans="1:23" ht="15.75" x14ac:dyDescent="0.25">
      <c r="A889" s="4" t="s">
        <v>2854</v>
      </c>
      <c r="B889" s="20">
        <v>45872</v>
      </c>
      <c r="C889" s="4" t="s">
        <v>1070</v>
      </c>
      <c r="D889" s="4" t="s">
        <v>1998</v>
      </c>
      <c r="E889" s="4" t="s">
        <v>1924</v>
      </c>
      <c r="F889" s="4">
        <v>2</v>
      </c>
      <c r="G889" s="4">
        <v>693.61</v>
      </c>
      <c r="H889" s="4">
        <v>0.15</v>
      </c>
      <c r="I889" s="4" t="s">
        <v>1961</v>
      </c>
      <c r="J889" s="4">
        <v>1179.1369999999999</v>
      </c>
      <c r="K889" s="4">
        <f t="shared" si="52"/>
        <v>2</v>
      </c>
      <c r="L889" s="4">
        <f t="shared" si="53"/>
        <v>693.61</v>
      </c>
      <c r="M889" s="4">
        <f t="shared" si="54"/>
        <v>0.15</v>
      </c>
      <c r="N889" s="4">
        <f t="shared" si="55"/>
        <v>1179.1369999999999</v>
      </c>
      <c r="O889" s="6">
        <f>VLOOKUP(C889,'Cleaned Customer Dim'!$A$2:$D$501,4,FALSE)</f>
        <v>40</v>
      </c>
      <c r="P889" s="6" t="str">
        <f>VLOOKUP(C889,'Cleaned Customer Dim'!$A$2:$E$501,5,FALSE)</f>
        <v>Female</v>
      </c>
      <c r="Q889" s="6" t="str">
        <f>VLOOKUP(C889,'Cleaned Customer Dim'!$A$2:$J$501,10,FALSE)</f>
        <v>Bronze</v>
      </c>
      <c r="R889" s="4" t="str">
        <f>VLOOKUP(D889,'Cleaned Product Dim'!$A$2:$C$101,3,FALSE)</f>
        <v>Beauty</v>
      </c>
      <c r="S889" s="6">
        <f>VLOOKUP(D889,'Cleaned Product Dim'!$A$2:$G$101,7,FALSE)</f>
        <v>337.42</v>
      </c>
      <c r="T889" s="6">
        <f>VLOOKUP(D889,'Cleaned Product Dim'!$A$2:$H$101,8,FALSE)</f>
        <v>256</v>
      </c>
      <c r="U889" s="6" t="str">
        <f>VLOOKUP(E889,'Cleaned Store Dim'!$A$2:$C$21,3,FALSE)</f>
        <v>East</v>
      </c>
      <c r="V889" s="6" t="str">
        <f>VLOOKUP(E889,'Cleaned Store Dim'!$A$2:$E$21,5,FALSE)</f>
        <v>Online</v>
      </c>
      <c r="W889" s="6" t="str">
        <f>VLOOKUP(E889,'Cleaned Store Dim'!$A$2:$F$21,6,FALSE)</f>
        <v>David</v>
      </c>
    </row>
    <row r="890" spans="1:23" ht="15.75" x14ac:dyDescent="0.25">
      <c r="A890" s="4" t="s">
        <v>2855</v>
      </c>
      <c r="B890" s="20">
        <v>45801</v>
      </c>
      <c r="C890" s="4" t="s">
        <v>1446</v>
      </c>
      <c r="D890" s="4" t="s">
        <v>1783</v>
      </c>
      <c r="E890" s="4" t="s">
        <v>1917</v>
      </c>
      <c r="F890" s="4">
        <v>2</v>
      </c>
      <c r="G890" s="4">
        <v>995.11</v>
      </c>
      <c r="H890" s="4">
        <v>0.13</v>
      </c>
      <c r="I890" s="4" t="s">
        <v>1961</v>
      </c>
      <c r="J890" s="4">
        <v>1731.4914000000001</v>
      </c>
      <c r="K890" s="4">
        <f t="shared" si="52"/>
        <v>2</v>
      </c>
      <c r="L890" s="4">
        <f t="shared" si="53"/>
        <v>995.11</v>
      </c>
      <c r="M890" s="4">
        <f t="shared" si="54"/>
        <v>0.13</v>
      </c>
      <c r="N890" s="4">
        <f t="shared" si="55"/>
        <v>1731.4914000000001</v>
      </c>
      <c r="O890" s="6">
        <f>VLOOKUP(C890,'Cleaned Customer Dim'!$A$2:$D$501,4,FALSE)</f>
        <v>28</v>
      </c>
      <c r="P890" s="6" t="str">
        <f>VLOOKUP(C890,'Cleaned Customer Dim'!$A$2:$E$501,5,FALSE)</f>
        <v>Female</v>
      </c>
      <c r="Q890" s="6" t="str">
        <f>VLOOKUP(C890,'Cleaned Customer Dim'!$A$2:$J$501,10,FALSE)</f>
        <v>Silver</v>
      </c>
      <c r="R890" s="4" t="str">
        <f>VLOOKUP(D890,'Cleaned Product Dim'!$A$2:$C$101,3,FALSE)</f>
        <v>Electronics</v>
      </c>
      <c r="S890" s="6">
        <f>VLOOKUP(D890,'Cleaned Product Dim'!$A$2:$G$101,7,FALSE)</f>
        <v>349.17</v>
      </c>
      <c r="T890" s="6">
        <f>VLOOKUP(D890,'Cleaned Product Dim'!$A$2:$H$101,8,FALSE)</f>
        <v>476</v>
      </c>
      <c r="U890" s="6" t="str">
        <f>VLOOKUP(E890,'Cleaned Store Dim'!$A$2:$C$21,3,FALSE)</f>
        <v>West</v>
      </c>
      <c r="V890" s="6" t="str">
        <f>VLOOKUP(E890,'Cleaned Store Dim'!$A$2:$E$21,5,FALSE)</f>
        <v>Online</v>
      </c>
      <c r="W890" s="6" t="str">
        <f>VLOOKUP(E890,'Cleaned Store Dim'!$A$2:$F$21,6,FALSE)</f>
        <v>Thompson</v>
      </c>
    </row>
    <row r="891" spans="1:23" ht="15.75" x14ac:dyDescent="0.25">
      <c r="A891" s="4" t="s">
        <v>2856</v>
      </c>
      <c r="B891" s="20">
        <v>45692</v>
      </c>
      <c r="C891" s="4" t="s">
        <v>1202</v>
      </c>
      <c r="D891" s="4" t="s">
        <v>1645</v>
      </c>
      <c r="E891" s="4" t="s">
        <v>1904</v>
      </c>
      <c r="F891" s="4">
        <v>3</v>
      </c>
      <c r="G891" s="4">
        <v>70.97</v>
      </c>
      <c r="H891" s="4">
        <v>0.06</v>
      </c>
      <c r="I891" s="4" t="s">
        <v>1964</v>
      </c>
      <c r="J891" s="4">
        <v>200.1354</v>
      </c>
      <c r="K891" s="4">
        <f t="shared" si="52"/>
        <v>3</v>
      </c>
      <c r="L891" s="4">
        <f t="shared" si="53"/>
        <v>70.97</v>
      </c>
      <c r="M891" s="4">
        <f t="shared" si="54"/>
        <v>0.06</v>
      </c>
      <c r="N891" s="4">
        <f t="shared" si="55"/>
        <v>200.1354</v>
      </c>
      <c r="O891" s="6">
        <f>VLOOKUP(C891,'Cleaned Customer Dim'!$A$2:$D$501,4,FALSE)</f>
        <v>50</v>
      </c>
      <c r="P891" s="6" t="str">
        <f>VLOOKUP(C891,'Cleaned Customer Dim'!$A$2:$E$501,5,FALSE)</f>
        <v>Male</v>
      </c>
      <c r="Q891" s="6" t="str">
        <f>VLOOKUP(C891,'Cleaned Customer Dim'!$A$2:$J$501,10,FALSE)</f>
        <v>Silver</v>
      </c>
      <c r="R891" s="4" t="str">
        <f>VLOOKUP(D891,'Cleaned Product Dim'!$A$2:$C$101,3,FALSE)</f>
        <v>Clothing</v>
      </c>
      <c r="S891" s="6">
        <f>VLOOKUP(D891,'Cleaned Product Dim'!$A$2:$G$101,7,FALSE)</f>
        <v>265.73266666666666</v>
      </c>
      <c r="T891" s="6">
        <f>VLOOKUP(D891,'Cleaned Product Dim'!$A$2:$H$101,8,FALSE)</f>
        <v>360</v>
      </c>
      <c r="U891" s="6" t="str">
        <f>VLOOKUP(E891,'Cleaned Store Dim'!$A$2:$C$21,3,FALSE)</f>
        <v>South</v>
      </c>
      <c r="V891" s="6" t="str">
        <f>VLOOKUP(E891,'Cleaned Store Dim'!$A$2:$E$21,5,FALSE)</f>
        <v>Online</v>
      </c>
      <c r="W891" s="6" t="str">
        <f>VLOOKUP(E891,'Cleaned Store Dim'!$A$2:$F$21,6,FALSE)</f>
        <v>Sharon</v>
      </c>
    </row>
    <row r="892" spans="1:23" ht="15.75" x14ac:dyDescent="0.25">
      <c r="A892" s="4" t="s">
        <v>2857</v>
      </c>
      <c r="B892" s="20">
        <v>45353</v>
      </c>
      <c r="C892" s="4" t="s">
        <v>400</v>
      </c>
      <c r="D892" s="4" t="s">
        <v>1832</v>
      </c>
      <c r="E892" s="4" t="s">
        <v>1921</v>
      </c>
      <c r="F892" s="4">
        <v>3</v>
      </c>
      <c r="G892" s="4">
        <v>470.42</v>
      </c>
      <c r="H892" s="4">
        <v>0.16</v>
      </c>
      <c r="I892" s="4" t="s">
        <v>1959</v>
      </c>
      <c r="J892" s="4">
        <v>1185.4584</v>
      </c>
      <c r="K892" s="4">
        <f t="shared" si="52"/>
        <v>3</v>
      </c>
      <c r="L892" s="4">
        <f t="shared" si="53"/>
        <v>470.42</v>
      </c>
      <c r="M892" s="4">
        <f t="shared" si="54"/>
        <v>0.16</v>
      </c>
      <c r="N892" s="4">
        <f t="shared" si="55"/>
        <v>1185.4584</v>
      </c>
      <c r="O892" s="6">
        <f>VLOOKUP(C892,'Cleaned Customer Dim'!$A$2:$D$501,4,FALSE)</f>
        <v>51</v>
      </c>
      <c r="P892" s="6" t="str">
        <f>VLOOKUP(C892,'Cleaned Customer Dim'!$A$2:$E$501,5,FALSE)</f>
        <v>Male</v>
      </c>
      <c r="Q892" s="6" t="str">
        <f>VLOOKUP(C892,'Cleaned Customer Dim'!$A$2:$J$501,10,FALSE)</f>
        <v>Gold</v>
      </c>
      <c r="R892" s="4" t="str">
        <f>VLOOKUP(D892,'Cleaned Product Dim'!$A$2:$C$101,3,FALSE)</f>
        <v>Beauty</v>
      </c>
      <c r="S892" s="6">
        <f>VLOOKUP(D892,'Cleaned Product Dim'!$A$2:$G$101,7,FALSE)</f>
        <v>250.41615384615383</v>
      </c>
      <c r="T892" s="6">
        <f>VLOOKUP(D892,'Cleaned Product Dim'!$A$2:$H$101,8,FALSE)</f>
        <v>159</v>
      </c>
      <c r="U892" s="6" t="str">
        <f>VLOOKUP(E892,'Cleaned Store Dim'!$A$2:$C$21,3,FALSE)</f>
        <v>South</v>
      </c>
      <c r="V892" s="6" t="str">
        <f>VLOOKUP(E892,'Cleaned Store Dim'!$A$2:$E$21,5,FALSE)</f>
        <v>Flagship</v>
      </c>
      <c r="W892" s="6" t="str">
        <f>VLOOKUP(E892,'Cleaned Store Dim'!$A$2:$F$21,6,FALSE)</f>
        <v>Johnstad</v>
      </c>
    </row>
    <row r="893" spans="1:23" ht="15.75" x14ac:dyDescent="0.25">
      <c r="A893" s="4" t="s">
        <v>2858</v>
      </c>
      <c r="B893" s="20">
        <v>45698</v>
      </c>
      <c r="C893" s="4" t="s">
        <v>1001</v>
      </c>
      <c r="D893" s="4" t="s">
        <v>1841</v>
      </c>
      <c r="E893" s="4" t="s">
        <v>1939</v>
      </c>
      <c r="F893" s="4">
        <v>2</v>
      </c>
      <c r="G893" s="4">
        <v>215.59</v>
      </c>
      <c r="H893" s="4">
        <v>0.18</v>
      </c>
      <c r="I893" s="4" t="s">
        <v>1959</v>
      </c>
      <c r="J893" s="4">
        <v>353.56760000000003</v>
      </c>
      <c r="K893" s="4">
        <f t="shared" si="52"/>
        <v>2</v>
      </c>
      <c r="L893" s="4">
        <f t="shared" si="53"/>
        <v>215.59</v>
      </c>
      <c r="M893" s="4">
        <f t="shared" si="54"/>
        <v>0.18</v>
      </c>
      <c r="N893" s="4">
        <f t="shared" si="55"/>
        <v>353.56760000000003</v>
      </c>
      <c r="O893" s="6">
        <f>VLOOKUP(C893,'Cleaned Customer Dim'!$A$2:$D$501,4,FALSE)</f>
        <v>53</v>
      </c>
      <c r="P893" s="6" t="str">
        <f>VLOOKUP(C893,'Cleaned Customer Dim'!$A$2:$E$501,5,FALSE)</f>
        <v>Female</v>
      </c>
      <c r="Q893" s="6" t="str">
        <f>VLOOKUP(C893,'Cleaned Customer Dim'!$A$2:$J$501,10,FALSE)</f>
        <v>Silver</v>
      </c>
      <c r="R893" s="4" t="str">
        <f>VLOOKUP(D893,'Cleaned Product Dim'!$A$2:$C$101,3,FALSE)</f>
        <v>Home</v>
      </c>
      <c r="S893" s="6">
        <f>VLOOKUP(D893,'Cleaned Product Dim'!$A$2:$G$101,7,FALSE)</f>
        <v>176.07</v>
      </c>
      <c r="T893" s="6">
        <f>VLOOKUP(D893,'Cleaned Product Dim'!$A$2:$H$101,8,FALSE)</f>
        <v>82</v>
      </c>
      <c r="U893" s="6" t="str">
        <f>VLOOKUP(E893,'Cleaned Store Dim'!$A$2:$C$21,3,FALSE)</f>
        <v>West</v>
      </c>
      <c r="V893" s="6" t="str">
        <f>VLOOKUP(E893,'Cleaned Store Dim'!$A$2:$E$21,5,FALSE)</f>
        <v>Flagship</v>
      </c>
      <c r="W893" s="6" t="str">
        <f>VLOOKUP(E893,'Cleaned Store Dim'!$A$2:$F$21,6,FALSE)</f>
        <v>New Jimmy</v>
      </c>
    </row>
    <row r="894" spans="1:23" ht="15.75" x14ac:dyDescent="0.25">
      <c r="A894" s="4" t="s">
        <v>2859</v>
      </c>
      <c r="B894" s="20">
        <v>45895</v>
      </c>
      <c r="C894" s="4" t="s">
        <v>778</v>
      </c>
      <c r="D894" s="4" t="s">
        <v>1859</v>
      </c>
      <c r="E894" s="4" t="s">
        <v>1887</v>
      </c>
      <c r="F894" s="4">
        <v>1</v>
      </c>
      <c r="G894" s="4">
        <v>533.79999999999995</v>
      </c>
      <c r="H894" s="4">
        <v>0.27</v>
      </c>
      <c r="I894" s="4" t="s">
        <v>1964</v>
      </c>
      <c r="J894" s="4">
        <v>389.67399999999998</v>
      </c>
      <c r="K894" s="4">
        <f t="shared" si="52"/>
        <v>1</v>
      </c>
      <c r="L894" s="4">
        <f t="shared" si="53"/>
        <v>533.79999999999995</v>
      </c>
      <c r="M894" s="4">
        <f t="shared" si="54"/>
        <v>0.27</v>
      </c>
      <c r="N894" s="4">
        <f t="shared" si="55"/>
        <v>389.67399999999998</v>
      </c>
      <c r="O894" s="6">
        <f>VLOOKUP(C894,'Cleaned Customer Dim'!$A$2:$D$501,4,FALSE)</f>
        <v>58</v>
      </c>
      <c r="P894" s="6" t="str">
        <f>VLOOKUP(C894,'Cleaned Customer Dim'!$A$2:$E$501,5,FALSE)</f>
        <v>Female</v>
      </c>
      <c r="Q894" s="6" t="str">
        <f>VLOOKUP(C894,'Cleaned Customer Dim'!$A$2:$J$501,10,FALSE)</f>
        <v>Platinum</v>
      </c>
      <c r="R894" s="4" t="str">
        <f>VLOOKUP(D894,'Cleaned Product Dim'!$A$2:$C$101,3,FALSE)</f>
        <v>Home</v>
      </c>
      <c r="S894" s="6">
        <f>VLOOKUP(D894,'Cleaned Product Dim'!$A$2:$G$101,7,FALSE)</f>
        <v>447.43</v>
      </c>
      <c r="T894" s="6">
        <f>VLOOKUP(D894,'Cleaned Product Dim'!$A$2:$H$101,8,FALSE)</f>
        <v>191</v>
      </c>
      <c r="U894" s="6" t="str">
        <f>VLOOKUP(E894,'Cleaned Store Dim'!$A$2:$C$21,3,FALSE)</f>
        <v>East</v>
      </c>
      <c r="V894" s="6" t="str">
        <f>VLOOKUP(E894,'Cleaned Store Dim'!$A$2:$E$21,5,FALSE)</f>
        <v>Flagship</v>
      </c>
      <c r="W894" s="6" t="str">
        <f>VLOOKUP(E894,'Cleaned Store Dim'!$A$2:$F$21,6,FALSE)</f>
        <v>Washington</v>
      </c>
    </row>
    <row r="895" spans="1:23" ht="15.75" x14ac:dyDescent="0.25">
      <c r="A895" s="4" t="s">
        <v>2860</v>
      </c>
      <c r="B895" s="20">
        <v>45614</v>
      </c>
      <c r="C895" s="4" t="s">
        <v>339</v>
      </c>
      <c r="D895" s="4" t="s">
        <v>1674</v>
      </c>
      <c r="E895" s="4" t="s">
        <v>1901</v>
      </c>
      <c r="F895" s="4">
        <v>2</v>
      </c>
      <c r="G895" s="4">
        <v>732.67</v>
      </c>
      <c r="H895" s="4">
        <v>0.24</v>
      </c>
      <c r="I895" s="4" t="s">
        <v>1961</v>
      </c>
      <c r="J895" s="4">
        <v>1113.6584</v>
      </c>
      <c r="K895" s="4">
        <f t="shared" si="52"/>
        <v>2</v>
      </c>
      <c r="L895" s="4">
        <f t="shared" si="53"/>
        <v>732.67</v>
      </c>
      <c r="M895" s="4">
        <f t="shared" si="54"/>
        <v>0.24</v>
      </c>
      <c r="N895" s="4">
        <f t="shared" si="55"/>
        <v>1113.6584</v>
      </c>
      <c r="O895" s="6">
        <f>VLOOKUP(C895,'Cleaned Customer Dim'!$A$2:$D$501,4,FALSE)</f>
        <v>28</v>
      </c>
      <c r="P895" s="6" t="str">
        <f>VLOOKUP(C895,'Cleaned Customer Dim'!$A$2:$E$501,5,FALSE)</f>
        <v>Female</v>
      </c>
      <c r="Q895" s="6" t="str">
        <f>VLOOKUP(C895,'Cleaned Customer Dim'!$A$2:$J$501,10,FALSE)</f>
        <v>Gold</v>
      </c>
      <c r="R895" s="4" t="str">
        <f>VLOOKUP(D895,'Cleaned Product Dim'!$A$2:$C$101,3,FALSE)</f>
        <v>Beauty</v>
      </c>
      <c r="S895" s="6">
        <f>VLOOKUP(D895,'Cleaned Product Dim'!$A$2:$G$101,7,FALSE)</f>
        <v>283.83</v>
      </c>
      <c r="T895" s="6">
        <f>VLOOKUP(D895,'Cleaned Product Dim'!$A$2:$H$101,8,FALSE)</f>
        <v>244</v>
      </c>
      <c r="U895" s="6" t="str">
        <f>VLOOKUP(E895,'Cleaned Store Dim'!$A$2:$C$21,3,FALSE)</f>
        <v>North</v>
      </c>
      <c r="V895" s="6" t="str">
        <f>VLOOKUP(E895,'Cleaned Store Dim'!$A$2:$E$21,5,FALSE)</f>
        <v>Outlet</v>
      </c>
      <c r="W895" s="6" t="str">
        <f>VLOOKUP(E895,'Cleaned Store Dim'!$A$2:$F$21,6,FALSE)</f>
        <v>Goldberg</v>
      </c>
    </row>
    <row r="896" spans="1:23" ht="15.75" x14ac:dyDescent="0.25">
      <c r="A896" s="4" t="s">
        <v>2861</v>
      </c>
      <c r="B896" s="20">
        <v>45247</v>
      </c>
      <c r="C896" s="4" t="s">
        <v>1516</v>
      </c>
      <c r="D896" s="4" t="s">
        <v>1762</v>
      </c>
      <c r="E896" s="4" t="s">
        <v>1932</v>
      </c>
      <c r="F896" s="4">
        <v>4</v>
      </c>
      <c r="G896" s="4">
        <v>106.48</v>
      </c>
      <c r="H896" s="4">
        <v>0.1</v>
      </c>
      <c r="I896" s="4" t="s">
        <v>1964</v>
      </c>
      <c r="J896" s="4">
        <v>383.32799999999997</v>
      </c>
      <c r="K896" s="4">
        <f t="shared" si="52"/>
        <v>4</v>
      </c>
      <c r="L896" s="4">
        <f t="shared" si="53"/>
        <v>106.48</v>
      </c>
      <c r="M896" s="4">
        <f t="shared" si="54"/>
        <v>0.1</v>
      </c>
      <c r="N896" s="4">
        <f t="shared" si="55"/>
        <v>383.32799999999997</v>
      </c>
      <c r="O896" s="6">
        <f>VLOOKUP(C896,'Cleaned Customer Dim'!$A$2:$D$501,4,FALSE)</f>
        <v>42</v>
      </c>
      <c r="P896" s="6" t="str">
        <f>VLOOKUP(C896,'Cleaned Customer Dim'!$A$2:$E$501,5,FALSE)</f>
        <v>Female</v>
      </c>
      <c r="Q896" s="6" t="str">
        <f>VLOOKUP(C896,'Cleaned Customer Dim'!$A$2:$J$501,10,FALSE)</f>
        <v>Silver</v>
      </c>
      <c r="R896" s="4" t="str">
        <f>VLOOKUP(D896,'Cleaned Product Dim'!$A$2:$C$101,3,FALSE)</f>
        <v>Beauty</v>
      </c>
      <c r="S896" s="6">
        <f>VLOOKUP(D896,'Cleaned Product Dim'!$A$2:$G$101,7,FALSE)</f>
        <v>482.75</v>
      </c>
      <c r="T896" s="6">
        <f>VLOOKUP(D896,'Cleaned Product Dim'!$A$2:$H$101,8,FALSE)</f>
        <v>444</v>
      </c>
      <c r="U896" s="6" t="str">
        <f>VLOOKUP(E896,'Cleaned Store Dim'!$A$2:$C$21,3,FALSE)</f>
        <v>East</v>
      </c>
      <c r="V896" s="6" t="str">
        <f>VLOOKUP(E896,'Cleaned Store Dim'!$A$2:$E$21,5,FALSE)</f>
        <v>Flagship</v>
      </c>
      <c r="W896" s="6" t="str">
        <f>VLOOKUP(E896,'Cleaned Store Dim'!$A$2:$F$21,6,FALSE)</f>
        <v>Johnsonville</v>
      </c>
    </row>
    <row r="897" spans="1:23" ht="15.75" x14ac:dyDescent="0.25">
      <c r="A897" s="4" t="s">
        <v>2862</v>
      </c>
      <c r="B897" s="20">
        <v>45871</v>
      </c>
      <c r="C897" s="4" t="s">
        <v>376</v>
      </c>
      <c r="D897" s="4" t="s">
        <v>1753</v>
      </c>
      <c r="E897" s="4" t="s">
        <v>1901</v>
      </c>
      <c r="F897" s="4">
        <v>1</v>
      </c>
      <c r="G897" s="4">
        <v>38.950000000000003</v>
      </c>
      <c r="H897" s="4">
        <v>0.28000000000000003</v>
      </c>
      <c r="I897" s="4" t="s">
        <v>1959</v>
      </c>
      <c r="J897" s="4">
        <v>28.044</v>
      </c>
      <c r="K897" s="4">
        <f t="shared" si="52"/>
        <v>1</v>
      </c>
      <c r="L897" s="4">
        <f t="shared" si="53"/>
        <v>38.950000000000003</v>
      </c>
      <c r="M897" s="4">
        <f t="shared" si="54"/>
        <v>0.28000000000000003</v>
      </c>
      <c r="N897" s="4">
        <f t="shared" si="55"/>
        <v>28.044</v>
      </c>
      <c r="O897" s="6">
        <f>VLOOKUP(C897,'Cleaned Customer Dim'!$A$2:$D$501,4,FALSE)</f>
        <v>50</v>
      </c>
      <c r="P897" s="6" t="str">
        <f>VLOOKUP(C897,'Cleaned Customer Dim'!$A$2:$E$501,5,FALSE)</f>
        <v>Female</v>
      </c>
      <c r="Q897" s="6" t="str">
        <f>VLOOKUP(C897,'Cleaned Customer Dim'!$A$2:$J$501,10,FALSE)</f>
        <v>Gold</v>
      </c>
      <c r="R897" s="4" t="str">
        <f>VLOOKUP(D897,'Cleaned Product Dim'!$A$2:$C$101,3,FALSE)</f>
        <v>Sports</v>
      </c>
      <c r="S897" s="6">
        <f>VLOOKUP(D897,'Cleaned Product Dim'!$A$2:$G$101,7,FALSE)</f>
        <v>30.62</v>
      </c>
      <c r="T897" s="6">
        <f>VLOOKUP(D897,'Cleaned Product Dim'!$A$2:$H$101,8,FALSE)</f>
        <v>138</v>
      </c>
      <c r="U897" s="6" t="str">
        <f>VLOOKUP(E897,'Cleaned Store Dim'!$A$2:$C$21,3,FALSE)</f>
        <v>North</v>
      </c>
      <c r="V897" s="6" t="str">
        <f>VLOOKUP(E897,'Cleaned Store Dim'!$A$2:$E$21,5,FALSE)</f>
        <v>Outlet</v>
      </c>
      <c r="W897" s="6" t="str">
        <f>VLOOKUP(E897,'Cleaned Store Dim'!$A$2:$F$21,6,FALSE)</f>
        <v>Goldberg</v>
      </c>
    </row>
    <row r="898" spans="1:23" ht="15.75" x14ac:dyDescent="0.25">
      <c r="A898" s="4" t="s">
        <v>2863</v>
      </c>
      <c r="B898" s="20">
        <v>45352</v>
      </c>
      <c r="C898" s="4" t="s">
        <v>1349</v>
      </c>
      <c r="D898" s="4" t="s">
        <v>1871</v>
      </c>
      <c r="E898" s="4" t="s">
        <v>1939</v>
      </c>
      <c r="F898" s="4">
        <v>1</v>
      </c>
      <c r="G898" s="4">
        <v>835.17</v>
      </c>
      <c r="H898" s="4">
        <v>0.02</v>
      </c>
      <c r="I898" s="4" t="s">
        <v>1964</v>
      </c>
      <c r="J898" s="4">
        <v>818.46659999999997</v>
      </c>
      <c r="K898" s="4">
        <f t="shared" ref="K898:K961" si="56">IF(F898="",J898/(G898*(1-H898)),F898)</f>
        <v>1</v>
      </c>
      <c r="L898" s="4">
        <f t="shared" ref="L898:L961" si="57">IF(G898="",J898/(K898*(1-H898)),G898)</f>
        <v>835.17</v>
      </c>
      <c r="M898" s="4">
        <f t="shared" ref="M898:M961" si="58">IF(H898="",1-(J898/(K898*L898)),H898)</f>
        <v>0.02</v>
      </c>
      <c r="N898" s="4">
        <f t="shared" ref="N898:N961" si="59">IF(J898="",F898*G898*(1-H898),J898)</f>
        <v>818.46659999999997</v>
      </c>
      <c r="O898" s="6">
        <f>VLOOKUP(C898,'Cleaned Customer Dim'!$A$2:$D$501,4,FALSE)</f>
        <v>27</v>
      </c>
      <c r="P898" s="6" t="str">
        <f>VLOOKUP(C898,'Cleaned Customer Dim'!$A$2:$E$501,5,FALSE)</f>
        <v>Male</v>
      </c>
      <c r="Q898" s="6" t="str">
        <f>VLOOKUP(C898,'Cleaned Customer Dim'!$A$2:$J$501,10,FALSE)</f>
        <v>Platinum</v>
      </c>
      <c r="R898" s="4" t="str">
        <f>VLOOKUP(D898,'Cleaned Product Dim'!$A$2:$C$101,3,FALSE)</f>
        <v>Clothing</v>
      </c>
      <c r="S898" s="6">
        <f>VLOOKUP(D898,'Cleaned Product Dim'!$A$2:$G$101,7,FALSE)</f>
        <v>358.47</v>
      </c>
      <c r="T898" s="6">
        <f>VLOOKUP(D898,'Cleaned Product Dim'!$A$2:$H$101,8,FALSE)</f>
        <v>143</v>
      </c>
      <c r="U898" s="6" t="str">
        <f>VLOOKUP(E898,'Cleaned Store Dim'!$A$2:$C$21,3,FALSE)</f>
        <v>West</v>
      </c>
      <c r="V898" s="6" t="str">
        <f>VLOOKUP(E898,'Cleaned Store Dim'!$A$2:$E$21,5,FALSE)</f>
        <v>Flagship</v>
      </c>
      <c r="W898" s="6" t="str">
        <f>VLOOKUP(E898,'Cleaned Store Dim'!$A$2:$F$21,6,FALSE)</f>
        <v>New Jimmy</v>
      </c>
    </row>
    <row r="899" spans="1:23" ht="15.75" x14ac:dyDescent="0.25">
      <c r="A899" s="4" t="s">
        <v>2864</v>
      </c>
      <c r="B899" s="20">
        <v>45477</v>
      </c>
      <c r="C899" s="4" t="s">
        <v>465</v>
      </c>
      <c r="D899" s="4" t="s">
        <v>1832</v>
      </c>
      <c r="E899" s="4" t="s">
        <v>1901</v>
      </c>
      <c r="F899" s="4">
        <v>1</v>
      </c>
      <c r="G899" s="4">
        <v>113.07</v>
      </c>
      <c r="H899" s="4">
        <v>0.24</v>
      </c>
      <c r="I899" s="4" t="s">
        <v>1959</v>
      </c>
      <c r="J899" s="4">
        <v>85.933199999999999</v>
      </c>
      <c r="K899" s="4">
        <f t="shared" si="56"/>
        <v>1</v>
      </c>
      <c r="L899" s="4">
        <f t="shared" si="57"/>
        <v>113.07</v>
      </c>
      <c r="M899" s="4">
        <f t="shared" si="58"/>
        <v>0.24</v>
      </c>
      <c r="N899" s="4">
        <f t="shared" si="59"/>
        <v>85.933199999999999</v>
      </c>
      <c r="O899" s="6">
        <f>VLOOKUP(C899,'Cleaned Customer Dim'!$A$2:$D$501,4,FALSE)</f>
        <v>54</v>
      </c>
      <c r="P899" s="6" t="str">
        <f>VLOOKUP(C899,'Cleaned Customer Dim'!$A$2:$E$501,5,FALSE)</f>
        <v>Male</v>
      </c>
      <c r="Q899" s="6" t="str">
        <f>VLOOKUP(C899,'Cleaned Customer Dim'!$A$2:$J$501,10,FALSE)</f>
        <v>Gold</v>
      </c>
      <c r="R899" s="4" t="str">
        <f>VLOOKUP(D899,'Cleaned Product Dim'!$A$2:$C$101,3,FALSE)</f>
        <v>Beauty</v>
      </c>
      <c r="S899" s="6">
        <f>VLOOKUP(D899,'Cleaned Product Dim'!$A$2:$G$101,7,FALSE)</f>
        <v>250.41615384615383</v>
      </c>
      <c r="T899" s="6">
        <f>VLOOKUP(D899,'Cleaned Product Dim'!$A$2:$H$101,8,FALSE)</f>
        <v>159</v>
      </c>
      <c r="U899" s="6" t="str">
        <f>VLOOKUP(E899,'Cleaned Store Dim'!$A$2:$C$21,3,FALSE)</f>
        <v>North</v>
      </c>
      <c r="V899" s="6" t="str">
        <f>VLOOKUP(E899,'Cleaned Store Dim'!$A$2:$E$21,5,FALSE)</f>
        <v>Outlet</v>
      </c>
      <c r="W899" s="6" t="str">
        <f>VLOOKUP(E899,'Cleaned Store Dim'!$A$2:$F$21,6,FALSE)</f>
        <v>Goldberg</v>
      </c>
    </row>
    <row r="900" spans="1:23" ht="15.75" x14ac:dyDescent="0.25">
      <c r="A900" s="4" t="s">
        <v>2865</v>
      </c>
      <c r="B900" s="20">
        <v>45930</v>
      </c>
      <c r="C900" s="4" t="s">
        <v>1449</v>
      </c>
      <c r="D900" s="4" t="s">
        <v>1865</v>
      </c>
      <c r="E900" s="4" t="s">
        <v>1929</v>
      </c>
      <c r="F900" s="4">
        <v>2</v>
      </c>
      <c r="G900" s="4">
        <v>451.33</v>
      </c>
      <c r="H900" s="4">
        <v>0.23</v>
      </c>
      <c r="I900" s="4" t="s">
        <v>1964</v>
      </c>
      <c r="J900" s="4">
        <v>695.04819999999995</v>
      </c>
      <c r="K900" s="4">
        <f t="shared" si="56"/>
        <v>2</v>
      </c>
      <c r="L900" s="4">
        <f t="shared" si="57"/>
        <v>451.33</v>
      </c>
      <c r="M900" s="4">
        <f t="shared" si="58"/>
        <v>0.23</v>
      </c>
      <c r="N900" s="4">
        <f t="shared" si="59"/>
        <v>695.04819999999995</v>
      </c>
      <c r="O900" s="6">
        <f>VLOOKUP(C900,'Cleaned Customer Dim'!$A$2:$D$501,4,FALSE)</f>
        <v>18</v>
      </c>
      <c r="P900" s="6" t="str">
        <f>VLOOKUP(C900,'Cleaned Customer Dim'!$A$2:$E$501,5,FALSE)</f>
        <v>Male</v>
      </c>
      <c r="Q900" s="6" t="str">
        <f>VLOOKUP(C900,'Cleaned Customer Dim'!$A$2:$J$501,10,FALSE)</f>
        <v>Silver</v>
      </c>
      <c r="R900" s="4" t="str">
        <f>VLOOKUP(D900,'Cleaned Product Dim'!$A$2:$C$101,3,FALSE)</f>
        <v>Beauty</v>
      </c>
      <c r="S900" s="6">
        <f>VLOOKUP(D900,'Cleaned Product Dim'!$A$2:$G$101,7,FALSE)</f>
        <v>358.47</v>
      </c>
      <c r="T900" s="6">
        <f>VLOOKUP(D900,'Cleaned Product Dim'!$A$2:$H$101,8,FALSE)</f>
        <v>213</v>
      </c>
      <c r="U900" s="6" t="str">
        <f>VLOOKUP(E900,'Cleaned Store Dim'!$A$2:$C$21,3,FALSE)</f>
        <v>North</v>
      </c>
      <c r="V900" s="6" t="str">
        <f>VLOOKUP(E900,'Cleaned Store Dim'!$A$2:$E$21,5,FALSE)</f>
        <v>Online</v>
      </c>
      <c r="W900" s="6" t="str">
        <f>VLOOKUP(E900,'Cleaned Store Dim'!$A$2:$F$21,6,FALSE)</f>
        <v>Sabrina</v>
      </c>
    </row>
    <row r="901" spans="1:23" ht="15.75" x14ac:dyDescent="0.25">
      <c r="A901" s="4" t="s">
        <v>2866</v>
      </c>
      <c r="B901" s="20">
        <v>45456</v>
      </c>
      <c r="C901" s="4" t="s">
        <v>1175</v>
      </c>
      <c r="D901" s="4" t="s">
        <v>1841</v>
      </c>
      <c r="E901" s="4" t="s">
        <v>1911</v>
      </c>
      <c r="F901" s="4">
        <v>3</v>
      </c>
      <c r="G901" s="4">
        <v>619.80999999999995</v>
      </c>
      <c r="H901" s="4">
        <v>0.16</v>
      </c>
      <c r="I901" s="4" t="s">
        <v>1964</v>
      </c>
      <c r="J901" s="4">
        <v>1561.9212</v>
      </c>
      <c r="K901" s="4">
        <f t="shared" si="56"/>
        <v>3</v>
      </c>
      <c r="L901" s="4">
        <f t="shared" si="57"/>
        <v>619.80999999999995</v>
      </c>
      <c r="M901" s="4">
        <f t="shared" si="58"/>
        <v>0.16</v>
      </c>
      <c r="N901" s="4">
        <f t="shared" si="59"/>
        <v>1561.9212</v>
      </c>
      <c r="O901" s="6">
        <f>VLOOKUP(C901,'Cleaned Customer Dim'!$A$2:$D$501,4,FALSE)</f>
        <v>28</v>
      </c>
      <c r="P901" s="6" t="str">
        <f>VLOOKUP(C901,'Cleaned Customer Dim'!$A$2:$E$501,5,FALSE)</f>
        <v>Male</v>
      </c>
      <c r="Q901" s="6" t="str">
        <f>VLOOKUP(C901,'Cleaned Customer Dim'!$A$2:$J$501,10,FALSE)</f>
        <v>Bronze</v>
      </c>
      <c r="R901" s="4" t="str">
        <f>VLOOKUP(D901,'Cleaned Product Dim'!$A$2:$C$101,3,FALSE)</f>
        <v>Home</v>
      </c>
      <c r="S901" s="6">
        <f>VLOOKUP(D901,'Cleaned Product Dim'!$A$2:$G$101,7,FALSE)</f>
        <v>176.07</v>
      </c>
      <c r="T901" s="6">
        <f>VLOOKUP(D901,'Cleaned Product Dim'!$A$2:$H$101,8,FALSE)</f>
        <v>82</v>
      </c>
      <c r="U901" s="6" t="str">
        <f>VLOOKUP(E901,'Cleaned Store Dim'!$A$2:$C$21,3,FALSE)</f>
        <v>East</v>
      </c>
      <c r="V901" s="6" t="str">
        <f>VLOOKUP(E901,'Cleaned Store Dim'!$A$2:$E$21,5,FALSE)</f>
        <v>Online</v>
      </c>
      <c r="W901" s="6" t="str">
        <f>VLOOKUP(E901,'Cleaned Store Dim'!$A$2:$F$21,6,FALSE)</f>
        <v>Joseph</v>
      </c>
    </row>
    <row r="902" spans="1:23" ht="15.75" x14ac:dyDescent="0.25">
      <c r="A902" s="4" t="s">
        <v>2867</v>
      </c>
      <c r="B902" s="20">
        <v>45713</v>
      </c>
      <c r="C902" s="4" t="s">
        <v>385</v>
      </c>
      <c r="D902" s="4" t="s">
        <v>1768</v>
      </c>
      <c r="E902" s="4" t="s">
        <v>1914</v>
      </c>
      <c r="F902" s="4">
        <v>4</v>
      </c>
      <c r="G902" s="4">
        <v>46.97</v>
      </c>
      <c r="H902" s="4">
        <v>0.26</v>
      </c>
      <c r="I902" s="4" t="s">
        <v>1961</v>
      </c>
      <c r="J902" s="4">
        <v>139.03120000000001</v>
      </c>
      <c r="K902" s="4">
        <f t="shared" si="56"/>
        <v>4</v>
      </c>
      <c r="L902" s="4">
        <f t="shared" si="57"/>
        <v>46.97</v>
      </c>
      <c r="M902" s="4">
        <f t="shared" si="58"/>
        <v>0.26</v>
      </c>
      <c r="N902" s="4">
        <f t="shared" si="59"/>
        <v>139.03120000000001</v>
      </c>
      <c r="O902" s="6">
        <f>VLOOKUP(C902,'Cleaned Customer Dim'!$A$2:$D$501,4,FALSE)</f>
        <v>38</v>
      </c>
      <c r="P902" s="6" t="str">
        <f>VLOOKUP(C902,'Cleaned Customer Dim'!$A$2:$E$501,5,FALSE)</f>
        <v>Male</v>
      </c>
      <c r="Q902" s="6" t="str">
        <f>VLOOKUP(C902,'Cleaned Customer Dim'!$A$2:$J$501,10,FALSE)</f>
        <v>Bronze</v>
      </c>
      <c r="R902" s="4" t="str">
        <f>VLOOKUP(D902,'Cleaned Product Dim'!$A$2:$C$101,3,FALSE)</f>
        <v>Electronics</v>
      </c>
      <c r="S902" s="6">
        <f>VLOOKUP(D902,'Cleaned Product Dim'!$A$2:$G$101,7,FALSE)</f>
        <v>86.42</v>
      </c>
      <c r="T902" s="6">
        <f>VLOOKUP(D902,'Cleaned Product Dim'!$A$2:$H$101,8,FALSE)</f>
        <v>222</v>
      </c>
      <c r="U902" s="6" t="str">
        <f>VLOOKUP(E902,'Cleaned Store Dim'!$A$2:$C$21,3,FALSE)</f>
        <v>South</v>
      </c>
      <c r="V902" s="6" t="str">
        <f>VLOOKUP(E902,'Cleaned Store Dim'!$A$2:$E$21,5,FALSE)</f>
        <v>Online</v>
      </c>
      <c r="W902" s="6" t="str">
        <f>VLOOKUP(E902,'Cleaned Store Dim'!$A$2:$F$21,6,FALSE)</f>
        <v>Williamsport</v>
      </c>
    </row>
    <row r="903" spans="1:23" ht="15.75" x14ac:dyDescent="0.25">
      <c r="A903" s="4" t="s">
        <v>2868</v>
      </c>
      <c r="B903" s="20">
        <v>45843</v>
      </c>
      <c r="C903" s="4" t="s">
        <v>615</v>
      </c>
      <c r="D903" s="4" t="s">
        <v>1718</v>
      </c>
      <c r="E903" s="4" t="s">
        <v>1896</v>
      </c>
      <c r="F903" s="4">
        <v>2</v>
      </c>
      <c r="G903" s="4">
        <v>71.48</v>
      </c>
      <c r="H903" s="4">
        <v>0.14000000000000001</v>
      </c>
      <c r="I903" s="4" t="s">
        <v>1964</v>
      </c>
      <c r="J903" s="4">
        <v>122.9456</v>
      </c>
      <c r="K903" s="4">
        <f t="shared" si="56"/>
        <v>2</v>
      </c>
      <c r="L903" s="4">
        <f t="shared" si="57"/>
        <v>71.48</v>
      </c>
      <c r="M903" s="4">
        <f t="shared" si="58"/>
        <v>0.14000000000000001</v>
      </c>
      <c r="N903" s="4">
        <f t="shared" si="59"/>
        <v>122.9456</v>
      </c>
      <c r="O903" s="6">
        <f>VLOOKUP(C903,'Cleaned Customer Dim'!$A$2:$D$501,4,FALSE)</f>
        <v>46</v>
      </c>
      <c r="P903" s="6" t="str">
        <f>VLOOKUP(C903,'Cleaned Customer Dim'!$A$2:$E$501,5,FALSE)</f>
        <v>Female</v>
      </c>
      <c r="Q903" s="6" t="str">
        <f>VLOOKUP(C903,'Cleaned Customer Dim'!$A$2:$J$501,10,FALSE)</f>
        <v>Silver</v>
      </c>
      <c r="R903" s="4" t="str">
        <f>VLOOKUP(D903,'Cleaned Product Dim'!$A$2:$C$101,3,FALSE)</f>
        <v>Clothing</v>
      </c>
      <c r="S903" s="6">
        <f>VLOOKUP(D903,'Cleaned Product Dim'!$A$2:$G$101,7,FALSE)</f>
        <v>167.34</v>
      </c>
      <c r="T903" s="6">
        <f>VLOOKUP(D903,'Cleaned Product Dim'!$A$2:$H$101,8,FALSE)</f>
        <v>296</v>
      </c>
      <c r="U903" s="6" t="str">
        <f>VLOOKUP(E903,'Cleaned Store Dim'!$A$2:$C$21,3,FALSE)</f>
        <v>South</v>
      </c>
      <c r="V903" s="6" t="str">
        <f>VLOOKUP(E903,'Cleaned Store Dim'!$A$2:$E$21,5,FALSE)</f>
        <v>Outlet</v>
      </c>
      <c r="W903" s="6" t="str">
        <f>VLOOKUP(E903,'Cleaned Store Dim'!$A$2:$F$21,6,FALSE)</f>
        <v>North Nancy</v>
      </c>
    </row>
    <row r="904" spans="1:23" ht="15.75" x14ac:dyDescent="0.25">
      <c r="A904" s="4" t="s">
        <v>2869</v>
      </c>
      <c r="B904" s="20">
        <v>45753</v>
      </c>
      <c r="C904" s="4" t="s">
        <v>8</v>
      </c>
      <c r="D904" s="4" t="s">
        <v>1750</v>
      </c>
      <c r="E904" s="4" t="s">
        <v>1948</v>
      </c>
      <c r="F904" s="4">
        <v>2</v>
      </c>
      <c r="G904" s="4">
        <v>404.08</v>
      </c>
      <c r="H904" s="4">
        <v>7.0000000000000007E-2</v>
      </c>
      <c r="I904" s="4" t="s">
        <v>1959</v>
      </c>
      <c r="J904" s="4">
        <v>751.58879999999988</v>
      </c>
      <c r="K904" s="4">
        <f t="shared" si="56"/>
        <v>2</v>
      </c>
      <c r="L904" s="4">
        <f t="shared" si="57"/>
        <v>404.08</v>
      </c>
      <c r="M904" s="4">
        <f t="shared" si="58"/>
        <v>7.0000000000000007E-2</v>
      </c>
      <c r="N904" s="4">
        <f t="shared" si="59"/>
        <v>751.58879999999988</v>
      </c>
      <c r="O904" s="6">
        <f>VLOOKUP(C904,'Cleaned Customer Dim'!$A$2:$D$501,4,FALSE)</f>
        <v>55</v>
      </c>
      <c r="P904" s="6" t="str">
        <f>VLOOKUP(C904,'Cleaned Customer Dim'!$A$2:$E$501,5,FALSE)</f>
        <v>Male</v>
      </c>
      <c r="Q904" s="6" t="str">
        <f>VLOOKUP(C904,'Cleaned Customer Dim'!$A$2:$J$501,10,FALSE)</f>
        <v>Platinum</v>
      </c>
      <c r="R904" s="4" t="str">
        <f>VLOOKUP(D904,'Cleaned Product Dim'!$A$2:$C$101,3,FALSE)</f>
        <v>Home</v>
      </c>
      <c r="S904" s="6">
        <f>VLOOKUP(D904,'Cleaned Product Dim'!$A$2:$G$101,7,FALSE)</f>
        <v>461.47</v>
      </c>
      <c r="T904" s="6">
        <f>VLOOKUP(D904,'Cleaned Product Dim'!$A$2:$H$101,8,FALSE)</f>
        <v>190</v>
      </c>
      <c r="U904" s="6" t="str">
        <f>VLOOKUP(E904,'Cleaned Store Dim'!$A$2:$C$21,3,FALSE)</f>
        <v>East</v>
      </c>
      <c r="V904" s="6" t="str">
        <f>VLOOKUP(E904,'Cleaned Store Dim'!$A$2:$E$21,5,FALSE)</f>
        <v>Online</v>
      </c>
      <c r="W904" s="6" t="str">
        <f>VLOOKUP(E904,'Cleaned Store Dim'!$A$2:$F$21,6,FALSE)</f>
        <v>Vasquez</v>
      </c>
    </row>
    <row r="905" spans="1:23" ht="15.75" x14ac:dyDescent="0.25">
      <c r="A905" s="4" t="s">
        <v>2870</v>
      </c>
      <c r="B905" s="20">
        <v>45653</v>
      </c>
      <c r="C905" s="4" t="s">
        <v>853</v>
      </c>
      <c r="D905" s="4" t="s">
        <v>1625</v>
      </c>
      <c r="E905" s="4" t="s">
        <v>1939</v>
      </c>
      <c r="F905" s="4">
        <v>1</v>
      </c>
      <c r="G905" s="4">
        <v>519.91</v>
      </c>
      <c r="H905" s="4">
        <v>0.05</v>
      </c>
      <c r="I905" s="4" t="s">
        <v>1964</v>
      </c>
      <c r="J905" s="4">
        <v>493.91449999999992</v>
      </c>
      <c r="K905" s="4">
        <f t="shared" si="56"/>
        <v>1</v>
      </c>
      <c r="L905" s="4">
        <f t="shared" si="57"/>
        <v>519.91</v>
      </c>
      <c r="M905" s="4">
        <f t="shared" si="58"/>
        <v>0.05</v>
      </c>
      <c r="N905" s="4">
        <f t="shared" si="59"/>
        <v>493.91449999999992</v>
      </c>
      <c r="O905" s="6">
        <f>VLOOKUP(C905,'Cleaned Customer Dim'!$A$2:$D$501,4,FALSE)</f>
        <v>25</v>
      </c>
      <c r="P905" s="6" t="str">
        <f>VLOOKUP(C905,'Cleaned Customer Dim'!$A$2:$E$501,5,FALSE)</f>
        <v>Male</v>
      </c>
      <c r="Q905" s="6" t="str">
        <f>VLOOKUP(C905,'Cleaned Customer Dim'!$A$2:$J$501,10,FALSE)</f>
        <v>Gold</v>
      </c>
      <c r="R905" s="4" t="str">
        <f>VLOOKUP(D905,'Cleaned Product Dim'!$A$2:$C$101,3,FALSE)</f>
        <v>Sports</v>
      </c>
      <c r="S905" s="6">
        <f>VLOOKUP(D905,'Cleaned Product Dim'!$A$2:$G$101,7,FALSE)</f>
        <v>144.53</v>
      </c>
      <c r="T905" s="6">
        <f>VLOOKUP(D905,'Cleaned Product Dim'!$A$2:$H$101,8,FALSE)</f>
        <v>367</v>
      </c>
      <c r="U905" s="6" t="str">
        <f>VLOOKUP(E905,'Cleaned Store Dim'!$A$2:$C$21,3,FALSE)</f>
        <v>West</v>
      </c>
      <c r="V905" s="6" t="str">
        <f>VLOOKUP(E905,'Cleaned Store Dim'!$A$2:$E$21,5,FALSE)</f>
        <v>Flagship</v>
      </c>
      <c r="W905" s="6" t="str">
        <f>VLOOKUP(E905,'Cleaned Store Dim'!$A$2:$F$21,6,FALSE)</f>
        <v>New Jimmy</v>
      </c>
    </row>
    <row r="906" spans="1:23" ht="15.75" x14ac:dyDescent="0.25">
      <c r="A906" s="4" t="s">
        <v>2871</v>
      </c>
      <c r="B906" s="20">
        <v>45672</v>
      </c>
      <c r="C906" s="4" t="s">
        <v>497</v>
      </c>
      <c r="D906" s="4" t="s">
        <v>1725</v>
      </c>
      <c r="E906" s="4" t="s">
        <v>1932</v>
      </c>
      <c r="F906" s="4">
        <v>3</v>
      </c>
      <c r="G906" s="4">
        <v>566.16</v>
      </c>
      <c r="H906" s="4">
        <v>0.05</v>
      </c>
      <c r="I906" s="4" t="s">
        <v>1961</v>
      </c>
      <c r="J906" s="4">
        <v>1613.556</v>
      </c>
      <c r="K906" s="4">
        <f t="shared" si="56"/>
        <v>3</v>
      </c>
      <c r="L906" s="4">
        <f t="shared" si="57"/>
        <v>566.16</v>
      </c>
      <c r="M906" s="4">
        <f t="shared" si="58"/>
        <v>0.05</v>
      </c>
      <c r="N906" s="4">
        <f t="shared" si="59"/>
        <v>1613.556</v>
      </c>
      <c r="O906" s="6">
        <f>VLOOKUP(C906,'Cleaned Customer Dim'!$A$2:$D$501,4,FALSE)</f>
        <v>46</v>
      </c>
      <c r="P906" s="6" t="str">
        <f>VLOOKUP(C906,'Cleaned Customer Dim'!$A$2:$E$501,5,FALSE)</f>
        <v>Male</v>
      </c>
      <c r="Q906" s="6" t="str">
        <f>VLOOKUP(C906,'Cleaned Customer Dim'!$A$2:$J$501,10,FALSE)</f>
        <v>Platinum</v>
      </c>
      <c r="R906" s="4" t="str">
        <f>VLOOKUP(D906,'Cleaned Product Dim'!$A$2:$C$101,3,FALSE)</f>
        <v>Electronics</v>
      </c>
      <c r="S906" s="6">
        <f>VLOOKUP(D906,'Cleaned Product Dim'!$A$2:$G$101,7,FALSE)</f>
        <v>177.98</v>
      </c>
      <c r="T906" s="6">
        <f>VLOOKUP(D906,'Cleaned Product Dim'!$A$2:$H$101,8,FALSE)</f>
        <v>103</v>
      </c>
      <c r="U906" s="6" t="str">
        <f>VLOOKUP(E906,'Cleaned Store Dim'!$A$2:$C$21,3,FALSE)</f>
        <v>East</v>
      </c>
      <c r="V906" s="6" t="str">
        <f>VLOOKUP(E906,'Cleaned Store Dim'!$A$2:$E$21,5,FALSE)</f>
        <v>Flagship</v>
      </c>
      <c r="W906" s="6" t="str">
        <f>VLOOKUP(E906,'Cleaned Store Dim'!$A$2:$F$21,6,FALSE)</f>
        <v>Johnsonville</v>
      </c>
    </row>
    <row r="907" spans="1:23" ht="15.75" x14ac:dyDescent="0.25">
      <c r="A907" s="4" t="s">
        <v>2872</v>
      </c>
      <c r="B907" s="20">
        <v>45799</v>
      </c>
      <c r="C907" s="4" t="s">
        <v>1235</v>
      </c>
      <c r="D907" s="4" t="s">
        <v>1738</v>
      </c>
      <c r="E907" s="4" t="s">
        <v>1924</v>
      </c>
      <c r="F907" s="4">
        <v>2</v>
      </c>
      <c r="G907" s="4">
        <v>295.12</v>
      </c>
      <c r="H907" s="4">
        <v>0.09</v>
      </c>
      <c r="I907" s="4" t="s">
        <v>1964</v>
      </c>
      <c r="J907" s="4">
        <v>537.11840000000007</v>
      </c>
      <c r="K907" s="4">
        <f t="shared" si="56"/>
        <v>2</v>
      </c>
      <c r="L907" s="4">
        <f t="shared" si="57"/>
        <v>295.12</v>
      </c>
      <c r="M907" s="4">
        <f t="shared" si="58"/>
        <v>0.09</v>
      </c>
      <c r="N907" s="4">
        <f t="shared" si="59"/>
        <v>537.11840000000007</v>
      </c>
      <c r="O907" s="6">
        <f>VLOOKUP(C907,'Cleaned Customer Dim'!$A$2:$D$501,4,FALSE)</f>
        <v>46</v>
      </c>
      <c r="P907" s="6" t="str">
        <f>VLOOKUP(C907,'Cleaned Customer Dim'!$A$2:$E$501,5,FALSE)</f>
        <v>Male</v>
      </c>
      <c r="Q907" s="6" t="str">
        <f>VLOOKUP(C907,'Cleaned Customer Dim'!$A$2:$J$501,10,FALSE)</f>
        <v>Gold</v>
      </c>
      <c r="R907" s="4" t="str">
        <f>VLOOKUP(D907,'Cleaned Product Dim'!$A$2:$C$101,3,FALSE)</f>
        <v>Sports</v>
      </c>
      <c r="S907" s="6">
        <f>VLOOKUP(D907,'Cleaned Product Dim'!$A$2:$G$101,7,FALSE)</f>
        <v>212.26</v>
      </c>
      <c r="T907" s="6">
        <f>VLOOKUP(D907,'Cleaned Product Dim'!$A$2:$H$101,8,FALSE)</f>
        <v>82</v>
      </c>
      <c r="U907" s="6" t="str">
        <f>VLOOKUP(E907,'Cleaned Store Dim'!$A$2:$C$21,3,FALSE)</f>
        <v>East</v>
      </c>
      <c r="V907" s="6" t="str">
        <f>VLOOKUP(E907,'Cleaned Store Dim'!$A$2:$E$21,5,FALSE)</f>
        <v>Online</v>
      </c>
      <c r="W907" s="6" t="str">
        <f>VLOOKUP(E907,'Cleaned Store Dim'!$A$2:$F$21,6,FALSE)</f>
        <v>David</v>
      </c>
    </row>
    <row r="908" spans="1:23" ht="15.75" x14ac:dyDescent="0.25">
      <c r="A908" s="4" t="s">
        <v>2873</v>
      </c>
      <c r="B908" s="20">
        <v>45937</v>
      </c>
      <c r="C908" s="4" t="s">
        <v>388</v>
      </c>
      <c r="D908" s="4" t="s">
        <v>1680</v>
      </c>
      <c r="E908" s="4" t="s">
        <v>1927</v>
      </c>
      <c r="F908" s="4">
        <v>2</v>
      </c>
      <c r="G908" s="4">
        <v>414.18</v>
      </c>
      <c r="H908" s="4">
        <v>0.25</v>
      </c>
      <c r="I908" s="4" t="s">
        <v>1961</v>
      </c>
      <c r="J908" s="4">
        <v>621.27</v>
      </c>
      <c r="K908" s="4">
        <f t="shared" si="56"/>
        <v>2</v>
      </c>
      <c r="L908" s="4">
        <f t="shared" si="57"/>
        <v>414.18</v>
      </c>
      <c r="M908" s="4">
        <f t="shared" si="58"/>
        <v>0.25</v>
      </c>
      <c r="N908" s="4">
        <f t="shared" si="59"/>
        <v>621.27</v>
      </c>
      <c r="O908" s="6">
        <f>VLOOKUP(C908,'Cleaned Customer Dim'!$A$2:$D$501,4,FALSE)</f>
        <v>27</v>
      </c>
      <c r="P908" s="6" t="str">
        <f>VLOOKUP(C908,'Cleaned Customer Dim'!$A$2:$E$501,5,FALSE)</f>
        <v>Male</v>
      </c>
      <c r="Q908" s="6" t="str">
        <f>VLOOKUP(C908,'Cleaned Customer Dim'!$A$2:$J$501,10,FALSE)</f>
        <v>Silver</v>
      </c>
      <c r="R908" s="4" t="str">
        <f>VLOOKUP(D908,'Cleaned Product Dim'!$A$2:$C$101,3,FALSE)</f>
        <v>Electronics</v>
      </c>
      <c r="S908" s="6">
        <f>VLOOKUP(D908,'Cleaned Product Dim'!$A$2:$G$101,7,FALSE)</f>
        <v>419.28</v>
      </c>
      <c r="T908" s="6">
        <f>VLOOKUP(D908,'Cleaned Product Dim'!$A$2:$H$101,8,FALSE)</f>
        <v>86</v>
      </c>
      <c r="U908" s="6" t="str">
        <f>VLOOKUP(E908,'Cleaned Store Dim'!$A$2:$C$21,3,FALSE)</f>
        <v>South</v>
      </c>
      <c r="V908" s="6" t="str">
        <f>VLOOKUP(E908,'Cleaned Store Dim'!$A$2:$E$21,5,FALSE)</f>
        <v>Online</v>
      </c>
      <c r="W908" s="6" t="str">
        <f>VLOOKUP(E908,'Cleaned Store Dim'!$A$2:$F$21,6,FALSE)</f>
        <v>Lake</v>
      </c>
    </row>
    <row r="909" spans="1:23" ht="15.75" x14ac:dyDescent="0.25">
      <c r="A909" s="4" t="s">
        <v>2874</v>
      </c>
      <c r="B909" s="20">
        <v>45918</v>
      </c>
      <c r="C909" s="4" t="s">
        <v>865</v>
      </c>
      <c r="D909" s="4" t="s">
        <v>1756</v>
      </c>
      <c r="E909" s="4" t="s">
        <v>1917</v>
      </c>
      <c r="F909" s="4">
        <v>2</v>
      </c>
      <c r="G909" s="4">
        <v>433.75</v>
      </c>
      <c r="H909" s="4">
        <v>0</v>
      </c>
      <c r="I909" s="4" t="s">
        <v>1959</v>
      </c>
      <c r="J909" s="4">
        <v>867.5</v>
      </c>
      <c r="K909" s="4">
        <f t="shared" si="56"/>
        <v>2</v>
      </c>
      <c r="L909" s="4">
        <f t="shared" si="57"/>
        <v>433.75</v>
      </c>
      <c r="M909" s="4">
        <f t="shared" si="58"/>
        <v>0</v>
      </c>
      <c r="N909" s="4">
        <f t="shared" si="59"/>
        <v>867.5</v>
      </c>
      <c r="O909" s="6">
        <f>VLOOKUP(C909,'Cleaned Customer Dim'!$A$2:$D$501,4,FALSE)</f>
        <v>53</v>
      </c>
      <c r="P909" s="6" t="str">
        <f>VLOOKUP(C909,'Cleaned Customer Dim'!$A$2:$E$501,5,FALSE)</f>
        <v>Female</v>
      </c>
      <c r="Q909" s="6" t="str">
        <f>VLOOKUP(C909,'Cleaned Customer Dim'!$A$2:$J$501,10,FALSE)</f>
        <v>Bronze</v>
      </c>
      <c r="R909" s="4" t="str">
        <f>VLOOKUP(D909,'Cleaned Product Dim'!$A$2:$C$101,3,FALSE)</f>
        <v>Clothing</v>
      </c>
      <c r="S909" s="6">
        <f>VLOOKUP(D909,'Cleaned Product Dim'!$A$2:$G$101,7,FALSE)</f>
        <v>113.83</v>
      </c>
      <c r="T909" s="6">
        <f>VLOOKUP(D909,'Cleaned Product Dim'!$A$2:$H$101,8,FALSE)</f>
        <v>485</v>
      </c>
      <c r="U909" s="6" t="str">
        <f>VLOOKUP(E909,'Cleaned Store Dim'!$A$2:$C$21,3,FALSE)</f>
        <v>West</v>
      </c>
      <c r="V909" s="6" t="str">
        <f>VLOOKUP(E909,'Cleaned Store Dim'!$A$2:$E$21,5,FALSE)</f>
        <v>Online</v>
      </c>
      <c r="W909" s="6" t="str">
        <f>VLOOKUP(E909,'Cleaned Store Dim'!$A$2:$F$21,6,FALSE)</f>
        <v>Thompson</v>
      </c>
    </row>
    <row r="910" spans="1:23" ht="15.75" x14ac:dyDescent="0.25">
      <c r="A910" s="4" t="s">
        <v>2875</v>
      </c>
      <c r="B910" s="20">
        <v>45288</v>
      </c>
      <c r="C910" s="4" t="s">
        <v>904</v>
      </c>
      <c r="D910" s="4" t="s">
        <v>1838</v>
      </c>
      <c r="E910" s="4" t="s">
        <v>1948</v>
      </c>
      <c r="F910" s="4">
        <v>3</v>
      </c>
      <c r="G910" s="4">
        <v>104.33</v>
      </c>
      <c r="H910" s="4">
        <v>0.13</v>
      </c>
      <c r="I910" s="4" t="s">
        <v>1964</v>
      </c>
      <c r="J910" s="4">
        <v>272.30130000000003</v>
      </c>
      <c r="K910" s="4">
        <f t="shared" si="56"/>
        <v>3</v>
      </c>
      <c r="L910" s="4">
        <f t="shared" si="57"/>
        <v>104.33</v>
      </c>
      <c r="M910" s="4">
        <f t="shared" si="58"/>
        <v>0.13</v>
      </c>
      <c r="N910" s="4">
        <f t="shared" si="59"/>
        <v>272.30130000000003</v>
      </c>
      <c r="O910" s="6">
        <f>VLOOKUP(C910,'Cleaned Customer Dim'!$A$2:$D$501,4,FALSE)</f>
        <v>59</v>
      </c>
      <c r="P910" s="6" t="str">
        <f>VLOOKUP(C910,'Cleaned Customer Dim'!$A$2:$E$501,5,FALSE)</f>
        <v>Male</v>
      </c>
      <c r="Q910" s="6" t="str">
        <f>VLOOKUP(C910,'Cleaned Customer Dim'!$A$2:$J$501,10,FALSE)</f>
        <v>Platinum</v>
      </c>
      <c r="R910" s="4" t="str">
        <f>VLOOKUP(D910,'Cleaned Product Dim'!$A$2:$C$101,3,FALSE)</f>
        <v>Clothing</v>
      </c>
      <c r="S910" s="6">
        <f>VLOOKUP(D910,'Cleaned Product Dim'!$A$2:$G$101,7,FALSE)</f>
        <v>119.57</v>
      </c>
      <c r="T910" s="6">
        <f>VLOOKUP(D910,'Cleaned Product Dim'!$A$2:$H$101,8,FALSE)</f>
        <v>210</v>
      </c>
      <c r="U910" s="6" t="str">
        <f>VLOOKUP(E910,'Cleaned Store Dim'!$A$2:$C$21,3,FALSE)</f>
        <v>East</v>
      </c>
      <c r="V910" s="6" t="str">
        <f>VLOOKUP(E910,'Cleaned Store Dim'!$A$2:$E$21,5,FALSE)</f>
        <v>Online</v>
      </c>
      <c r="W910" s="6" t="str">
        <f>VLOOKUP(E910,'Cleaned Store Dim'!$A$2:$F$21,6,FALSE)</f>
        <v>Vasquez</v>
      </c>
    </row>
    <row r="911" spans="1:23" ht="15.75" x14ac:dyDescent="0.25">
      <c r="A911" s="4" t="s">
        <v>2876</v>
      </c>
      <c r="B911" s="20">
        <v>45389</v>
      </c>
      <c r="C911" s="4" t="s">
        <v>1971</v>
      </c>
      <c r="D911" s="4" t="s">
        <v>1572</v>
      </c>
      <c r="E911" s="4" t="s">
        <v>1929</v>
      </c>
      <c r="F911" s="4">
        <v>1</v>
      </c>
      <c r="G911" s="4">
        <v>221.7</v>
      </c>
      <c r="H911" s="4">
        <v>0.04</v>
      </c>
      <c r="I911" s="4" t="s">
        <v>1959</v>
      </c>
      <c r="J911" s="4">
        <v>212.83199999999999</v>
      </c>
      <c r="K911" s="4">
        <f t="shared" si="56"/>
        <v>1</v>
      </c>
      <c r="L911" s="4">
        <f t="shared" si="57"/>
        <v>221.7</v>
      </c>
      <c r="M911" s="4">
        <f t="shared" si="58"/>
        <v>0.04</v>
      </c>
      <c r="N911" s="4">
        <f t="shared" si="59"/>
        <v>212.83199999999999</v>
      </c>
      <c r="O911" s="6">
        <f>VLOOKUP(C911,'Cleaned Customer Dim'!$A$2:$D$501,4,FALSE)</f>
        <v>45</v>
      </c>
      <c r="P911" s="6" t="str">
        <f>VLOOKUP(C911,'Cleaned Customer Dim'!$A$2:$E$501,5,FALSE)</f>
        <v>Female</v>
      </c>
      <c r="Q911" s="6" t="str">
        <f>VLOOKUP(C911,'Cleaned Customer Dim'!$A$2:$J$501,10,FALSE)</f>
        <v>Platinum</v>
      </c>
      <c r="R911" s="4" t="str">
        <f>VLOOKUP(D911,'Cleaned Product Dim'!$A$2:$C$101,3,FALSE)</f>
        <v>Clothing</v>
      </c>
      <c r="S911" s="6">
        <f>VLOOKUP(D911,'Cleaned Product Dim'!$A$2:$G$101,7,FALSE)</f>
        <v>306.45999999999998</v>
      </c>
      <c r="T911" s="6">
        <f>VLOOKUP(D911,'Cleaned Product Dim'!$A$2:$H$101,8,FALSE)</f>
        <v>487</v>
      </c>
      <c r="U911" s="6" t="str">
        <f>VLOOKUP(E911,'Cleaned Store Dim'!$A$2:$C$21,3,FALSE)</f>
        <v>North</v>
      </c>
      <c r="V911" s="6" t="str">
        <f>VLOOKUP(E911,'Cleaned Store Dim'!$A$2:$E$21,5,FALSE)</f>
        <v>Online</v>
      </c>
      <c r="W911" s="6" t="str">
        <f>VLOOKUP(E911,'Cleaned Store Dim'!$A$2:$F$21,6,FALSE)</f>
        <v>Sabrina</v>
      </c>
    </row>
    <row r="912" spans="1:23" ht="15.75" x14ac:dyDescent="0.25">
      <c r="A912" s="4" t="s">
        <v>2877</v>
      </c>
      <c r="B912" s="20">
        <v>45796</v>
      </c>
      <c r="C912" s="4" t="s">
        <v>695</v>
      </c>
      <c r="D912" s="4" t="s">
        <v>1783</v>
      </c>
      <c r="E912" s="4" t="s">
        <v>1908</v>
      </c>
      <c r="F912" s="4">
        <v>2</v>
      </c>
      <c r="G912" s="4">
        <v>491.26</v>
      </c>
      <c r="H912" s="4">
        <v>0.14000000000000001</v>
      </c>
      <c r="I912" s="4" t="s">
        <v>1964</v>
      </c>
      <c r="J912" s="4">
        <v>844.96719999999993</v>
      </c>
      <c r="K912" s="4">
        <f t="shared" si="56"/>
        <v>2</v>
      </c>
      <c r="L912" s="4">
        <f t="shared" si="57"/>
        <v>491.26</v>
      </c>
      <c r="M912" s="4">
        <f t="shared" si="58"/>
        <v>0.14000000000000001</v>
      </c>
      <c r="N912" s="4">
        <f t="shared" si="59"/>
        <v>844.96719999999993</v>
      </c>
      <c r="O912" s="6">
        <f>VLOOKUP(C912,'Cleaned Customer Dim'!$A$2:$D$501,4,FALSE)</f>
        <v>20</v>
      </c>
      <c r="P912" s="6" t="str">
        <f>VLOOKUP(C912,'Cleaned Customer Dim'!$A$2:$E$501,5,FALSE)</f>
        <v>Female</v>
      </c>
      <c r="Q912" s="6" t="str">
        <f>VLOOKUP(C912,'Cleaned Customer Dim'!$A$2:$J$501,10,FALSE)</f>
        <v>Silver</v>
      </c>
      <c r="R912" s="4" t="str">
        <f>VLOOKUP(D912,'Cleaned Product Dim'!$A$2:$C$101,3,FALSE)</f>
        <v>Electronics</v>
      </c>
      <c r="S912" s="6">
        <f>VLOOKUP(D912,'Cleaned Product Dim'!$A$2:$G$101,7,FALSE)</f>
        <v>349.17</v>
      </c>
      <c r="T912" s="6">
        <f>VLOOKUP(D912,'Cleaned Product Dim'!$A$2:$H$101,8,FALSE)</f>
        <v>476</v>
      </c>
      <c r="U912" s="6" t="str">
        <f>VLOOKUP(E912,'Cleaned Store Dim'!$A$2:$C$21,3,FALSE)</f>
        <v>North</v>
      </c>
      <c r="V912" s="6" t="str">
        <f>VLOOKUP(E912,'Cleaned Store Dim'!$A$2:$E$21,5,FALSE)</f>
        <v>Outlet</v>
      </c>
      <c r="W912" s="6" t="str">
        <f>VLOOKUP(E912,'Cleaned Store Dim'!$A$2:$F$21,6,FALSE)</f>
        <v>Chester</v>
      </c>
    </row>
    <row r="913" spans="1:23" ht="15.75" x14ac:dyDescent="0.25">
      <c r="A913" s="4" t="s">
        <v>2878</v>
      </c>
      <c r="B913" s="20">
        <v>45394</v>
      </c>
      <c r="C913" s="4" t="s">
        <v>606</v>
      </c>
      <c r="D913" s="4" t="s">
        <v>1689</v>
      </c>
      <c r="E913" s="4" t="s">
        <v>1917</v>
      </c>
      <c r="F913" s="4">
        <v>4</v>
      </c>
      <c r="G913" s="4">
        <v>923.14</v>
      </c>
      <c r="H913" s="4">
        <v>0.15</v>
      </c>
      <c r="I913" s="4" t="s">
        <v>1959</v>
      </c>
      <c r="J913" s="4">
        <v>3138.6759999999999</v>
      </c>
      <c r="K913" s="4">
        <f t="shared" si="56"/>
        <v>4</v>
      </c>
      <c r="L913" s="4">
        <f t="shared" si="57"/>
        <v>923.14</v>
      </c>
      <c r="M913" s="4">
        <f t="shared" si="58"/>
        <v>0.15</v>
      </c>
      <c r="N913" s="4">
        <f t="shared" si="59"/>
        <v>3138.6759999999999</v>
      </c>
      <c r="O913" s="6">
        <f>VLOOKUP(C913,'Cleaned Customer Dim'!$A$2:$D$501,4,FALSE)</f>
        <v>60</v>
      </c>
      <c r="P913" s="6" t="str">
        <f>VLOOKUP(C913,'Cleaned Customer Dim'!$A$2:$E$501,5,FALSE)</f>
        <v>Male</v>
      </c>
      <c r="Q913" s="6" t="str">
        <f>VLOOKUP(C913,'Cleaned Customer Dim'!$A$2:$J$501,10,FALSE)</f>
        <v>Bronze</v>
      </c>
      <c r="R913" s="4" t="str">
        <f>VLOOKUP(D913,'Cleaned Product Dim'!$A$2:$C$101,3,FALSE)</f>
        <v>Clothing</v>
      </c>
      <c r="S913" s="6">
        <f>VLOOKUP(D913,'Cleaned Product Dim'!$A$2:$G$101,7,FALSE)</f>
        <v>353.47</v>
      </c>
      <c r="T913" s="6">
        <f>VLOOKUP(D913,'Cleaned Product Dim'!$A$2:$H$101,8,FALSE)</f>
        <v>214</v>
      </c>
      <c r="U913" s="6" t="str">
        <f>VLOOKUP(E913,'Cleaned Store Dim'!$A$2:$C$21,3,FALSE)</f>
        <v>West</v>
      </c>
      <c r="V913" s="6" t="str">
        <f>VLOOKUP(E913,'Cleaned Store Dim'!$A$2:$E$21,5,FALSE)</f>
        <v>Online</v>
      </c>
      <c r="W913" s="6" t="str">
        <f>VLOOKUP(E913,'Cleaned Store Dim'!$A$2:$F$21,6,FALSE)</f>
        <v>Thompson</v>
      </c>
    </row>
    <row r="914" spans="1:23" ht="15.75" x14ac:dyDescent="0.25">
      <c r="A914" s="4" t="s">
        <v>2879</v>
      </c>
      <c r="B914" s="20">
        <v>45625</v>
      </c>
      <c r="C914" s="4" t="s">
        <v>642</v>
      </c>
      <c r="D914" s="4" t="s">
        <v>1774</v>
      </c>
      <c r="E914" s="4" t="s">
        <v>1914</v>
      </c>
      <c r="F914" s="4">
        <v>2</v>
      </c>
      <c r="G914" s="4">
        <v>747.65</v>
      </c>
      <c r="H914" s="4">
        <v>0.08</v>
      </c>
      <c r="I914" s="4" t="s">
        <v>1959</v>
      </c>
      <c r="J914" s="4">
        <v>1375.6759999999999</v>
      </c>
      <c r="K914" s="4">
        <f t="shared" si="56"/>
        <v>2</v>
      </c>
      <c r="L914" s="4">
        <f t="shared" si="57"/>
        <v>747.65</v>
      </c>
      <c r="M914" s="4">
        <f t="shared" si="58"/>
        <v>0.08</v>
      </c>
      <c r="N914" s="4">
        <f t="shared" si="59"/>
        <v>1375.6759999999999</v>
      </c>
      <c r="O914" s="6">
        <f>VLOOKUP(C914,'Cleaned Customer Dim'!$A$2:$D$501,4,FALSE)</f>
        <v>38</v>
      </c>
      <c r="P914" s="6" t="str">
        <f>VLOOKUP(C914,'Cleaned Customer Dim'!$A$2:$E$501,5,FALSE)</f>
        <v>Male</v>
      </c>
      <c r="Q914" s="6" t="str">
        <f>VLOOKUP(C914,'Cleaned Customer Dim'!$A$2:$J$501,10,FALSE)</f>
        <v>Gold</v>
      </c>
      <c r="R914" s="4" t="str">
        <f>VLOOKUP(D914,'Cleaned Product Dim'!$A$2:$C$101,3,FALSE)</f>
        <v>Beauty</v>
      </c>
      <c r="S914" s="6">
        <f>VLOOKUP(D914,'Cleaned Product Dim'!$A$2:$G$101,7,FALSE)</f>
        <v>299.11</v>
      </c>
      <c r="T914" s="6">
        <f>VLOOKUP(D914,'Cleaned Product Dim'!$A$2:$H$101,8,FALSE)</f>
        <v>118</v>
      </c>
      <c r="U914" s="6" t="str">
        <f>VLOOKUP(E914,'Cleaned Store Dim'!$A$2:$C$21,3,FALSE)</f>
        <v>South</v>
      </c>
      <c r="V914" s="6" t="str">
        <f>VLOOKUP(E914,'Cleaned Store Dim'!$A$2:$E$21,5,FALSE)</f>
        <v>Online</v>
      </c>
      <c r="W914" s="6" t="str">
        <f>VLOOKUP(E914,'Cleaned Store Dim'!$A$2:$F$21,6,FALSE)</f>
        <v>Williamsport</v>
      </c>
    </row>
    <row r="915" spans="1:23" ht="15.75" x14ac:dyDescent="0.25">
      <c r="A915" s="4" t="s">
        <v>2880</v>
      </c>
      <c r="B915" s="20">
        <v>45773</v>
      </c>
      <c r="C915" s="4" t="s">
        <v>388</v>
      </c>
      <c r="D915" s="4" t="s">
        <v>1706</v>
      </c>
      <c r="E915" s="4" t="s">
        <v>1914</v>
      </c>
      <c r="F915" s="4">
        <v>3</v>
      </c>
      <c r="G915" s="4">
        <v>94.55</v>
      </c>
      <c r="H915" s="4">
        <v>0.13</v>
      </c>
      <c r="I915" s="4" t="s">
        <v>1964</v>
      </c>
      <c r="J915" s="4">
        <v>246.77549999999999</v>
      </c>
      <c r="K915" s="4">
        <f t="shared" si="56"/>
        <v>3</v>
      </c>
      <c r="L915" s="4">
        <f t="shared" si="57"/>
        <v>94.55</v>
      </c>
      <c r="M915" s="4">
        <f t="shared" si="58"/>
        <v>0.13</v>
      </c>
      <c r="N915" s="4">
        <f t="shared" si="59"/>
        <v>246.77549999999999</v>
      </c>
      <c r="O915" s="6">
        <f>VLOOKUP(C915,'Cleaned Customer Dim'!$A$2:$D$501,4,FALSE)</f>
        <v>27</v>
      </c>
      <c r="P915" s="6" t="str">
        <f>VLOOKUP(C915,'Cleaned Customer Dim'!$A$2:$E$501,5,FALSE)</f>
        <v>Male</v>
      </c>
      <c r="Q915" s="6" t="str">
        <f>VLOOKUP(C915,'Cleaned Customer Dim'!$A$2:$J$501,10,FALSE)</f>
        <v>Silver</v>
      </c>
      <c r="R915" s="4" t="str">
        <f>VLOOKUP(D915,'Cleaned Product Dim'!$A$2:$C$101,3,FALSE)</f>
        <v>Electronics</v>
      </c>
      <c r="S915" s="6">
        <f>VLOOKUP(D915,'Cleaned Product Dim'!$A$2:$G$101,7,FALSE)</f>
        <v>450.71</v>
      </c>
      <c r="T915" s="6">
        <f>VLOOKUP(D915,'Cleaned Product Dim'!$A$2:$H$101,8,FALSE)</f>
        <v>389</v>
      </c>
      <c r="U915" s="6" t="str">
        <f>VLOOKUP(E915,'Cleaned Store Dim'!$A$2:$C$21,3,FALSE)</f>
        <v>South</v>
      </c>
      <c r="V915" s="6" t="str">
        <f>VLOOKUP(E915,'Cleaned Store Dim'!$A$2:$E$21,5,FALSE)</f>
        <v>Online</v>
      </c>
      <c r="W915" s="6" t="str">
        <f>VLOOKUP(E915,'Cleaned Store Dim'!$A$2:$F$21,6,FALSE)</f>
        <v>Williamsport</v>
      </c>
    </row>
    <row r="916" spans="1:23" ht="15.75" x14ac:dyDescent="0.25">
      <c r="A916" s="4" t="s">
        <v>2881</v>
      </c>
      <c r="B916" s="20">
        <v>45308</v>
      </c>
      <c r="C916" s="4" t="s">
        <v>157</v>
      </c>
      <c r="D916" s="4" t="s">
        <v>1617</v>
      </c>
      <c r="E916" s="4" t="s">
        <v>1948</v>
      </c>
      <c r="F916" s="4">
        <v>3</v>
      </c>
      <c r="G916" s="4">
        <v>620.12</v>
      </c>
      <c r="H916" s="4">
        <v>0.06</v>
      </c>
      <c r="I916" s="4" t="s">
        <v>1959</v>
      </c>
      <c r="J916" s="4">
        <v>1748.7384</v>
      </c>
      <c r="K916" s="4">
        <f t="shared" si="56"/>
        <v>3</v>
      </c>
      <c r="L916" s="4">
        <f t="shared" si="57"/>
        <v>620.12</v>
      </c>
      <c r="M916" s="4">
        <f t="shared" si="58"/>
        <v>0.06</v>
      </c>
      <c r="N916" s="4">
        <f t="shared" si="59"/>
        <v>1748.7384</v>
      </c>
      <c r="O916" s="6">
        <f>VLOOKUP(C916,'Cleaned Customer Dim'!$A$2:$D$501,4,FALSE)</f>
        <v>55</v>
      </c>
      <c r="P916" s="6" t="str">
        <f>VLOOKUP(C916,'Cleaned Customer Dim'!$A$2:$E$501,5,FALSE)</f>
        <v>Female</v>
      </c>
      <c r="Q916" s="6" t="str">
        <f>VLOOKUP(C916,'Cleaned Customer Dim'!$A$2:$J$501,10,FALSE)</f>
        <v>Gold</v>
      </c>
      <c r="R916" s="4" t="str">
        <f>VLOOKUP(D916,'Cleaned Product Dim'!$A$2:$C$101,3,FALSE)</f>
        <v>Electronics</v>
      </c>
      <c r="S916" s="6">
        <f>VLOOKUP(D916,'Cleaned Product Dim'!$A$2:$G$101,7,FALSE)</f>
        <v>465.34</v>
      </c>
      <c r="T916" s="6">
        <f>VLOOKUP(D916,'Cleaned Product Dim'!$A$2:$H$101,8,FALSE)</f>
        <v>301</v>
      </c>
      <c r="U916" s="6" t="str">
        <f>VLOOKUP(E916,'Cleaned Store Dim'!$A$2:$C$21,3,FALSE)</f>
        <v>East</v>
      </c>
      <c r="V916" s="6" t="str">
        <f>VLOOKUP(E916,'Cleaned Store Dim'!$A$2:$E$21,5,FALSE)</f>
        <v>Online</v>
      </c>
      <c r="W916" s="6" t="str">
        <f>VLOOKUP(E916,'Cleaned Store Dim'!$A$2:$F$21,6,FALSE)</f>
        <v>Vasquez</v>
      </c>
    </row>
    <row r="917" spans="1:23" ht="15.75" x14ac:dyDescent="0.25">
      <c r="A917" s="4" t="s">
        <v>2882</v>
      </c>
      <c r="B917" s="20">
        <v>45869</v>
      </c>
      <c r="C917" s="4" t="s">
        <v>2639</v>
      </c>
      <c r="D917" s="4" t="s">
        <v>1790</v>
      </c>
      <c r="E917" s="4" t="s">
        <v>1911</v>
      </c>
      <c r="F917" s="4">
        <v>2</v>
      </c>
      <c r="G917" s="4">
        <v>354.09</v>
      </c>
      <c r="H917" s="4">
        <v>0.12</v>
      </c>
      <c r="I917" s="4" t="s">
        <v>1964</v>
      </c>
      <c r="J917" s="4">
        <v>623.19839999999999</v>
      </c>
      <c r="K917" s="4">
        <f t="shared" si="56"/>
        <v>2</v>
      </c>
      <c r="L917" s="4">
        <f t="shared" si="57"/>
        <v>354.09</v>
      </c>
      <c r="M917" s="4">
        <f t="shared" si="58"/>
        <v>0.12</v>
      </c>
      <c r="N917" s="4">
        <f t="shared" si="59"/>
        <v>623.19839999999999</v>
      </c>
      <c r="O917" s="6">
        <f>VLOOKUP(C917,'Cleaned Customer Dim'!$A$2:$D$501,4,FALSE)</f>
        <v>22</v>
      </c>
      <c r="P917" s="6" t="str">
        <f>VLOOKUP(C917,'Cleaned Customer Dim'!$A$2:$E$501,5,FALSE)</f>
        <v>Female</v>
      </c>
      <c r="Q917" s="6" t="str">
        <f>VLOOKUP(C917,'Cleaned Customer Dim'!$A$2:$J$501,10,FALSE)</f>
        <v>Bronze</v>
      </c>
      <c r="R917" s="4" t="str">
        <f>VLOOKUP(D917,'Cleaned Product Dim'!$A$2:$C$101,3,FALSE)</f>
        <v>Clothing</v>
      </c>
      <c r="S917" s="6">
        <f>VLOOKUP(D917,'Cleaned Product Dim'!$A$2:$G$101,7,FALSE)</f>
        <v>218.22</v>
      </c>
      <c r="T917" s="6">
        <f>VLOOKUP(D917,'Cleaned Product Dim'!$A$2:$H$101,8,FALSE)</f>
        <v>224</v>
      </c>
      <c r="U917" s="6" t="str">
        <f>VLOOKUP(E917,'Cleaned Store Dim'!$A$2:$C$21,3,FALSE)</f>
        <v>East</v>
      </c>
      <c r="V917" s="6" t="str">
        <f>VLOOKUP(E917,'Cleaned Store Dim'!$A$2:$E$21,5,FALSE)</f>
        <v>Online</v>
      </c>
      <c r="W917" s="6" t="str">
        <f>VLOOKUP(E917,'Cleaned Store Dim'!$A$2:$F$21,6,FALSE)</f>
        <v>Joseph</v>
      </c>
    </row>
    <row r="918" spans="1:23" ht="15.75" x14ac:dyDescent="0.25">
      <c r="A918" s="4" t="s">
        <v>2883</v>
      </c>
      <c r="B918" s="20">
        <v>45621</v>
      </c>
      <c r="C918" s="4" t="s">
        <v>452</v>
      </c>
      <c r="D918" s="4" t="s">
        <v>1741</v>
      </c>
      <c r="E918" s="4" t="s">
        <v>1908</v>
      </c>
      <c r="F918" s="4">
        <v>3</v>
      </c>
      <c r="G918" s="4">
        <v>214.94</v>
      </c>
      <c r="H918" s="4">
        <v>0.22</v>
      </c>
      <c r="I918" s="4" t="s">
        <v>1964</v>
      </c>
      <c r="J918" s="4">
        <v>502.95960000000002</v>
      </c>
      <c r="K918" s="4">
        <f t="shared" si="56"/>
        <v>3</v>
      </c>
      <c r="L918" s="4">
        <f t="shared" si="57"/>
        <v>214.94</v>
      </c>
      <c r="M918" s="4">
        <f t="shared" si="58"/>
        <v>0.22</v>
      </c>
      <c r="N918" s="4">
        <f t="shared" si="59"/>
        <v>502.95960000000002</v>
      </c>
      <c r="O918" s="6">
        <f>VLOOKUP(C918,'Cleaned Customer Dim'!$A$2:$D$501,4,FALSE)</f>
        <v>29</v>
      </c>
      <c r="P918" s="6" t="str">
        <f>VLOOKUP(C918,'Cleaned Customer Dim'!$A$2:$E$501,5,FALSE)</f>
        <v>Male</v>
      </c>
      <c r="Q918" s="6" t="str">
        <f>VLOOKUP(C918,'Cleaned Customer Dim'!$A$2:$J$501,10,FALSE)</f>
        <v>Platinum</v>
      </c>
      <c r="R918" s="4" t="str">
        <f>VLOOKUP(D918,'Cleaned Product Dim'!$A$2:$C$101,3,FALSE)</f>
        <v>Clothing</v>
      </c>
      <c r="S918" s="6">
        <f>VLOOKUP(D918,'Cleaned Product Dim'!$A$2:$G$101,7,FALSE)</f>
        <v>386.56</v>
      </c>
      <c r="T918" s="6">
        <f>VLOOKUP(D918,'Cleaned Product Dim'!$A$2:$H$101,8,FALSE)</f>
        <v>125</v>
      </c>
      <c r="U918" s="6" t="str">
        <f>VLOOKUP(E918,'Cleaned Store Dim'!$A$2:$C$21,3,FALSE)</f>
        <v>North</v>
      </c>
      <c r="V918" s="6" t="str">
        <f>VLOOKUP(E918,'Cleaned Store Dim'!$A$2:$E$21,5,FALSE)</f>
        <v>Outlet</v>
      </c>
      <c r="W918" s="6" t="str">
        <f>VLOOKUP(E918,'Cleaned Store Dim'!$A$2:$F$21,6,FALSE)</f>
        <v>Chester</v>
      </c>
    </row>
    <row r="919" spans="1:23" ht="15.75" x14ac:dyDescent="0.25">
      <c r="A919" s="4" t="s">
        <v>2884</v>
      </c>
      <c r="B919" s="20">
        <v>45428</v>
      </c>
      <c r="C919" s="4" t="s">
        <v>659</v>
      </c>
      <c r="D919" s="4" t="s">
        <v>1594</v>
      </c>
      <c r="E919" s="4" t="s">
        <v>1929</v>
      </c>
      <c r="F919" s="4">
        <v>2</v>
      </c>
      <c r="G919" s="4">
        <v>309.77999999999997</v>
      </c>
      <c r="H919" s="4">
        <v>0.16</v>
      </c>
      <c r="I919" s="4" t="s">
        <v>1959</v>
      </c>
      <c r="J919" s="4">
        <v>520.43039999999996</v>
      </c>
      <c r="K919" s="4">
        <f t="shared" si="56"/>
        <v>2</v>
      </c>
      <c r="L919" s="4">
        <f t="shared" si="57"/>
        <v>309.77999999999997</v>
      </c>
      <c r="M919" s="4">
        <f t="shared" si="58"/>
        <v>0.16</v>
      </c>
      <c r="N919" s="4">
        <f t="shared" si="59"/>
        <v>520.43039999999996</v>
      </c>
      <c r="O919" s="6">
        <f>VLOOKUP(C919,'Cleaned Customer Dim'!$A$2:$D$501,4,FALSE)</f>
        <v>46</v>
      </c>
      <c r="P919" s="6" t="str">
        <f>VLOOKUP(C919,'Cleaned Customer Dim'!$A$2:$E$501,5,FALSE)</f>
        <v>Male</v>
      </c>
      <c r="Q919" s="6" t="str">
        <f>VLOOKUP(C919,'Cleaned Customer Dim'!$A$2:$J$501,10,FALSE)</f>
        <v>Bronze</v>
      </c>
      <c r="R919" s="4" t="str">
        <f>VLOOKUP(D919,'Cleaned Product Dim'!$A$2:$C$101,3,FALSE)</f>
        <v>Sports</v>
      </c>
      <c r="S919" s="6">
        <f>VLOOKUP(D919,'Cleaned Product Dim'!$A$2:$G$101,7,FALSE)</f>
        <v>495.72</v>
      </c>
      <c r="T919" s="6">
        <f>VLOOKUP(D919,'Cleaned Product Dim'!$A$2:$H$101,8,FALSE)</f>
        <v>323</v>
      </c>
      <c r="U919" s="6" t="str">
        <f>VLOOKUP(E919,'Cleaned Store Dim'!$A$2:$C$21,3,FALSE)</f>
        <v>North</v>
      </c>
      <c r="V919" s="6" t="str">
        <f>VLOOKUP(E919,'Cleaned Store Dim'!$A$2:$E$21,5,FALSE)</f>
        <v>Online</v>
      </c>
      <c r="W919" s="6" t="str">
        <f>VLOOKUP(E919,'Cleaned Store Dim'!$A$2:$F$21,6,FALSE)</f>
        <v>Sabrina</v>
      </c>
    </row>
    <row r="920" spans="1:23" ht="15.75" x14ac:dyDescent="0.25">
      <c r="A920" s="4" t="s">
        <v>2885</v>
      </c>
      <c r="B920" s="20">
        <v>45807</v>
      </c>
      <c r="C920" s="4" t="s">
        <v>259</v>
      </c>
      <c r="D920" s="4" t="s">
        <v>1610</v>
      </c>
      <c r="E920" s="4" t="s">
        <v>1901</v>
      </c>
      <c r="F920" s="4">
        <v>2</v>
      </c>
      <c r="G920" s="4">
        <v>183.85</v>
      </c>
      <c r="H920" s="4">
        <v>0.14000000000000001</v>
      </c>
      <c r="I920" s="4" t="s">
        <v>1961</v>
      </c>
      <c r="J920" s="4">
        <v>316.22199999999998</v>
      </c>
      <c r="K920" s="4">
        <f t="shared" si="56"/>
        <v>2</v>
      </c>
      <c r="L920" s="4">
        <f t="shared" si="57"/>
        <v>183.85</v>
      </c>
      <c r="M920" s="4">
        <f t="shared" si="58"/>
        <v>0.14000000000000001</v>
      </c>
      <c r="N920" s="4">
        <f t="shared" si="59"/>
        <v>316.22199999999998</v>
      </c>
      <c r="O920" s="6">
        <f>VLOOKUP(C920,'Cleaned Customer Dim'!$A$2:$D$501,4,FALSE)</f>
        <v>24</v>
      </c>
      <c r="P920" s="6" t="str">
        <f>VLOOKUP(C920,'Cleaned Customer Dim'!$A$2:$E$501,5,FALSE)</f>
        <v>Female</v>
      </c>
      <c r="Q920" s="6" t="str">
        <f>VLOOKUP(C920,'Cleaned Customer Dim'!$A$2:$J$501,10,FALSE)</f>
        <v>Platinum</v>
      </c>
      <c r="R920" s="4" t="str">
        <f>VLOOKUP(D920,'Cleaned Product Dim'!$A$2:$C$101,3,FALSE)</f>
        <v>Electronics</v>
      </c>
      <c r="S920" s="6">
        <f>VLOOKUP(D920,'Cleaned Product Dim'!$A$2:$G$101,7,FALSE)</f>
        <v>242.23</v>
      </c>
      <c r="T920" s="6">
        <f>VLOOKUP(D920,'Cleaned Product Dim'!$A$2:$H$101,8,FALSE)</f>
        <v>453</v>
      </c>
      <c r="U920" s="6" t="str">
        <f>VLOOKUP(E920,'Cleaned Store Dim'!$A$2:$C$21,3,FALSE)</f>
        <v>North</v>
      </c>
      <c r="V920" s="6" t="str">
        <f>VLOOKUP(E920,'Cleaned Store Dim'!$A$2:$E$21,5,FALSE)</f>
        <v>Outlet</v>
      </c>
      <c r="W920" s="6" t="str">
        <f>VLOOKUP(E920,'Cleaned Store Dim'!$A$2:$F$21,6,FALSE)</f>
        <v>Goldberg</v>
      </c>
    </row>
    <row r="921" spans="1:23" ht="15.75" x14ac:dyDescent="0.25">
      <c r="A921" s="4" t="s">
        <v>2886</v>
      </c>
      <c r="B921" s="20">
        <v>45149</v>
      </c>
      <c r="C921" s="4" t="s">
        <v>1284</v>
      </c>
      <c r="D921" s="4" t="s">
        <v>1793</v>
      </c>
      <c r="E921" s="4" t="s">
        <v>1887</v>
      </c>
      <c r="F921" s="4">
        <v>1</v>
      </c>
      <c r="G921" s="4">
        <v>550.05999999999995</v>
      </c>
      <c r="H921" s="4">
        <v>0.01</v>
      </c>
      <c r="I921" s="4" t="s">
        <v>1959</v>
      </c>
      <c r="J921" s="4">
        <v>544.55939999999998</v>
      </c>
      <c r="K921" s="4">
        <f t="shared" si="56"/>
        <v>1</v>
      </c>
      <c r="L921" s="4">
        <f t="shared" si="57"/>
        <v>550.05999999999995</v>
      </c>
      <c r="M921" s="4">
        <f t="shared" si="58"/>
        <v>0.01</v>
      </c>
      <c r="N921" s="4">
        <f t="shared" si="59"/>
        <v>544.55939999999998</v>
      </c>
      <c r="O921" s="6">
        <f>VLOOKUP(C921,'Cleaned Customer Dim'!$A$2:$D$501,4,FALSE)</f>
        <v>55</v>
      </c>
      <c r="P921" s="6" t="str">
        <f>VLOOKUP(C921,'Cleaned Customer Dim'!$A$2:$E$501,5,FALSE)</f>
        <v>Male</v>
      </c>
      <c r="Q921" s="6" t="str">
        <f>VLOOKUP(C921,'Cleaned Customer Dim'!$A$2:$J$501,10,FALSE)</f>
        <v>Gold</v>
      </c>
      <c r="R921" s="4" t="str">
        <f>VLOOKUP(D921,'Cleaned Product Dim'!$A$2:$C$101,3,FALSE)</f>
        <v>Home</v>
      </c>
      <c r="S921" s="6">
        <f>VLOOKUP(D921,'Cleaned Product Dim'!$A$2:$G$101,7,FALSE)</f>
        <v>138.05000000000001</v>
      </c>
      <c r="T921" s="6">
        <f>VLOOKUP(D921,'Cleaned Product Dim'!$A$2:$H$101,8,FALSE)</f>
        <v>89</v>
      </c>
      <c r="U921" s="6" t="str">
        <f>VLOOKUP(E921,'Cleaned Store Dim'!$A$2:$C$21,3,FALSE)</f>
        <v>East</v>
      </c>
      <c r="V921" s="6" t="str">
        <f>VLOOKUP(E921,'Cleaned Store Dim'!$A$2:$E$21,5,FALSE)</f>
        <v>Flagship</v>
      </c>
      <c r="W921" s="6" t="str">
        <f>VLOOKUP(E921,'Cleaned Store Dim'!$A$2:$F$21,6,FALSE)</f>
        <v>Washington</v>
      </c>
    </row>
    <row r="922" spans="1:23" ht="15.75" x14ac:dyDescent="0.25">
      <c r="A922" s="4" t="s">
        <v>2887</v>
      </c>
      <c r="B922" s="20">
        <v>45253</v>
      </c>
      <c r="C922" s="4" t="s">
        <v>125</v>
      </c>
      <c r="D922" s="4" t="s">
        <v>1820</v>
      </c>
      <c r="E922" s="4" t="s">
        <v>1904</v>
      </c>
      <c r="F922" s="4">
        <v>2</v>
      </c>
      <c r="G922" s="4">
        <v>32.19</v>
      </c>
      <c r="H922" s="4">
        <v>0.13</v>
      </c>
      <c r="I922" s="4" t="s">
        <v>1964</v>
      </c>
      <c r="J922" s="4">
        <v>56.010599999999997</v>
      </c>
      <c r="K922" s="4">
        <f t="shared" si="56"/>
        <v>2</v>
      </c>
      <c r="L922" s="4">
        <f t="shared" si="57"/>
        <v>32.19</v>
      </c>
      <c r="M922" s="4">
        <f t="shared" si="58"/>
        <v>0.13</v>
      </c>
      <c r="N922" s="4">
        <f t="shared" si="59"/>
        <v>56.010599999999997</v>
      </c>
      <c r="O922" s="6">
        <f>VLOOKUP(C922,'Cleaned Customer Dim'!$A$2:$D$501,4,FALSE)</f>
        <v>54</v>
      </c>
      <c r="P922" s="6" t="str">
        <f>VLOOKUP(C922,'Cleaned Customer Dim'!$A$2:$E$501,5,FALSE)</f>
        <v>Female</v>
      </c>
      <c r="Q922" s="6" t="str">
        <f>VLOOKUP(C922,'Cleaned Customer Dim'!$A$2:$J$501,10,FALSE)</f>
        <v>Silver</v>
      </c>
      <c r="R922" s="4" t="str">
        <f>VLOOKUP(D922,'Cleaned Product Dim'!$A$2:$C$101,3,FALSE)</f>
        <v>Home</v>
      </c>
      <c r="S922" s="6">
        <f>VLOOKUP(D922,'Cleaned Product Dim'!$A$2:$G$101,7,FALSE)</f>
        <v>228.53</v>
      </c>
      <c r="T922" s="6">
        <f>VLOOKUP(D922,'Cleaned Product Dim'!$A$2:$H$101,8,FALSE)</f>
        <v>469</v>
      </c>
      <c r="U922" s="6" t="str">
        <f>VLOOKUP(E922,'Cleaned Store Dim'!$A$2:$C$21,3,FALSE)</f>
        <v>South</v>
      </c>
      <c r="V922" s="6" t="str">
        <f>VLOOKUP(E922,'Cleaned Store Dim'!$A$2:$E$21,5,FALSE)</f>
        <v>Online</v>
      </c>
      <c r="W922" s="6" t="str">
        <f>VLOOKUP(E922,'Cleaned Store Dim'!$A$2:$F$21,6,FALSE)</f>
        <v>Sharon</v>
      </c>
    </row>
    <row r="923" spans="1:23" ht="15.75" x14ac:dyDescent="0.25">
      <c r="A923" s="4" t="s">
        <v>2888</v>
      </c>
      <c r="B923" s="20">
        <v>45460</v>
      </c>
      <c r="C923" s="4" t="s">
        <v>477</v>
      </c>
      <c r="D923" s="4" t="s">
        <v>1677</v>
      </c>
      <c r="E923" s="4" t="s">
        <v>1948</v>
      </c>
      <c r="F923" s="4">
        <v>2</v>
      </c>
      <c r="G923" s="4">
        <v>892.06</v>
      </c>
      <c r="H923" s="4">
        <v>0.08</v>
      </c>
      <c r="I923" s="4" t="s">
        <v>1959</v>
      </c>
      <c r="J923" s="4">
        <v>1641.3904</v>
      </c>
      <c r="K923" s="4">
        <f t="shared" si="56"/>
        <v>2</v>
      </c>
      <c r="L923" s="4">
        <f t="shared" si="57"/>
        <v>892.06</v>
      </c>
      <c r="M923" s="4">
        <f t="shared" si="58"/>
        <v>0.08</v>
      </c>
      <c r="N923" s="4">
        <f t="shared" si="59"/>
        <v>1641.3904</v>
      </c>
      <c r="O923" s="6">
        <f>VLOOKUP(C923,'Cleaned Customer Dim'!$A$2:$D$501,4,FALSE)</f>
        <v>43</v>
      </c>
      <c r="P923" s="6" t="str">
        <f>VLOOKUP(C923,'Cleaned Customer Dim'!$A$2:$E$501,5,FALSE)</f>
        <v>Male</v>
      </c>
      <c r="Q923" s="6" t="str">
        <f>VLOOKUP(C923,'Cleaned Customer Dim'!$A$2:$J$501,10,FALSE)</f>
        <v>Gold</v>
      </c>
      <c r="R923" s="4" t="str">
        <f>VLOOKUP(D923,'Cleaned Product Dim'!$A$2:$C$101,3,FALSE)</f>
        <v>Home</v>
      </c>
      <c r="S923" s="6">
        <f>VLOOKUP(D923,'Cleaned Product Dim'!$A$2:$G$101,7,FALSE)</f>
        <v>179.77</v>
      </c>
      <c r="T923" s="6">
        <f>VLOOKUP(D923,'Cleaned Product Dim'!$A$2:$H$101,8,FALSE)</f>
        <v>305</v>
      </c>
      <c r="U923" s="6" t="str">
        <f>VLOOKUP(E923,'Cleaned Store Dim'!$A$2:$C$21,3,FALSE)</f>
        <v>East</v>
      </c>
      <c r="V923" s="6" t="str">
        <f>VLOOKUP(E923,'Cleaned Store Dim'!$A$2:$E$21,5,FALSE)</f>
        <v>Online</v>
      </c>
      <c r="W923" s="6" t="str">
        <f>VLOOKUP(E923,'Cleaned Store Dim'!$A$2:$F$21,6,FALSE)</f>
        <v>Vasquez</v>
      </c>
    </row>
    <row r="924" spans="1:23" ht="15.75" x14ac:dyDescent="0.25">
      <c r="A924" s="4" t="s">
        <v>2889</v>
      </c>
      <c r="B924" s="20">
        <v>45334</v>
      </c>
      <c r="C924" s="4" t="s">
        <v>1467</v>
      </c>
      <c r="D924" s="4" t="s">
        <v>1756</v>
      </c>
      <c r="E924" s="4" t="s">
        <v>1911</v>
      </c>
      <c r="F924" s="4">
        <v>1</v>
      </c>
      <c r="G924" s="4">
        <v>127.47</v>
      </c>
      <c r="H924" s="4">
        <v>0.16</v>
      </c>
      <c r="I924" s="4" t="s">
        <v>1964</v>
      </c>
      <c r="J924" s="4">
        <v>107.0748</v>
      </c>
      <c r="K924" s="4">
        <f t="shared" si="56"/>
        <v>1</v>
      </c>
      <c r="L924" s="4">
        <f t="shared" si="57"/>
        <v>127.47</v>
      </c>
      <c r="M924" s="4">
        <f t="shared" si="58"/>
        <v>0.16</v>
      </c>
      <c r="N924" s="4">
        <f t="shared" si="59"/>
        <v>107.0748</v>
      </c>
      <c r="O924" s="6">
        <f>VLOOKUP(C924,'Cleaned Customer Dim'!$A$2:$D$501,4,FALSE)</f>
        <v>42</v>
      </c>
      <c r="P924" s="6" t="str">
        <f>VLOOKUP(C924,'Cleaned Customer Dim'!$A$2:$E$501,5,FALSE)</f>
        <v>Male</v>
      </c>
      <c r="Q924" s="6" t="str">
        <f>VLOOKUP(C924,'Cleaned Customer Dim'!$A$2:$J$501,10,FALSE)</f>
        <v>Silver</v>
      </c>
      <c r="R924" s="4" t="str">
        <f>VLOOKUP(D924,'Cleaned Product Dim'!$A$2:$C$101,3,FALSE)</f>
        <v>Clothing</v>
      </c>
      <c r="S924" s="6">
        <f>VLOOKUP(D924,'Cleaned Product Dim'!$A$2:$G$101,7,FALSE)</f>
        <v>113.83</v>
      </c>
      <c r="T924" s="6">
        <f>VLOOKUP(D924,'Cleaned Product Dim'!$A$2:$H$101,8,FALSE)</f>
        <v>485</v>
      </c>
      <c r="U924" s="6" t="str">
        <f>VLOOKUP(E924,'Cleaned Store Dim'!$A$2:$C$21,3,FALSE)</f>
        <v>East</v>
      </c>
      <c r="V924" s="6" t="str">
        <f>VLOOKUP(E924,'Cleaned Store Dim'!$A$2:$E$21,5,FALSE)</f>
        <v>Online</v>
      </c>
      <c r="W924" s="6" t="str">
        <f>VLOOKUP(E924,'Cleaned Store Dim'!$A$2:$F$21,6,FALSE)</f>
        <v>Joseph</v>
      </c>
    </row>
    <row r="925" spans="1:23" ht="15.75" x14ac:dyDescent="0.25">
      <c r="A925" s="4" t="s">
        <v>2890</v>
      </c>
      <c r="B925" s="20">
        <v>45662</v>
      </c>
      <c r="C925" s="4" t="s">
        <v>1223</v>
      </c>
      <c r="D925" s="4" t="s">
        <v>1814</v>
      </c>
      <c r="E925" s="4" t="s">
        <v>1934</v>
      </c>
      <c r="F925" s="4">
        <v>3</v>
      </c>
      <c r="G925" s="4">
        <v>212.87</v>
      </c>
      <c r="H925" s="4">
        <v>0.18</v>
      </c>
      <c r="I925" s="4" t="s">
        <v>1959</v>
      </c>
      <c r="J925" s="4">
        <v>523.66020000000003</v>
      </c>
      <c r="K925" s="4">
        <f t="shared" si="56"/>
        <v>3</v>
      </c>
      <c r="L925" s="4">
        <f t="shared" si="57"/>
        <v>212.87</v>
      </c>
      <c r="M925" s="4">
        <f t="shared" si="58"/>
        <v>0.18</v>
      </c>
      <c r="N925" s="4">
        <f t="shared" si="59"/>
        <v>523.66020000000003</v>
      </c>
      <c r="O925" s="6">
        <f>VLOOKUP(C925,'Cleaned Customer Dim'!$A$2:$D$501,4,FALSE)</f>
        <v>53</v>
      </c>
      <c r="P925" s="6" t="str">
        <f>VLOOKUP(C925,'Cleaned Customer Dim'!$A$2:$E$501,5,FALSE)</f>
        <v>Male</v>
      </c>
      <c r="Q925" s="6" t="str">
        <f>VLOOKUP(C925,'Cleaned Customer Dim'!$A$2:$J$501,10,FALSE)</f>
        <v>Platinum</v>
      </c>
      <c r="R925" s="4" t="str">
        <f>VLOOKUP(D925,'Cleaned Product Dim'!$A$2:$C$101,3,FALSE)</f>
        <v>Electronics</v>
      </c>
      <c r="S925" s="6">
        <f>VLOOKUP(D925,'Cleaned Product Dim'!$A$2:$G$101,7,FALSE)</f>
        <v>480.9</v>
      </c>
      <c r="T925" s="6">
        <f>VLOOKUP(D925,'Cleaned Product Dim'!$A$2:$H$101,8,FALSE)</f>
        <v>104</v>
      </c>
      <c r="U925" s="6" t="str">
        <f>VLOOKUP(E925,'Cleaned Store Dim'!$A$2:$C$21,3,FALSE)</f>
        <v>South</v>
      </c>
      <c r="V925" s="6" t="str">
        <f>VLOOKUP(E925,'Cleaned Store Dim'!$A$2:$E$21,5,FALSE)</f>
        <v>Outlet</v>
      </c>
      <c r="W925" s="6" t="str">
        <f>VLOOKUP(E925,'Cleaned Store Dim'!$A$2:$F$21,6,FALSE)</f>
        <v>Christopher</v>
      </c>
    </row>
    <row r="926" spans="1:23" ht="15.75" x14ac:dyDescent="0.25">
      <c r="A926" s="4" t="s">
        <v>2891</v>
      </c>
      <c r="B926" s="20">
        <v>45471</v>
      </c>
      <c r="C926" s="4" t="s">
        <v>606</v>
      </c>
      <c r="D926" s="4" t="s">
        <v>1826</v>
      </c>
      <c r="E926" s="4" t="s">
        <v>1914</v>
      </c>
      <c r="F926" s="4">
        <v>1</v>
      </c>
      <c r="G926" s="4">
        <v>26.37</v>
      </c>
      <c r="H926" s="4">
        <v>0.3</v>
      </c>
      <c r="I926" s="4" t="s">
        <v>1964</v>
      </c>
      <c r="J926" s="4">
        <v>18.459</v>
      </c>
      <c r="K926" s="4">
        <f t="shared" si="56"/>
        <v>1</v>
      </c>
      <c r="L926" s="4">
        <f t="shared" si="57"/>
        <v>26.37</v>
      </c>
      <c r="M926" s="4">
        <f t="shared" si="58"/>
        <v>0.3</v>
      </c>
      <c r="N926" s="4">
        <f t="shared" si="59"/>
        <v>18.459</v>
      </c>
      <c r="O926" s="6">
        <f>VLOOKUP(C926,'Cleaned Customer Dim'!$A$2:$D$501,4,FALSE)</f>
        <v>60</v>
      </c>
      <c r="P926" s="6" t="str">
        <f>VLOOKUP(C926,'Cleaned Customer Dim'!$A$2:$E$501,5,FALSE)</f>
        <v>Male</v>
      </c>
      <c r="Q926" s="6" t="str">
        <f>VLOOKUP(C926,'Cleaned Customer Dim'!$A$2:$J$501,10,FALSE)</f>
        <v>Bronze</v>
      </c>
      <c r="R926" s="4" t="str">
        <f>VLOOKUP(D926,'Cleaned Product Dim'!$A$2:$C$101,3,FALSE)</f>
        <v>Sports</v>
      </c>
      <c r="S926" s="6">
        <f>VLOOKUP(D926,'Cleaned Product Dim'!$A$2:$G$101,7,FALSE)</f>
        <v>285.54000000000002</v>
      </c>
      <c r="T926" s="6">
        <f>VLOOKUP(D926,'Cleaned Product Dim'!$A$2:$H$101,8,FALSE)</f>
        <v>358</v>
      </c>
      <c r="U926" s="6" t="str">
        <f>VLOOKUP(E926,'Cleaned Store Dim'!$A$2:$C$21,3,FALSE)</f>
        <v>South</v>
      </c>
      <c r="V926" s="6" t="str">
        <f>VLOOKUP(E926,'Cleaned Store Dim'!$A$2:$E$21,5,FALSE)</f>
        <v>Online</v>
      </c>
      <c r="W926" s="6" t="str">
        <f>VLOOKUP(E926,'Cleaned Store Dim'!$A$2:$F$21,6,FALSE)</f>
        <v>Williamsport</v>
      </c>
    </row>
    <row r="927" spans="1:23" ht="15.75" x14ac:dyDescent="0.25">
      <c r="A927" s="4" t="s">
        <v>2892</v>
      </c>
      <c r="B927" s="20">
        <v>45770</v>
      </c>
      <c r="C927" s="4" t="s">
        <v>1449</v>
      </c>
      <c r="D927" s="4" t="s">
        <v>1680</v>
      </c>
      <c r="E927" s="4" t="s">
        <v>1945</v>
      </c>
      <c r="F927" s="4">
        <v>4</v>
      </c>
      <c r="G927" s="4">
        <v>953.98</v>
      </c>
      <c r="H927" s="4">
        <v>0.16</v>
      </c>
      <c r="I927" s="4" t="s">
        <v>1959</v>
      </c>
      <c r="J927" s="4">
        <v>3205.3728000000001</v>
      </c>
      <c r="K927" s="4">
        <f t="shared" si="56"/>
        <v>4</v>
      </c>
      <c r="L927" s="4">
        <f t="shared" si="57"/>
        <v>953.98</v>
      </c>
      <c r="M927" s="4">
        <f t="shared" si="58"/>
        <v>0.16</v>
      </c>
      <c r="N927" s="4">
        <f t="shared" si="59"/>
        <v>3205.3728000000001</v>
      </c>
      <c r="O927" s="6">
        <f>VLOOKUP(C927,'Cleaned Customer Dim'!$A$2:$D$501,4,FALSE)</f>
        <v>18</v>
      </c>
      <c r="P927" s="6" t="str">
        <f>VLOOKUP(C927,'Cleaned Customer Dim'!$A$2:$E$501,5,FALSE)</f>
        <v>Male</v>
      </c>
      <c r="Q927" s="6" t="str">
        <f>VLOOKUP(C927,'Cleaned Customer Dim'!$A$2:$J$501,10,FALSE)</f>
        <v>Silver</v>
      </c>
      <c r="R927" s="4" t="str">
        <f>VLOOKUP(D927,'Cleaned Product Dim'!$A$2:$C$101,3,FALSE)</f>
        <v>Electronics</v>
      </c>
      <c r="S927" s="6">
        <f>VLOOKUP(D927,'Cleaned Product Dim'!$A$2:$G$101,7,FALSE)</f>
        <v>419.28</v>
      </c>
      <c r="T927" s="6">
        <f>VLOOKUP(D927,'Cleaned Product Dim'!$A$2:$H$101,8,FALSE)</f>
        <v>86</v>
      </c>
      <c r="U927" s="6" t="str">
        <f>VLOOKUP(E927,'Cleaned Store Dim'!$A$2:$C$21,3,FALSE)</f>
        <v>East</v>
      </c>
      <c r="V927" s="6" t="str">
        <f>VLOOKUP(E927,'Cleaned Store Dim'!$A$2:$E$21,5,FALSE)</f>
        <v>Flagship</v>
      </c>
      <c r="W927" s="6" t="str">
        <f>VLOOKUP(E927,'Cleaned Store Dim'!$A$2:$F$21,6,FALSE)</f>
        <v>East Stevechester</v>
      </c>
    </row>
    <row r="928" spans="1:23" ht="15.75" x14ac:dyDescent="0.25">
      <c r="A928" s="4" t="s">
        <v>2893</v>
      </c>
      <c r="B928" s="20">
        <v>45369</v>
      </c>
      <c r="C928" s="4" t="s">
        <v>707</v>
      </c>
      <c r="D928" s="4" t="s">
        <v>1783</v>
      </c>
      <c r="E928" s="4" t="s">
        <v>1948</v>
      </c>
      <c r="F928" s="4">
        <v>3</v>
      </c>
      <c r="G928" s="4">
        <v>968.88</v>
      </c>
      <c r="H928" s="4">
        <v>0.15</v>
      </c>
      <c r="I928" s="4" t="s">
        <v>1959</v>
      </c>
      <c r="J928" s="4">
        <v>2470.6439999999998</v>
      </c>
      <c r="K928" s="4">
        <f t="shared" si="56"/>
        <v>3</v>
      </c>
      <c r="L928" s="4">
        <f t="shared" si="57"/>
        <v>968.88</v>
      </c>
      <c r="M928" s="4">
        <f t="shared" si="58"/>
        <v>0.15</v>
      </c>
      <c r="N928" s="4">
        <f t="shared" si="59"/>
        <v>2470.6439999999998</v>
      </c>
      <c r="O928" s="6">
        <f>VLOOKUP(C928,'Cleaned Customer Dim'!$A$2:$D$501,4,FALSE)</f>
        <v>50</v>
      </c>
      <c r="P928" s="6" t="str">
        <f>VLOOKUP(C928,'Cleaned Customer Dim'!$A$2:$E$501,5,FALSE)</f>
        <v>Female</v>
      </c>
      <c r="Q928" s="6" t="str">
        <f>VLOOKUP(C928,'Cleaned Customer Dim'!$A$2:$J$501,10,FALSE)</f>
        <v>Gold</v>
      </c>
      <c r="R928" s="4" t="str">
        <f>VLOOKUP(D928,'Cleaned Product Dim'!$A$2:$C$101,3,FALSE)</f>
        <v>Electronics</v>
      </c>
      <c r="S928" s="6">
        <f>VLOOKUP(D928,'Cleaned Product Dim'!$A$2:$G$101,7,FALSE)</f>
        <v>349.17</v>
      </c>
      <c r="T928" s="6">
        <f>VLOOKUP(D928,'Cleaned Product Dim'!$A$2:$H$101,8,FALSE)</f>
        <v>476</v>
      </c>
      <c r="U928" s="6" t="str">
        <f>VLOOKUP(E928,'Cleaned Store Dim'!$A$2:$C$21,3,FALSE)</f>
        <v>East</v>
      </c>
      <c r="V928" s="6" t="str">
        <f>VLOOKUP(E928,'Cleaned Store Dim'!$A$2:$E$21,5,FALSE)</f>
        <v>Online</v>
      </c>
      <c r="W928" s="6" t="str">
        <f>VLOOKUP(E928,'Cleaned Store Dim'!$A$2:$F$21,6,FALSE)</f>
        <v>Vasquez</v>
      </c>
    </row>
    <row r="929" spans="1:23" ht="15.75" x14ac:dyDescent="0.25">
      <c r="A929" s="4" t="s">
        <v>2894</v>
      </c>
      <c r="B929" s="20">
        <v>45939</v>
      </c>
      <c r="C929" s="4" t="s">
        <v>624</v>
      </c>
      <c r="D929" s="4" t="s">
        <v>1811</v>
      </c>
      <c r="E929" s="4" t="s">
        <v>1945</v>
      </c>
      <c r="F929" s="4">
        <v>1</v>
      </c>
      <c r="G929" s="4">
        <v>533.04999999999995</v>
      </c>
      <c r="H929" s="4">
        <v>0.11</v>
      </c>
      <c r="I929" s="4" t="s">
        <v>1961</v>
      </c>
      <c r="J929" s="4">
        <v>474.41449999999998</v>
      </c>
      <c r="K929" s="4">
        <f t="shared" si="56"/>
        <v>1</v>
      </c>
      <c r="L929" s="4">
        <f t="shared" si="57"/>
        <v>533.04999999999995</v>
      </c>
      <c r="M929" s="4">
        <f t="shared" si="58"/>
        <v>0.11</v>
      </c>
      <c r="N929" s="4">
        <f t="shared" si="59"/>
        <v>474.41449999999998</v>
      </c>
      <c r="O929" s="6">
        <f>VLOOKUP(C929,'Cleaned Customer Dim'!$A$2:$D$501,4,FALSE)</f>
        <v>60</v>
      </c>
      <c r="P929" s="6" t="str">
        <f>VLOOKUP(C929,'Cleaned Customer Dim'!$A$2:$E$501,5,FALSE)</f>
        <v>Female</v>
      </c>
      <c r="Q929" s="6" t="str">
        <f>VLOOKUP(C929,'Cleaned Customer Dim'!$A$2:$J$501,10,FALSE)</f>
        <v>Platinum</v>
      </c>
      <c r="R929" s="4" t="str">
        <f>VLOOKUP(D929,'Cleaned Product Dim'!$A$2:$C$101,3,FALSE)</f>
        <v>Electronics</v>
      </c>
      <c r="S929" s="6">
        <f>VLOOKUP(D929,'Cleaned Product Dim'!$A$2:$G$101,7,FALSE)</f>
        <v>392.89</v>
      </c>
      <c r="T929" s="6">
        <f>VLOOKUP(D929,'Cleaned Product Dim'!$A$2:$H$101,8,FALSE)</f>
        <v>320</v>
      </c>
      <c r="U929" s="6" t="str">
        <f>VLOOKUP(E929,'Cleaned Store Dim'!$A$2:$C$21,3,FALSE)</f>
        <v>East</v>
      </c>
      <c r="V929" s="6" t="str">
        <f>VLOOKUP(E929,'Cleaned Store Dim'!$A$2:$E$21,5,FALSE)</f>
        <v>Flagship</v>
      </c>
      <c r="W929" s="6" t="str">
        <f>VLOOKUP(E929,'Cleaned Store Dim'!$A$2:$F$21,6,FALSE)</f>
        <v>East Stevechester</v>
      </c>
    </row>
    <row r="930" spans="1:23" ht="15.75" x14ac:dyDescent="0.25">
      <c r="A930" s="4" t="s">
        <v>2895</v>
      </c>
      <c r="B930" s="20">
        <v>45608</v>
      </c>
      <c r="C930" s="4" t="s">
        <v>1202</v>
      </c>
      <c r="D930" s="4" t="s">
        <v>1826</v>
      </c>
      <c r="E930" s="4" t="s">
        <v>1892</v>
      </c>
      <c r="F930" s="4">
        <v>3</v>
      </c>
      <c r="G930" s="4">
        <v>138.86000000000001</v>
      </c>
      <c r="H930" s="4">
        <v>0.11</v>
      </c>
      <c r="I930" s="4" t="s">
        <v>1961</v>
      </c>
      <c r="J930" s="4">
        <v>370.75619999999998</v>
      </c>
      <c r="K930" s="4">
        <f t="shared" si="56"/>
        <v>3</v>
      </c>
      <c r="L930" s="4">
        <f t="shared" si="57"/>
        <v>138.86000000000001</v>
      </c>
      <c r="M930" s="4">
        <f t="shared" si="58"/>
        <v>0.11</v>
      </c>
      <c r="N930" s="4">
        <f t="shared" si="59"/>
        <v>370.75619999999998</v>
      </c>
      <c r="O930" s="6">
        <f>VLOOKUP(C930,'Cleaned Customer Dim'!$A$2:$D$501,4,FALSE)</f>
        <v>50</v>
      </c>
      <c r="P930" s="6" t="str">
        <f>VLOOKUP(C930,'Cleaned Customer Dim'!$A$2:$E$501,5,FALSE)</f>
        <v>Male</v>
      </c>
      <c r="Q930" s="6" t="str">
        <f>VLOOKUP(C930,'Cleaned Customer Dim'!$A$2:$J$501,10,FALSE)</f>
        <v>Silver</v>
      </c>
      <c r="R930" s="4" t="str">
        <f>VLOOKUP(D930,'Cleaned Product Dim'!$A$2:$C$101,3,FALSE)</f>
        <v>Sports</v>
      </c>
      <c r="S930" s="6">
        <f>VLOOKUP(D930,'Cleaned Product Dim'!$A$2:$G$101,7,FALSE)</f>
        <v>285.54000000000002</v>
      </c>
      <c r="T930" s="6">
        <f>VLOOKUP(D930,'Cleaned Product Dim'!$A$2:$H$101,8,FALSE)</f>
        <v>358</v>
      </c>
      <c r="U930" s="6" t="str">
        <f>VLOOKUP(E930,'Cleaned Store Dim'!$A$2:$C$21,3,FALSE)</f>
        <v>North</v>
      </c>
      <c r="V930" s="6" t="str">
        <f>VLOOKUP(E930,'Cleaned Store Dim'!$A$2:$E$21,5,FALSE)</f>
        <v>Flagship</v>
      </c>
      <c r="W930" s="6" t="str">
        <f>VLOOKUP(E930,'Cleaned Store Dim'!$A$2:$F$21,6,FALSE)</f>
        <v>Daniel</v>
      </c>
    </row>
    <row r="931" spans="1:23" ht="15.75" x14ac:dyDescent="0.25">
      <c r="A931" s="4" t="s">
        <v>2896</v>
      </c>
      <c r="B931" s="20">
        <v>45706</v>
      </c>
      <c r="C931" s="4" t="s">
        <v>539</v>
      </c>
      <c r="D931" s="4" t="s">
        <v>1642</v>
      </c>
      <c r="E931" s="4" t="s">
        <v>1887</v>
      </c>
      <c r="F931" s="4">
        <v>1</v>
      </c>
      <c r="G931" s="4">
        <v>588.92999999999995</v>
      </c>
      <c r="H931" s="4">
        <v>0.03</v>
      </c>
      <c r="I931" s="4" t="s">
        <v>1964</v>
      </c>
      <c r="J931" s="4">
        <v>571.26209999999992</v>
      </c>
      <c r="K931" s="4">
        <f t="shared" si="56"/>
        <v>1</v>
      </c>
      <c r="L931" s="4">
        <f t="shared" si="57"/>
        <v>588.92999999999995</v>
      </c>
      <c r="M931" s="4">
        <f t="shared" si="58"/>
        <v>0.03</v>
      </c>
      <c r="N931" s="4">
        <f t="shared" si="59"/>
        <v>571.26209999999992</v>
      </c>
      <c r="O931" s="6">
        <f>VLOOKUP(C931,'Cleaned Customer Dim'!$A$2:$D$501,4,FALSE)</f>
        <v>46</v>
      </c>
      <c r="P931" s="6" t="str">
        <f>VLOOKUP(C931,'Cleaned Customer Dim'!$A$2:$E$501,5,FALSE)</f>
        <v>Female</v>
      </c>
      <c r="Q931" s="6" t="str">
        <f>VLOOKUP(C931,'Cleaned Customer Dim'!$A$2:$J$501,10,FALSE)</f>
        <v>Gold</v>
      </c>
      <c r="R931" s="4" t="str">
        <f>VLOOKUP(D931,'Cleaned Product Dim'!$A$2:$C$101,3,FALSE)</f>
        <v>Sports</v>
      </c>
      <c r="S931" s="6">
        <f>VLOOKUP(D931,'Cleaned Product Dim'!$A$2:$G$101,7,FALSE)</f>
        <v>484.62</v>
      </c>
      <c r="T931" s="6">
        <f>VLOOKUP(D931,'Cleaned Product Dim'!$A$2:$H$101,8,FALSE)</f>
        <v>432</v>
      </c>
      <c r="U931" s="6" t="str">
        <f>VLOOKUP(E931,'Cleaned Store Dim'!$A$2:$C$21,3,FALSE)</f>
        <v>East</v>
      </c>
      <c r="V931" s="6" t="str">
        <f>VLOOKUP(E931,'Cleaned Store Dim'!$A$2:$E$21,5,FALSE)</f>
        <v>Flagship</v>
      </c>
      <c r="W931" s="6" t="str">
        <f>VLOOKUP(E931,'Cleaned Store Dim'!$A$2:$F$21,6,FALSE)</f>
        <v>Washington</v>
      </c>
    </row>
    <row r="932" spans="1:23" ht="15.75" x14ac:dyDescent="0.25">
      <c r="A932" s="4" t="s">
        <v>2897</v>
      </c>
      <c r="B932" s="20">
        <v>45557</v>
      </c>
      <c r="C932" s="4" t="s">
        <v>1266</v>
      </c>
      <c r="D932" s="4" t="s">
        <v>1738</v>
      </c>
      <c r="E932" s="4" t="s">
        <v>1908</v>
      </c>
      <c r="F932" s="4">
        <v>2</v>
      </c>
      <c r="G932" s="4">
        <v>576.83000000000004</v>
      </c>
      <c r="H932" s="4">
        <v>0.19</v>
      </c>
      <c r="I932" s="4" t="s">
        <v>1961</v>
      </c>
      <c r="J932" s="4">
        <v>934.46460000000013</v>
      </c>
      <c r="K932" s="4">
        <f t="shared" si="56"/>
        <v>2</v>
      </c>
      <c r="L932" s="4">
        <f t="shared" si="57"/>
        <v>576.83000000000004</v>
      </c>
      <c r="M932" s="4">
        <f t="shared" si="58"/>
        <v>0.19</v>
      </c>
      <c r="N932" s="4">
        <f t="shared" si="59"/>
        <v>934.46460000000013</v>
      </c>
      <c r="O932" s="6">
        <f>VLOOKUP(C932,'Cleaned Customer Dim'!$A$2:$D$501,4,FALSE)</f>
        <v>34</v>
      </c>
      <c r="P932" s="6" t="str">
        <f>VLOOKUP(C932,'Cleaned Customer Dim'!$A$2:$E$501,5,FALSE)</f>
        <v>Male</v>
      </c>
      <c r="Q932" s="6" t="str">
        <f>VLOOKUP(C932,'Cleaned Customer Dim'!$A$2:$J$501,10,FALSE)</f>
        <v>Bronze</v>
      </c>
      <c r="R932" s="4" t="str">
        <f>VLOOKUP(D932,'Cleaned Product Dim'!$A$2:$C$101,3,FALSE)</f>
        <v>Sports</v>
      </c>
      <c r="S932" s="6">
        <f>VLOOKUP(D932,'Cleaned Product Dim'!$A$2:$G$101,7,FALSE)</f>
        <v>212.26</v>
      </c>
      <c r="T932" s="6">
        <f>VLOOKUP(D932,'Cleaned Product Dim'!$A$2:$H$101,8,FALSE)</f>
        <v>82</v>
      </c>
      <c r="U932" s="6" t="str">
        <f>VLOOKUP(E932,'Cleaned Store Dim'!$A$2:$C$21,3,FALSE)</f>
        <v>North</v>
      </c>
      <c r="V932" s="6" t="str">
        <f>VLOOKUP(E932,'Cleaned Store Dim'!$A$2:$E$21,5,FALSE)</f>
        <v>Outlet</v>
      </c>
      <c r="W932" s="6" t="str">
        <f>VLOOKUP(E932,'Cleaned Store Dim'!$A$2:$F$21,6,FALSE)</f>
        <v>Chester</v>
      </c>
    </row>
    <row r="933" spans="1:23" ht="15.75" x14ac:dyDescent="0.25">
      <c r="A933" s="4" t="s">
        <v>2898</v>
      </c>
      <c r="B933" s="20">
        <v>45338</v>
      </c>
      <c r="C933" s="4" t="s">
        <v>1028</v>
      </c>
      <c r="D933" s="4" t="s">
        <v>1777</v>
      </c>
      <c r="E933" s="4" t="s">
        <v>1929</v>
      </c>
      <c r="F933" s="4">
        <v>1</v>
      </c>
      <c r="G933" s="4">
        <v>681.3</v>
      </c>
      <c r="H933" s="4">
        <v>0.05</v>
      </c>
      <c r="I933" s="4" t="s">
        <v>1959</v>
      </c>
      <c r="J933" s="4">
        <v>647.2349999999999</v>
      </c>
      <c r="K933" s="4">
        <f t="shared" si="56"/>
        <v>1</v>
      </c>
      <c r="L933" s="4">
        <f t="shared" si="57"/>
        <v>681.3</v>
      </c>
      <c r="M933" s="4">
        <f t="shared" si="58"/>
        <v>0.05</v>
      </c>
      <c r="N933" s="4">
        <f t="shared" si="59"/>
        <v>647.2349999999999</v>
      </c>
      <c r="O933" s="6">
        <f>VLOOKUP(C933,'Cleaned Customer Dim'!$A$2:$D$501,4,FALSE)</f>
        <v>64</v>
      </c>
      <c r="P933" s="6" t="str">
        <f>VLOOKUP(C933,'Cleaned Customer Dim'!$A$2:$E$501,5,FALSE)</f>
        <v>Female</v>
      </c>
      <c r="Q933" s="6" t="str">
        <f>VLOOKUP(C933,'Cleaned Customer Dim'!$A$2:$J$501,10,FALSE)</f>
        <v>Platinum</v>
      </c>
      <c r="R933" s="4" t="str">
        <f>VLOOKUP(D933,'Cleaned Product Dim'!$A$2:$C$101,3,FALSE)</f>
        <v>Sports</v>
      </c>
      <c r="S933" s="6">
        <f>VLOOKUP(D933,'Cleaned Product Dim'!$A$2:$G$101,7,FALSE)</f>
        <v>240.63</v>
      </c>
      <c r="T933" s="6">
        <f>VLOOKUP(D933,'Cleaned Product Dim'!$A$2:$H$101,8,FALSE)</f>
        <v>423</v>
      </c>
      <c r="U933" s="6" t="str">
        <f>VLOOKUP(E933,'Cleaned Store Dim'!$A$2:$C$21,3,FALSE)</f>
        <v>North</v>
      </c>
      <c r="V933" s="6" t="str">
        <f>VLOOKUP(E933,'Cleaned Store Dim'!$A$2:$E$21,5,FALSE)</f>
        <v>Online</v>
      </c>
      <c r="W933" s="6" t="str">
        <f>VLOOKUP(E933,'Cleaned Store Dim'!$A$2:$F$21,6,FALSE)</f>
        <v>Sabrina</v>
      </c>
    </row>
    <row r="934" spans="1:23" ht="15.75" x14ac:dyDescent="0.25">
      <c r="A934" s="4" t="s">
        <v>2899</v>
      </c>
      <c r="B934" s="20">
        <v>45441</v>
      </c>
      <c r="C934" s="4" t="s">
        <v>1423</v>
      </c>
      <c r="D934" s="4" t="s">
        <v>1652</v>
      </c>
      <c r="E934" s="4" t="s">
        <v>1936</v>
      </c>
      <c r="F934" s="4">
        <v>3</v>
      </c>
      <c r="G934" s="4">
        <v>504.97</v>
      </c>
      <c r="H934" s="4">
        <v>0.3</v>
      </c>
      <c r="I934" s="4" t="s">
        <v>1959</v>
      </c>
      <c r="J934" s="4">
        <v>1060.4369999999999</v>
      </c>
      <c r="K934" s="4">
        <f t="shared" si="56"/>
        <v>3</v>
      </c>
      <c r="L934" s="4">
        <f t="shared" si="57"/>
        <v>504.97</v>
      </c>
      <c r="M934" s="4">
        <f t="shared" si="58"/>
        <v>0.3</v>
      </c>
      <c r="N934" s="4">
        <f t="shared" si="59"/>
        <v>1060.4369999999999</v>
      </c>
      <c r="O934" s="6">
        <f>VLOOKUP(C934,'Cleaned Customer Dim'!$A$2:$D$501,4,FALSE)</f>
        <v>59</v>
      </c>
      <c r="P934" s="6" t="str">
        <f>VLOOKUP(C934,'Cleaned Customer Dim'!$A$2:$E$501,5,FALSE)</f>
        <v>Male</v>
      </c>
      <c r="Q934" s="6" t="str">
        <f>VLOOKUP(C934,'Cleaned Customer Dim'!$A$2:$J$501,10,FALSE)</f>
        <v>Platinum</v>
      </c>
      <c r="R934" s="4" t="str">
        <f>VLOOKUP(D934,'Cleaned Product Dim'!$A$2:$C$101,3,FALSE)</f>
        <v>Clothing</v>
      </c>
      <c r="S934" s="6">
        <f>VLOOKUP(D934,'Cleaned Product Dim'!$A$2:$G$101,7,FALSE)</f>
        <v>174.02</v>
      </c>
      <c r="T934" s="6">
        <f>VLOOKUP(D934,'Cleaned Product Dim'!$A$2:$H$101,8,FALSE)</f>
        <v>268</v>
      </c>
      <c r="U934" s="6" t="str">
        <f>VLOOKUP(E934,'Cleaned Store Dim'!$A$2:$C$21,3,FALSE)</f>
        <v>North</v>
      </c>
      <c r="V934" s="6" t="str">
        <f>VLOOKUP(E934,'Cleaned Store Dim'!$A$2:$E$21,5,FALSE)</f>
        <v>Flagship</v>
      </c>
      <c r="W934" s="6" t="str">
        <f>VLOOKUP(E934,'Cleaned Store Dim'!$A$2:$F$21,6,FALSE)</f>
        <v>Jenniferstad</v>
      </c>
    </row>
    <row r="935" spans="1:23" ht="15.75" x14ac:dyDescent="0.25">
      <c r="A935" s="4" t="s">
        <v>2900</v>
      </c>
      <c r="B935" s="20">
        <v>45396</v>
      </c>
      <c r="C935" s="4" t="s">
        <v>228</v>
      </c>
      <c r="D935" s="4" t="s">
        <v>1693</v>
      </c>
      <c r="E935" s="4" t="s">
        <v>1927</v>
      </c>
      <c r="F935" s="4">
        <v>3</v>
      </c>
      <c r="G935" s="4">
        <v>649.78</v>
      </c>
      <c r="H935" s="4">
        <v>0.1</v>
      </c>
      <c r="I935" s="4" t="s">
        <v>1961</v>
      </c>
      <c r="J935" s="4">
        <v>1754.4059999999999</v>
      </c>
      <c r="K935" s="4">
        <f t="shared" si="56"/>
        <v>3</v>
      </c>
      <c r="L935" s="4">
        <f t="shared" si="57"/>
        <v>649.78</v>
      </c>
      <c r="M935" s="4">
        <f t="shared" si="58"/>
        <v>0.1</v>
      </c>
      <c r="N935" s="4">
        <f t="shared" si="59"/>
        <v>1754.4059999999999</v>
      </c>
      <c r="O935" s="6">
        <f>VLOOKUP(C935,'Cleaned Customer Dim'!$A$2:$D$501,4,FALSE)</f>
        <v>22</v>
      </c>
      <c r="P935" s="6" t="str">
        <f>VLOOKUP(C935,'Cleaned Customer Dim'!$A$2:$E$501,5,FALSE)</f>
        <v>Female</v>
      </c>
      <c r="Q935" s="6" t="str">
        <f>VLOOKUP(C935,'Cleaned Customer Dim'!$A$2:$J$501,10,FALSE)</f>
        <v>Silver</v>
      </c>
      <c r="R935" s="4" t="str">
        <f>VLOOKUP(D935,'Cleaned Product Dim'!$A$2:$C$101,3,FALSE)</f>
        <v>Sports</v>
      </c>
      <c r="S935" s="6">
        <f>VLOOKUP(D935,'Cleaned Product Dim'!$A$2:$G$101,7,FALSE)</f>
        <v>135.61000000000001</v>
      </c>
      <c r="T935" s="6">
        <f>VLOOKUP(D935,'Cleaned Product Dim'!$A$2:$H$101,8,FALSE)</f>
        <v>394</v>
      </c>
      <c r="U935" s="6" t="str">
        <f>VLOOKUP(E935,'Cleaned Store Dim'!$A$2:$C$21,3,FALSE)</f>
        <v>South</v>
      </c>
      <c r="V935" s="6" t="str">
        <f>VLOOKUP(E935,'Cleaned Store Dim'!$A$2:$E$21,5,FALSE)</f>
        <v>Online</v>
      </c>
      <c r="W935" s="6" t="str">
        <f>VLOOKUP(E935,'Cleaned Store Dim'!$A$2:$F$21,6,FALSE)</f>
        <v>Lake</v>
      </c>
    </row>
    <row r="936" spans="1:23" ht="15.75" x14ac:dyDescent="0.25">
      <c r="A936" s="4" t="s">
        <v>2901</v>
      </c>
      <c r="B936" s="20">
        <v>45317</v>
      </c>
      <c r="C936" s="4" t="s">
        <v>796</v>
      </c>
      <c r="D936" s="4" t="s">
        <v>1696</v>
      </c>
      <c r="E936" s="4" t="s">
        <v>1921</v>
      </c>
      <c r="F936" s="4">
        <v>2</v>
      </c>
      <c r="G936" s="4">
        <v>986.73</v>
      </c>
      <c r="H936" s="4">
        <v>0.05</v>
      </c>
      <c r="I936" s="4" t="s">
        <v>1961</v>
      </c>
      <c r="J936" s="4">
        <v>1874.787</v>
      </c>
      <c r="K936" s="4">
        <f t="shared" si="56"/>
        <v>2</v>
      </c>
      <c r="L936" s="4">
        <f t="shared" si="57"/>
        <v>986.73</v>
      </c>
      <c r="M936" s="4">
        <f t="shared" si="58"/>
        <v>0.05</v>
      </c>
      <c r="N936" s="4">
        <f t="shared" si="59"/>
        <v>1874.787</v>
      </c>
      <c r="O936" s="6">
        <f>VLOOKUP(C936,'Cleaned Customer Dim'!$A$2:$D$501,4,FALSE)</f>
        <v>57</v>
      </c>
      <c r="P936" s="6" t="str">
        <f>VLOOKUP(C936,'Cleaned Customer Dim'!$A$2:$E$501,5,FALSE)</f>
        <v>Female</v>
      </c>
      <c r="Q936" s="6" t="str">
        <f>VLOOKUP(C936,'Cleaned Customer Dim'!$A$2:$J$501,10,FALSE)</f>
        <v>Platinum</v>
      </c>
      <c r="R936" s="4" t="str">
        <f>VLOOKUP(D936,'Cleaned Product Dim'!$A$2:$C$101,3,FALSE)</f>
        <v>Electronics</v>
      </c>
      <c r="S936" s="6">
        <f>VLOOKUP(D936,'Cleaned Product Dim'!$A$2:$G$101,7,FALSE)</f>
        <v>326.06</v>
      </c>
      <c r="T936" s="6">
        <f>VLOOKUP(D936,'Cleaned Product Dim'!$A$2:$H$101,8,FALSE)</f>
        <v>301</v>
      </c>
      <c r="U936" s="6" t="str">
        <f>VLOOKUP(E936,'Cleaned Store Dim'!$A$2:$C$21,3,FALSE)</f>
        <v>South</v>
      </c>
      <c r="V936" s="6" t="str">
        <f>VLOOKUP(E936,'Cleaned Store Dim'!$A$2:$E$21,5,FALSE)</f>
        <v>Flagship</v>
      </c>
      <c r="W936" s="6" t="str">
        <f>VLOOKUP(E936,'Cleaned Store Dim'!$A$2:$F$21,6,FALSE)</f>
        <v>Johnstad</v>
      </c>
    </row>
    <row r="937" spans="1:23" ht="15.75" x14ac:dyDescent="0.25">
      <c r="A937" s="4" t="s">
        <v>2902</v>
      </c>
      <c r="B937" s="20">
        <v>45057</v>
      </c>
      <c r="C937" s="4" t="s">
        <v>418</v>
      </c>
      <c r="D937" s="4" t="s">
        <v>1610</v>
      </c>
      <c r="E937" s="4" t="s">
        <v>1936</v>
      </c>
      <c r="F937" s="4">
        <v>2</v>
      </c>
      <c r="G937" s="4">
        <v>65.44</v>
      </c>
      <c r="H937" s="4">
        <v>0.05</v>
      </c>
      <c r="I937" s="4" t="s">
        <v>1961</v>
      </c>
      <c r="J937" s="4">
        <v>124.336</v>
      </c>
      <c r="K937" s="4">
        <f t="shared" si="56"/>
        <v>2</v>
      </c>
      <c r="L937" s="4">
        <f t="shared" si="57"/>
        <v>65.44</v>
      </c>
      <c r="M937" s="4">
        <f t="shared" si="58"/>
        <v>0.05</v>
      </c>
      <c r="N937" s="4">
        <f t="shared" si="59"/>
        <v>124.336</v>
      </c>
      <c r="O937" s="6">
        <f>VLOOKUP(C937,'Cleaned Customer Dim'!$A$2:$D$501,4,FALSE)</f>
        <v>40</v>
      </c>
      <c r="P937" s="6" t="str">
        <f>VLOOKUP(C937,'Cleaned Customer Dim'!$A$2:$E$501,5,FALSE)</f>
        <v>Male</v>
      </c>
      <c r="Q937" s="6" t="str">
        <f>VLOOKUP(C937,'Cleaned Customer Dim'!$A$2:$J$501,10,FALSE)</f>
        <v>Bronze</v>
      </c>
      <c r="R937" s="4" t="str">
        <f>VLOOKUP(D937,'Cleaned Product Dim'!$A$2:$C$101,3,FALSE)</f>
        <v>Electronics</v>
      </c>
      <c r="S937" s="6">
        <f>VLOOKUP(D937,'Cleaned Product Dim'!$A$2:$G$101,7,FALSE)</f>
        <v>242.23</v>
      </c>
      <c r="T937" s="6">
        <f>VLOOKUP(D937,'Cleaned Product Dim'!$A$2:$H$101,8,FALSE)</f>
        <v>453</v>
      </c>
      <c r="U937" s="6" t="str">
        <f>VLOOKUP(E937,'Cleaned Store Dim'!$A$2:$C$21,3,FALSE)</f>
        <v>North</v>
      </c>
      <c r="V937" s="6" t="str">
        <f>VLOOKUP(E937,'Cleaned Store Dim'!$A$2:$E$21,5,FALSE)</f>
        <v>Flagship</v>
      </c>
      <c r="W937" s="6" t="str">
        <f>VLOOKUP(E937,'Cleaned Store Dim'!$A$2:$F$21,6,FALSE)</f>
        <v>Jenniferstad</v>
      </c>
    </row>
    <row r="938" spans="1:23" ht="15.75" x14ac:dyDescent="0.25">
      <c r="A938" s="4" t="s">
        <v>2903</v>
      </c>
      <c r="B938" s="20">
        <v>45824</v>
      </c>
      <c r="C938" s="4" t="s">
        <v>1208</v>
      </c>
      <c r="D938" s="4" t="s">
        <v>1771</v>
      </c>
      <c r="E938" s="4" t="s">
        <v>1932</v>
      </c>
      <c r="F938" s="4">
        <v>3</v>
      </c>
      <c r="G938" s="4">
        <v>953.74</v>
      </c>
      <c r="H938" s="4">
        <v>0.04</v>
      </c>
      <c r="I938" s="4" t="s">
        <v>1959</v>
      </c>
      <c r="J938" s="4">
        <v>2746.7712000000001</v>
      </c>
      <c r="K938" s="4">
        <f t="shared" si="56"/>
        <v>3</v>
      </c>
      <c r="L938" s="4">
        <f t="shared" si="57"/>
        <v>953.74</v>
      </c>
      <c r="M938" s="4">
        <f t="shared" si="58"/>
        <v>0.04</v>
      </c>
      <c r="N938" s="4">
        <f t="shared" si="59"/>
        <v>2746.7712000000001</v>
      </c>
      <c r="O938" s="6">
        <f>VLOOKUP(C938,'Cleaned Customer Dim'!$A$2:$D$501,4,FALSE)</f>
        <v>27</v>
      </c>
      <c r="P938" s="6" t="str">
        <f>VLOOKUP(C938,'Cleaned Customer Dim'!$A$2:$E$501,5,FALSE)</f>
        <v>Female</v>
      </c>
      <c r="Q938" s="6" t="str">
        <f>VLOOKUP(C938,'Cleaned Customer Dim'!$A$2:$J$501,10,FALSE)</f>
        <v>Silver</v>
      </c>
      <c r="R938" s="4" t="str">
        <f>VLOOKUP(D938,'Cleaned Product Dim'!$A$2:$C$101,3,FALSE)</f>
        <v>Beauty</v>
      </c>
      <c r="S938" s="6">
        <f>VLOOKUP(D938,'Cleaned Product Dim'!$A$2:$G$101,7,FALSE)</f>
        <v>266.86</v>
      </c>
      <c r="T938" s="6">
        <f>VLOOKUP(D938,'Cleaned Product Dim'!$A$2:$H$101,8,FALSE)</f>
        <v>458</v>
      </c>
      <c r="U938" s="6" t="str">
        <f>VLOOKUP(E938,'Cleaned Store Dim'!$A$2:$C$21,3,FALSE)</f>
        <v>East</v>
      </c>
      <c r="V938" s="6" t="str">
        <f>VLOOKUP(E938,'Cleaned Store Dim'!$A$2:$E$21,5,FALSE)</f>
        <v>Flagship</v>
      </c>
      <c r="W938" s="6" t="str">
        <f>VLOOKUP(E938,'Cleaned Store Dim'!$A$2:$F$21,6,FALSE)</f>
        <v>Johnsonville</v>
      </c>
    </row>
    <row r="939" spans="1:23" ht="15.75" x14ac:dyDescent="0.25">
      <c r="A939" s="4" t="s">
        <v>2904</v>
      </c>
      <c r="B939" s="20">
        <v>45513</v>
      </c>
      <c r="C939" s="4" t="s">
        <v>251</v>
      </c>
      <c r="D939" s="4" t="s">
        <v>1811</v>
      </c>
      <c r="E939" s="4" t="s">
        <v>1924</v>
      </c>
      <c r="F939" s="4">
        <v>3</v>
      </c>
      <c r="G939" s="4">
        <v>904.48</v>
      </c>
      <c r="H939" s="4">
        <v>0.21</v>
      </c>
      <c r="I939" s="4" t="s">
        <v>1961</v>
      </c>
      <c r="J939" s="4">
        <v>2143.6176</v>
      </c>
      <c r="K939" s="4">
        <f t="shared" si="56"/>
        <v>3</v>
      </c>
      <c r="L939" s="4">
        <f t="shared" si="57"/>
        <v>904.48</v>
      </c>
      <c r="M939" s="4">
        <f t="shared" si="58"/>
        <v>0.21</v>
      </c>
      <c r="N939" s="4">
        <f t="shared" si="59"/>
        <v>2143.6176</v>
      </c>
      <c r="O939" s="6">
        <f>VLOOKUP(C939,'Cleaned Customer Dim'!$A$2:$D$501,4,FALSE)</f>
        <v>58</v>
      </c>
      <c r="P939" s="6" t="str">
        <f>VLOOKUP(C939,'Cleaned Customer Dim'!$A$2:$E$501,5,FALSE)</f>
        <v>Male</v>
      </c>
      <c r="Q939" s="6" t="str">
        <f>VLOOKUP(C939,'Cleaned Customer Dim'!$A$2:$J$501,10,FALSE)</f>
        <v>Silver</v>
      </c>
      <c r="R939" s="4" t="str">
        <f>VLOOKUP(D939,'Cleaned Product Dim'!$A$2:$C$101,3,FALSE)</f>
        <v>Electronics</v>
      </c>
      <c r="S939" s="6">
        <f>VLOOKUP(D939,'Cleaned Product Dim'!$A$2:$G$101,7,FALSE)</f>
        <v>392.89</v>
      </c>
      <c r="T939" s="6">
        <f>VLOOKUP(D939,'Cleaned Product Dim'!$A$2:$H$101,8,FALSE)</f>
        <v>320</v>
      </c>
      <c r="U939" s="6" t="str">
        <f>VLOOKUP(E939,'Cleaned Store Dim'!$A$2:$C$21,3,FALSE)</f>
        <v>East</v>
      </c>
      <c r="V939" s="6" t="str">
        <f>VLOOKUP(E939,'Cleaned Store Dim'!$A$2:$E$21,5,FALSE)</f>
        <v>Online</v>
      </c>
      <c r="W939" s="6" t="str">
        <f>VLOOKUP(E939,'Cleaned Store Dim'!$A$2:$F$21,6,FALSE)</f>
        <v>David</v>
      </c>
    </row>
    <row r="940" spans="1:23" ht="15.75" x14ac:dyDescent="0.25">
      <c r="A940" s="4" t="s">
        <v>2905</v>
      </c>
      <c r="B940" s="20">
        <v>45595</v>
      </c>
      <c r="C940" s="4" t="s">
        <v>1525</v>
      </c>
      <c r="D940" s="4" t="s">
        <v>1768</v>
      </c>
      <c r="E940" s="4" t="s">
        <v>1936</v>
      </c>
      <c r="F940" s="4">
        <v>3</v>
      </c>
      <c r="G940" s="4">
        <v>920.82</v>
      </c>
      <c r="H940" s="4">
        <v>0.1</v>
      </c>
      <c r="I940" s="4" t="s">
        <v>1961</v>
      </c>
      <c r="J940" s="4">
        <v>2486.2139999999999</v>
      </c>
      <c r="K940" s="4">
        <f t="shared" si="56"/>
        <v>3</v>
      </c>
      <c r="L940" s="4">
        <f t="shared" si="57"/>
        <v>920.82</v>
      </c>
      <c r="M940" s="4">
        <f t="shared" si="58"/>
        <v>0.1</v>
      </c>
      <c r="N940" s="4">
        <f t="shared" si="59"/>
        <v>2486.2139999999999</v>
      </c>
      <c r="O940" s="6">
        <f>VLOOKUP(C940,'Cleaned Customer Dim'!$A$2:$D$501,4,FALSE)</f>
        <v>59</v>
      </c>
      <c r="P940" s="6" t="str">
        <f>VLOOKUP(C940,'Cleaned Customer Dim'!$A$2:$E$501,5,FALSE)</f>
        <v>Female</v>
      </c>
      <c r="Q940" s="6" t="str">
        <f>VLOOKUP(C940,'Cleaned Customer Dim'!$A$2:$J$501,10,FALSE)</f>
        <v>Platinum</v>
      </c>
      <c r="R940" s="4" t="str">
        <f>VLOOKUP(D940,'Cleaned Product Dim'!$A$2:$C$101,3,FALSE)</f>
        <v>Electronics</v>
      </c>
      <c r="S940" s="6">
        <f>VLOOKUP(D940,'Cleaned Product Dim'!$A$2:$G$101,7,FALSE)</f>
        <v>86.42</v>
      </c>
      <c r="T940" s="6">
        <f>VLOOKUP(D940,'Cleaned Product Dim'!$A$2:$H$101,8,FALSE)</f>
        <v>222</v>
      </c>
      <c r="U940" s="6" t="str">
        <f>VLOOKUP(E940,'Cleaned Store Dim'!$A$2:$C$21,3,FALSE)</f>
        <v>North</v>
      </c>
      <c r="V940" s="6" t="str">
        <f>VLOOKUP(E940,'Cleaned Store Dim'!$A$2:$E$21,5,FALSE)</f>
        <v>Flagship</v>
      </c>
      <c r="W940" s="6" t="str">
        <f>VLOOKUP(E940,'Cleaned Store Dim'!$A$2:$F$21,6,FALSE)</f>
        <v>Jenniferstad</v>
      </c>
    </row>
    <row r="941" spans="1:23" ht="15.75" x14ac:dyDescent="0.25">
      <c r="A941" s="4" t="s">
        <v>2906</v>
      </c>
      <c r="B941" s="20">
        <v>45803</v>
      </c>
      <c r="C941" s="4" t="s">
        <v>974</v>
      </c>
      <c r="D941" s="4" t="s">
        <v>1661</v>
      </c>
      <c r="E941" s="4" t="s">
        <v>1892</v>
      </c>
      <c r="F941" s="4">
        <v>1</v>
      </c>
      <c r="G941" s="4">
        <v>182.28</v>
      </c>
      <c r="H941" s="4">
        <v>0.15</v>
      </c>
      <c r="I941" s="4" t="s">
        <v>1964</v>
      </c>
      <c r="J941" s="4">
        <v>154.93799999999999</v>
      </c>
      <c r="K941" s="4">
        <f t="shared" si="56"/>
        <v>1</v>
      </c>
      <c r="L941" s="4">
        <f t="shared" si="57"/>
        <v>182.28</v>
      </c>
      <c r="M941" s="4">
        <f t="shared" si="58"/>
        <v>0.15</v>
      </c>
      <c r="N941" s="4">
        <f t="shared" si="59"/>
        <v>154.93799999999999</v>
      </c>
      <c r="O941" s="6">
        <f>VLOOKUP(C941,'Cleaned Customer Dim'!$A$2:$D$501,4,FALSE)</f>
        <v>64</v>
      </c>
      <c r="P941" s="6" t="str">
        <f>VLOOKUP(C941,'Cleaned Customer Dim'!$A$2:$E$501,5,FALSE)</f>
        <v>Male</v>
      </c>
      <c r="Q941" s="6" t="str">
        <f>VLOOKUP(C941,'Cleaned Customer Dim'!$A$2:$J$501,10,FALSE)</f>
        <v>Platinum</v>
      </c>
      <c r="R941" s="4" t="str">
        <f>VLOOKUP(D941,'Cleaned Product Dim'!$A$2:$C$101,3,FALSE)</f>
        <v>Sports</v>
      </c>
      <c r="S941" s="6">
        <f>VLOOKUP(D941,'Cleaned Product Dim'!$A$2:$G$101,7,FALSE)</f>
        <v>38.76</v>
      </c>
      <c r="T941" s="6">
        <f>VLOOKUP(D941,'Cleaned Product Dim'!$A$2:$H$101,8,FALSE)</f>
        <v>137</v>
      </c>
      <c r="U941" s="6" t="str">
        <f>VLOOKUP(E941,'Cleaned Store Dim'!$A$2:$C$21,3,FALSE)</f>
        <v>North</v>
      </c>
      <c r="V941" s="6" t="str">
        <f>VLOOKUP(E941,'Cleaned Store Dim'!$A$2:$E$21,5,FALSE)</f>
        <v>Flagship</v>
      </c>
      <c r="W941" s="6" t="str">
        <f>VLOOKUP(E941,'Cleaned Store Dim'!$A$2:$F$21,6,FALSE)</f>
        <v>Daniel</v>
      </c>
    </row>
    <row r="942" spans="1:23" ht="15.75" x14ac:dyDescent="0.25">
      <c r="A942" s="4" t="s">
        <v>2907</v>
      </c>
      <c r="B942" s="20">
        <v>45969</v>
      </c>
      <c r="C942" s="4" t="s">
        <v>1389</v>
      </c>
      <c r="D942" s="4" t="s">
        <v>1670</v>
      </c>
      <c r="E942" s="4" t="s">
        <v>1939</v>
      </c>
      <c r="F942" s="4">
        <v>3</v>
      </c>
      <c r="G942" s="4">
        <v>938.68</v>
      </c>
      <c r="H942" s="4">
        <v>0.14000000000000001</v>
      </c>
      <c r="I942" s="4" t="s">
        <v>1959</v>
      </c>
      <c r="J942" s="4">
        <v>2421.7944000000002</v>
      </c>
      <c r="K942" s="4">
        <f t="shared" si="56"/>
        <v>3</v>
      </c>
      <c r="L942" s="4">
        <f t="shared" si="57"/>
        <v>938.68</v>
      </c>
      <c r="M942" s="4">
        <f t="shared" si="58"/>
        <v>0.14000000000000001</v>
      </c>
      <c r="N942" s="4">
        <f t="shared" si="59"/>
        <v>2421.7944000000002</v>
      </c>
      <c r="O942" s="6">
        <f>VLOOKUP(C942,'Cleaned Customer Dim'!$A$2:$D$501,4,FALSE)</f>
        <v>41</v>
      </c>
      <c r="P942" s="6" t="str">
        <f>VLOOKUP(C942,'Cleaned Customer Dim'!$A$2:$E$501,5,FALSE)</f>
        <v>Female</v>
      </c>
      <c r="Q942" s="6" t="str">
        <f>VLOOKUP(C942,'Cleaned Customer Dim'!$A$2:$J$501,10,FALSE)</f>
        <v>Platinum</v>
      </c>
      <c r="R942" s="4" t="str">
        <f>VLOOKUP(D942,'Cleaned Product Dim'!$A$2:$C$101,3,FALSE)</f>
        <v>Sports</v>
      </c>
      <c r="S942" s="6">
        <f>VLOOKUP(D942,'Cleaned Product Dim'!$A$2:$G$101,7,FALSE)</f>
        <v>204.39</v>
      </c>
      <c r="T942" s="6">
        <f>VLOOKUP(D942,'Cleaned Product Dim'!$A$2:$H$101,8,FALSE)</f>
        <v>281</v>
      </c>
      <c r="U942" s="6" t="str">
        <f>VLOOKUP(E942,'Cleaned Store Dim'!$A$2:$C$21,3,FALSE)</f>
        <v>West</v>
      </c>
      <c r="V942" s="6" t="str">
        <f>VLOOKUP(E942,'Cleaned Store Dim'!$A$2:$E$21,5,FALSE)</f>
        <v>Flagship</v>
      </c>
      <c r="W942" s="6" t="str">
        <f>VLOOKUP(E942,'Cleaned Store Dim'!$A$2:$F$21,6,FALSE)</f>
        <v>New Jimmy</v>
      </c>
    </row>
    <row r="943" spans="1:23" ht="15.75" x14ac:dyDescent="0.25">
      <c r="A943" s="4" t="s">
        <v>2908</v>
      </c>
      <c r="B943" s="20">
        <v>45690</v>
      </c>
      <c r="C943" s="4" t="s">
        <v>299</v>
      </c>
      <c r="D943" s="4" t="s">
        <v>1856</v>
      </c>
      <c r="E943" s="4" t="s">
        <v>1908</v>
      </c>
      <c r="F943" s="4">
        <v>3</v>
      </c>
      <c r="G943" s="4">
        <v>219.96</v>
      </c>
      <c r="H943" s="4">
        <v>0.18</v>
      </c>
      <c r="I943" s="4" t="s">
        <v>1961</v>
      </c>
      <c r="J943" s="4">
        <v>541.10160000000008</v>
      </c>
      <c r="K943" s="4">
        <f t="shared" si="56"/>
        <v>3</v>
      </c>
      <c r="L943" s="4">
        <f t="shared" si="57"/>
        <v>219.96</v>
      </c>
      <c r="M943" s="4">
        <f t="shared" si="58"/>
        <v>0.18</v>
      </c>
      <c r="N943" s="4">
        <f t="shared" si="59"/>
        <v>541.10160000000008</v>
      </c>
      <c r="O943" s="6">
        <f>VLOOKUP(C943,'Cleaned Customer Dim'!$A$2:$D$501,4,FALSE)</f>
        <v>34</v>
      </c>
      <c r="P943" s="6" t="str">
        <f>VLOOKUP(C943,'Cleaned Customer Dim'!$A$2:$E$501,5,FALSE)</f>
        <v>Female</v>
      </c>
      <c r="Q943" s="6" t="str">
        <f>VLOOKUP(C943,'Cleaned Customer Dim'!$A$2:$J$501,10,FALSE)</f>
        <v>Platinum</v>
      </c>
      <c r="R943" s="4" t="str">
        <f>VLOOKUP(D943,'Cleaned Product Dim'!$A$2:$C$101,3,FALSE)</f>
        <v>Clothing</v>
      </c>
      <c r="S943" s="6">
        <f>VLOOKUP(D943,'Cleaned Product Dim'!$A$2:$G$101,7,FALSE)</f>
        <v>438.25</v>
      </c>
      <c r="T943" s="6">
        <f>VLOOKUP(D943,'Cleaned Product Dim'!$A$2:$H$101,8,FALSE)</f>
        <v>496</v>
      </c>
      <c r="U943" s="6" t="str">
        <f>VLOOKUP(E943,'Cleaned Store Dim'!$A$2:$C$21,3,FALSE)</f>
        <v>North</v>
      </c>
      <c r="V943" s="6" t="str">
        <f>VLOOKUP(E943,'Cleaned Store Dim'!$A$2:$E$21,5,FALSE)</f>
        <v>Outlet</v>
      </c>
      <c r="W943" s="6" t="str">
        <f>VLOOKUP(E943,'Cleaned Store Dim'!$A$2:$F$21,6,FALSE)</f>
        <v>Chester</v>
      </c>
    </row>
    <row r="944" spans="1:23" ht="15.75" x14ac:dyDescent="0.25">
      <c r="A944" s="4" t="s">
        <v>2909</v>
      </c>
      <c r="B944" s="20">
        <v>45723</v>
      </c>
      <c r="C944" s="4" t="s">
        <v>1470</v>
      </c>
      <c r="D944" s="4" t="s">
        <v>1796</v>
      </c>
      <c r="E944" s="4" t="s">
        <v>1945</v>
      </c>
      <c r="F944" s="4">
        <v>3</v>
      </c>
      <c r="G944" s="4">
        <v>385.74</v>
      </c>
      <c r="H944" s="4">
        <v>0.27</v>
      </c>
      <c r="I944" s="4" t="s">
        <v>1959</v>
      </c>
      <c r="J944" s="4">
        <v>844.77059999999994</v>
      </c>
      <c r="K944" s="4">
        <f t="shared" si="56"/>
        <v>3</v>
      </c>
      <c r="L944" s="4">
        <f t="shared" si="57"/>
        <v>385.74</v>
      </c>
      <c r="M944" s="4">
        <f t="shared" si="58"/>
        <v>0.27</v>
      </c>
      <c r="N944" s="4">
        <f t="shared" si="59"/>
        <v>844.77059999999994</v>
      </c>
      <c r="O944" s="6">
        <f>VLOOKUP(C944,'Cleaned Customer Dim'!$A$2:$D$501,4,FALSE)</f>
        <v>53</v>
      </c>
      <c r="P944" s="6" t="str">
        <f>VLOOKUP(C944,'Cleaned Customer Dim'!$A$2:$E$501,5,FALSE)</f>
        <v>Male</v>
      </c>
      <c r="Q944" s="6" t="str">
        <f>VLOOKUP(C944,'Cleaned Customer Dim'!$A$2:$J$501,10,FALSE)</f>
        <v>Bronze</v>
      </c>
      <c r="R944" s="4" t="str">
        <f>VLOOKUP(D944,'Cleaned Product Dim'!$A$2:$C$101,3,FALSE)</f>
        <v>Beauty</v>
      </c>
      <c r="S944" s="6">
        <f>VLOOKUP(D944,'Cleaned Product Dim'!$A$2:$G$101,7,FALSE)</f>
        <v>214.32</v>
      </c>
      <c r="T944" s="6">
        <f>VLOOKUP(D944,'Cleaned Product Dim'!$A$2:$H$101,8,FALSE)</f>
        <v>383</v>
      </c>
      <c r="U944" s="6" t="str">
        <f>VLOOKUP(E944,'Cleaned Store Dim'!$A$2:$C$21,3,FALSE)</f>
        <v>East</v>
      </c>
      <c r="V944" s="6" t="str">
        <f>VLOOKUP(E944,'Cleaned Store Dim'!$A$2:$E$21,5,FALSE)</f>
        <v>Flagship</v>
      </c>
      <c r="W944" s="6" t="str">
        <f>VLOOKUP(E944,'Cleaned Store Dim'!$A$2:$F$21,6,FALSE)</f>
        <v>East Stevechester</v>
      </c>
    </row>
    <row r="945" spans="1:23" ht="15.75" x14ac:dyDescent="0.25">
      <c r="A945" s="4" t="s">
        <v>2910</v>
      </c>
      <c r="B945" s="20">
        <v>45380</v>
      </c>
      <c r="C945" s="4" t="s">
        <v>1412</v>
      </c>
      <c r="D945" s="4" t="s">
        <v>1826</v>
      </c>
      <c r="E945" s="4" t="s">
        <v>1945</v>
      </c>
      <c r="F945" s="4">
        <v>2</v>
      </c>
      <c r="G945" s="4">
        <v>830.94</v>
      </c>
      <c r="H945" s="4">
        <v>0.28000000000000003</v>
      </c>
      <c r="I945" s="4" t="s">
        <v>1961</v>
      </c>
      <c r="J945" s="4">
        <v>1196.5536</v>
      </c>
      <c r="K945" s="4">
        <f t="shared" si="56"/>
        <v>2</v>
      </c>
      <c r="L945" s="4">
        <f t="shared" si="57"/>
        <v>830.94</v>
      </c>
      <c r="M945" s="4">
        <f t="shared" si="58"/>
        <v>0.28000000000000003</v>
      </c>
      <c r="N945" s="4">
        <f t="shared" si="59"/>
        <v>1196.5536</v>
      </c>
      <c r="O945" s="6">
        <f>VLOOKUP(C945,'Cleaned Customer Dim'!$A$2:$D$501,4,FALSE)</f>
        <v>62</v>
      </c>
      <c r="P945" s="6" t="str">
        <f>VLOOKUP(C945,'Cleaned Customer Dim'!$A$2:$E$501,5,FALSE)</f>
        <v>Female</v>
      </c>
      <c r="Q945" s="6" t="str">
        <f>VLOOKUP(C945,'Cleaned Customer Dim'!$A$2:$J$501,10,FALSE)</f>
        <v>Platinum</v>
      </c>
      <c r="R945" s="4" t="str">
        <f>VLOOKUP(D945,'Cleaned Product Dim'!$A$2:$C$101,3,FALSE)</f>
        <v>Sports</v>
      </c>
      <c r="S945" s="6">
        <f>VLOOKUP(D945,'Cleaned Product Dim'!$A$2:$G$101,7,FALSE)</f>
        <v>285.54000000000002</v>
      </c>
      <c r="T945" s="6">
        <f>VLOOKUP(D945,'Cleaned Product Dim'!$A$2:$H$101,8,FALSE)</f>
        <v>358</v>
      </c>
      <c r="U945" s="6" t="str">
        <f>VLOOKUP(E945,'Cleaned Store Dim'!$A$2:$C$21,3,FALSE)</f>
        <v>East</v>
      </c>
      <c r="V945" s="6" t="str">
        <f>VLOOKUP(E945,'Cleaned Store Dim'!$A$2:$E$21,5,FALSE)</f>
        <v>Flagship</v>
      </c>
      <c r="W945" s="6" t="str">
        <f>VLOOKUP(E945,'Cleaned Store Dim'!$A$2:$F$21,6,FALSE)</f>
        <v>East Stevechester</v>
      </c>
    </row>
    <row r="946" spans="1:23" ht="15.75" x14ac:dyDescent="0.25">
      <c r="A946" s="4" t="s">
        <v>2911</v>
      </c>
      <c r="B946" s="20">
        <v>45503</v>
      </c>
      <c r="C946" s="4" t="s">
        <v>1208</v>
      </c>
      <c r="D946" s="4" t="s">
        <v>2061</v>
      </c>
      <c r="E946" s="4" t="s">
        <v>1921</v>
      </c>
      <c r="F946" s="4">
        <v>3</v>
      </c>
      <c r="G946" s="4">
        <v>462.75</v>
      </c>
      <c r="H946" s="4">
        <v>0.22</v>
      </c>
      <c r="I946" s="4" t="s">
        <v>1961</v>
      </c>
      <c r="J946" s="4">
        <v>1082.835</v>
      </c>
      <c r="K946" s="4">
        <f t="shared" si="56"/>
        <v>3</v>
      </c>
      <c r="L946" s="4">
        <f t="shared" si="57"/>
        <v>462.75</v>
      </c>
      <c r="M946" s="4">
        <f t="shared" si="58"/>
        <v>0.22</v>
      </c>
      <c r="N946" s="4">
        <f t="shared" si="59"/>
        <v>1082.835</v>
      </c>
      <c r="O946" s="6">
        <f>VLOOKUP(C946,'Cleaned Customer Dim'!$A$2:$D$501,4,FALSE)</f>
        <v>27</v>
      </c>
      <c r="P946" s="6" t="str">
        <f>VLOOKUP(C946,'Cleaned Customer Dim'!$A$2:$E$501,5,FALSE)</f>
        <v>Female</v>
      </c>
      <c r="Q946" s="6" t="str">
        <f>VLOOKUP(C946,'Cleaned Customer Dim'!$A$2:$J$501,10,FALSE)</f>
        <v>Silver</v>
      </c>
      <c r="R946" s="4" t="str">
        <f>VLOOKUP(D946,'Cleaned Product Dim'!$A$2:$C$101,3,FALSE)</f>
        <v>Clothing</v>
      </c>
      <c r="S946" s="6">
        <f>VLOOKUP(D946,'Cleaned Product Dim'!$A$2:$G$101,7,FALSE)</f>
        <v>364.67</v>
      </c>
      <c r="T946" s="6">
        <f>VLOOKUP(D946,'Cleaned Product Dim'!$A$2:$H$101,8,FALSE)</f>
        <v>452</v>
      </c>
      <c r="U946" s="6" t="str">
        <f>VLOOKUP(E946,'Cleaned Store Dim'!$A$2:$C$21,3,FALSE)</f>
        <v>South</v>
      </c>
      <c r="V946" s="6" t="str">
        <f>VLOOKUP(E946,'Cleaned Store Dim'!$A$2:$E$21,5,FALSE)</f>
        <v>Flagship</v>
      </c>
      <c r="W946" s="6" t="str">
        <f>VLOOKUP(E946,'Cleaned Store Dim'!$A$2:$F$21,6,FALSE)</f>
        <v>Johnstad</v>
      </c>
    </row>
    <row r="947" spans="1:23" ht="15.75" x14ac:dyDescent="0.25">
      <c r="A947" s="4" t="s">
        <v>2912</v>
      </c>
      <c r="B947" s="20">
        <v>45332</v>
      </c>
      <c r="C947" s="4" t="s">
        <v>251</v>
      </c>
      <c r="D947" s="4" t="s">
        <v>1613</v>
      </c>
      <c r="E947" s="4" t="s">
        <v>1936</v>
      </c>
      <c r="F947" s="4">
        <v>4</v>
      </c>
      <c r="G947" s="4">
        <v>973.9</v>
      </c>
      <c r="H947" s="4">
        <v>0.02</v>
      </c>
      <c r="I947" s="4" t="s">
        <v>1964</v>
      </c>
      <c r="J947" s="4">
        <v>3817.6880000000001</v>
      </c>
      <c r="K947" s="4">
        <f t="shared" si="56"/>
        <v>4</v>
      </c>
      <c r="L947" s="4">
        <f t="shared" si="57"/>
        <v>973.9</v>
      </c>
      <c r="M947" s="4">
        <f t="shared" si="58"/>
        <v>0.02</v>
      </c>
      <c r="N947" s="4">
        <f t="shared" si="59"/>
        <v>3817.6880000000001</v>
      </c>
      <c r="O947" s="6">
        <f>VLOOKUP(C947,'Cleaned Customer Dim'!$A$2:$D$501,4,FALSE)</f>
        <v>58</v>
      </c>
      <c r="P947" s="6" t="str">
        <f>VLOOKUP(C947,'Cleaned Customer Dim'!$A$2:$E$501,5,FALSE)</f>
        <v>Male</v>
      </c>
      <c r="Q947" s="6" t="str">
        <f>VLOOKUP(C947,'Cleaned Customer Dim'!$A$2:$J$501,10,FALSE)</f>
        <v>Silver</v>
      </c>
      <c r="R947" s="4" t="str">
        <f>VLOOKUP(D947,'Cleaned Product Dim'!$A$2:$C$101,3,FALSE)</f>
        <v>Home</v>
      </c>
      <c r="S947" s="6">
        <f>VLOOKUP(D947,'Cleaned Product Dim'!$A$2:$G$101,7,FALSE)</f>
        <v>48.01</v>
      </c>
      <c r="T947" s="6">
        <f>VLOOKUP(D947,'Cleaned Product Dim'!$A$2:$H$101,8,FALSE)</f>
        <v>439</v>
      </c>
      <c r="U947" s="6" t="str">
        <f>VLOOKUP(E947,'Cleaned Store Dim'!$A$2:$C$21,3,FALSE)</f>
        <v>North</v>
      </c>
      <c r="V947" s="6" t="str">
        <f>VLOOKUP(E947,'Cleaned Store Dim'!$A$2:$E$21,5,FALSE)</f>
        <v>Flagship</v>
      </c>
      <c r="W947" s="6" t="str">
        <f>VLOOKUP(E947,'Cleaned Store Dim'!$A$2:$F$21,6,FALSE)</f>
        <v>Jenniferstad</v>
      </c>
    </row>
    <row r="948" spans="1:23" ht="15.75" x14ac:dyDescent="0.25">
      <c r="A948" s="4" t="s">
        <v>2913</v>
      </c>
      <c r="B948" s="20">
        <v>45393</v>
      </c>
      <c r="C948" s="4" t="s">
        <v>482</v>
      </c>
      <c r="D948" s="4" t="s">
        <v>1683</v>
      </c>
      <c r="E948" s="4" t="s">
        <v>1892</v>
      </c>
      <c r="F948" s="4">
        <v>2</v>
      </c>
      <c r="G948" s="4">
        <v>157.18</v>
      </c>
      <c r="H948" s="4">
        <v>0.15</v>
      </c>
      <c r="I948" s="4" t="s">
        <v>1959</v>
      </c>
      <c r="J948" s="4">
        <v>267.20600000000002</v>
      </c>
      <c r="K948" s="4">
        <f t="shared" si="56"/>
        <v>2</v>
      </c>
      <c r="L948" s="4">
        <f t="shared" si="57"/>
        <v>157.18</v>
      </c>
      <c r="M948" s="4">
        <f t="shared" si="58"/>
        <v>0.15</v>
      </c>
      <c r="N948" s="4">
        <f t="shared" si="59"/>
        <v>267.20600000000002</v>
      </c>
      <c r="O948" s="6">
        <f>VLOOKUP(C948,'Cleaned Customer Dim'!$A$2:$D$501,4,FALSE)</f>
        <v>63</v>
      </c>
      <c r="P948" s="6" t="str">
        <f>VLOOKUP(C948,'Cleaned Customer Dim'!$A$2:$E$501,5,FALSE)</f>
        <v>Female</v>
      </c>
      <c r="Q948" s="6" t="str">
        <f>VLOOKUP(C948,'Cleaned Customer Dim'!$A$2:$J$501,10,FALSE)</f>
        <v>Gold</v>
      </c>
      <c r="R948" s="4" t="str">
        <f>VLOOKUP(D948,'Cleaned Product Dim'!$A$2:$C$101,3,FALSE)</f>
        <v>Home</v>
      </c>
      <c r="S948" s="6">
        <f>VLOOKUP(D948,'Cleaned Product Dim'!$A$2:$G$101,7,FALSE)</f>
        <v>382.22</v>
      </c>
      <c r="T948" s="6">
        <f>VLOOKUP(D948,'Cleaned Product Dim'!$A$2:$H$101,8,FALSE)</f>
        <v>329</v>
      </c>
      <c r="U948" s="6" t="str">
        <f>VLOOKUP(E948,'Cleaned Store Dim'!$A$2:$C$21,3,FALSE)</f>
        <v>North</v>
      </c>
      <c r="V948" s="6" t="str">
        <f>VLOOKUP(E948,'Cleaned Store Dim'!$A$2:$E$21,5,FALSE)</f>
        <v>Flagship</v>
      </c>
      <c r="W948" s="6" t="str">
        <f>VLOOKUP(E948,'Cleaned Store Dim'!$A$2:$F$21,6,FALSE)</f>
        <v>Daniel</v>
      </c>
    </row>
    <row r="949" spans="1:23" ht="15.75" x14ac:dyDescent="0.25">
      <c r="A949" s="4" t="s">
        <v>2914</v>
      </c>
      <c r="B949" s="20">
        <v>45356</v>
      </c>
      <c r="C949" s="4" t="s">
        <v>66</v>
      </c>
      <c r="D949" s="4" t="s">
        <v>1802</v>
      </c>
      <c r="E949" s="4" t="s">
        <v>1932</v>
      </c>
      <c r="F949" s="4">
        <v>3</v>
      </c>
      <c r="G949" s="4">
        <v>239.57</v>
      </c>
      <c r="H949" s="4">
        <v>0.16</v>
      </c>
      <c r="I949" s="4" t="s">
        <v>1959</v>
      </c>
      <c r="J949" s="4">
        <v>603.71640000000002</v>
      </c>
      <c r="K949" s="4">
        <f t="shared" si="56"/>
        <v>3</v>
      </c>
      <c r="L949" s="4">
        <f t="shared" si="57"/>
        <v>239.57</v>
      </c>
      <c r="M949" s="4">
        <f t="shared" si="58"/>
        <v>0.16</v>
      </c>
      <c r="N949" s="4">
        <f t="shared" si="59"/>
        <v>603.71640000000002</v>
      </c>
      <c r="O949" s="6">
        <f>VLOOKUP(C949,'Cleaned Customer Dim'!$A$2:$D$501,4,FALSE)</f>
        <v>32</v>
      </c>
      <c r="P949" s="6" t="str">
        <f>VLOOKUP(C949,'Cleaned Customer Dim'!$A$2:$E$501,5,FALSE)</f>
        <v>Female</v>
      </c>
      <c r="Q949" s="6" t="str">
        <f>VLOOKUP(C949,'Cleaned Customer Dim'!$A$2:$J$501,10,FALSE)</f>
        <v>Silver</v>
      </c>
      <c r="R949" s="4" t="str">
        <f>VLOOKUP(D949,'Cleaned Product Dim'!$A$2:$C$101,3,FALSE)</f>
        <v>Sports</v>
      </c>
      <c r="S949" s="6">
        <f>VLOOKUP(D949,'Cleaned Product Dim'!$A$2:$G$101,7,FALSE)</f>
        <v>107.06</v>
      </c>
      <c r="T949" s="6">
        <f>VLOOKUP(D949,'Cleaned Product Dim'!$A$2:$H$101,8,FALSE)</f>
        <v>359</v>
      </c>
      <c r="U949" s="6" t="str">
        <f>VLOOKUP(E949,'Cleaned Store Dim'!$A$2:$C$21,3,FALSE)</f>
        <v>East</v>
      </c>
      <c r="V949" s="6" t="str">
        <f>VLOOKUP(E949,'Cleaned Store Dim'!$A$2:$E$21,5,FALSE)</f>
        <v>Flagship</v>
      </c>
      <c r="W949" s="6" t="str">
        <f>VLOOKUP(E949,'Cleaned Store Dim'!$A$2:$F$21,6,FALSE)</f>
        <v>Johnsonville</v>
      </c>
    </row>
    <row r="950" spans="1:23" ht="15.75" x14ac:dyDescent="0.25">
      <c r="A950" s="4" t="s">
        <v>2915</v>
      </c>
      <c r="B950" s="20">
        <v>45343</v>
      </c>
      <c r="C950" s="4" t="s">
        <v>1040</v>
      </c>
      <c r="D950" s="4" t="s">
        <v>1594</v>
      </c>
      <c r="E950" s="4" t="s">
        <v>1939</v>
      </c>
      <c r="F950" s="4">
        <v>4</v>
      </c>
      <c r="G950" s="4">
        <v>583.21</v>
      </c>
      <c r="H950" s="4">
        <v>0.2</v>
      </c>
      <c r="I950" s="4" t="s">
        <v>1959</v>
      </c>
      <c r="J950" s="4">
        <v>1866.2719999999999</v>
      </c>
      <c r="K950" s="4">
        <f t="shared" si="56"/>
        <v>4</v>
      </c>
      <c r="L950" s="4">
        <f t="shared" si="57"/>
        <v>583.21</v>
      </c>
      <c r="M950" s="4">
        <f t="shared" si="58"/>
        <v>0.2</v>
      </c>
      <c r="N950" s="4">
        <f t="shared" si="59"/>
        <v>1866.2719999999999</v>
      </c>
      <c r="O950" s="6">
        <f>VLOOKUP(C950,'Cleaned Customer Dim'!$A$2:$D$501,4,FALSE)</f>
        <v>62</v>
      </c>
      <c r="P950" s="6" t="str">
        <f>VLOOKUP(C950,'Cleaned Customer Dim'!$A$2:$E$501,5,FALSE)</f>
        <v>Female</v>
      </c>
      <c r="Q950" s="6" t="str">
        <f>VLOOKUP(C950,'Cleaned Customer Dim'!$A$2:$J$501,10,FALSE)</f>
        <v>Bronze</v>
      </c>
      <c r="R950" s="4" t="str">
        <f>VLOOKUP(D950,'Cleaned Product Dim'!$A$2:$C$101,3,FALSE)</f>
        <v>Sports</v>
      </c>
      <c r="S950" s="6">
        <f>VLOOKUP(D950,'Cleaned Product Dim'!$A$2:$G$101,7,FALSE)</f>
        <v>495.72</v>
      </c>
      <c r="T950" s="6">
        <f>VLOOKUP(D950,'Cleaned Product Dim'!$A$2:$H$101,8,FALSE)</f>
        <v>323</v>
      </c>
      <c r="U950" s="6" t="str">
        <f>VLOOKUP(E950,'Cleaned Store Dim'!$A$2:$C$21,3,FALSE)</f>
        <v>West</v>
      </c>
      <c r="V950" s="6" t="str">
        <f>VLOOKUP(E950,'Cleaned Store Dim'!$A$2:$E$21,5,FALSE)</f>
        <v>Flagship</v>
      </c>
      <c r="W950" s="6" t="str">
        <f>VLOOKUP(E950,'Cleaned Store Dim'!$A$2:$F$21,6,FALSE)</f>
        <v>New Jimmy</v>
      </c>
    </row>
    <row r="951" spans="1:23" ht="15.75" x14ac:dyDescent="0.25">
      <c r="A951" s="4" t="s">
        <v>2916</v>
      </c>
      <c r="B951" s="20">
        <v>45399</v>
      </c>
      <c r="C951" s="4" t="s">
        <v>1295</v>
      </c>
      <c r="D951" s="4" t="s">
        <v>1826</v>
      </c>
      <c r="E951" s="4" t="s">
        <v>1917</v>
      </c>
      <c r="F951" s="4">
        <v>3</v>
      </c>
      <c r="G951" s="4">
        <v>758.75</v>
      </c>
      <c r="H951" s="4">
        <v>0.27</v>
      </c>
      <c r="I951" s="4" t="s">
        <v>1961</v>
      </c>
      <c r="J951" s="4">
        <v>1661.6624999999999</v>
      </c>
      <c r="K951" s="4">
        <f t="shared" si="56"/>
        <v>3</v>
      </c>
      <c r="L951" s="4">
        <f t="shared" si="57"/>
        <v>758.75</v>
      </c>
      <c r="M951" s="4">
        <f t="shared" si="58"/>
        <v>0.27</v>
      </c>
      <c r="N951" s="4">
        <f t="shared" si="59"/>
        <v>1661.6624999999999</v>
      </c>
      <c r="O951" s="6">
        <f>VLOOKUP(C951,'Cleaned Customer Dim'!$A$2:$D$501,4,FALSE)</f>
        <v>59</v>
      </c>
      <c r="P951" s="6" t="str">
        <f>VLOOKUP(C951,'Cleaned Customer Dim'!$A$2:$E$501,5,FALSE)</f>
        <v>Female</v>
      </c>
      <c r="Q951" s="6" t="str">
        <f>VLOOKUP(C951,'Cleaned Customer Dim'!$A$2:$J$501,10,FALSE)</f>
        <v>Bronze</v>
      </c>
      <c r="R951" s="4" t="str">
        <f>VLOOKUP(D951,'Cleaned Product Dim'!$A$2:$C$101,3,FALSE)</f>
        <v>Sports</v>
      </c>
      <c r="S951" s="6">
        <f>VLOOKUP(D951,'Cleaned Product Dim'!$A$2:$G$101,7,FALSE)</f>
        <v>285.54000000000002</v>
      </c>
      <c r="T951" s="6">
        <f>VLOOKUP(D951,'Cleaned Product Dim'!$A$2:$H$101,8,FALSE)</f>
        <v>358</v>
      </c>
      <c r="U951" s="6" t="str">
        <f>VLOOKUP(E951,'Cleaned Store Dim'!$A$2:$C$21,3,FALSE)</f>
        <v>West</v>
      </c>
      <c r="V951" s="6" t="str">
        <f>VLOOKUP(E951,'Cleaned Store Dim'!$A$2:$E$21,5,FALSE)</f>
        <v>Online</v>
      </c>
      <c r="W951" s="6" t="str">
        <f>VLOOKUP(E951,'Cleaned Store Dim'!$A$2:$F$21,6,FALSE)</f>
        <v>Thompson</v>
      </c>
    </row>
    <row r="952" spans="1:23" ht="15.75" x14ac:dyDescent="0.25">
      <c r="A952" s="4" t="s">
        <v>2917</v>
      </c>
      <c r="B952" s="20">
        <v>45659</v>
      </c>
      <c r="C952" s="4" t="s">
        <v>986</v>
      </c>
      <c r="D952" s="4" t="s">
        <v>1765</v>
      </c>
      <c r="E952" s="4" t="s">
        <v>1908</v>
      </c>
      <c r="F952" s="4">
        <v>4</v>
      </c>
      <c r="G952" s="4">
        <v>372.42</v>
      </c>
      <c r="H952" s="4">
        <v>0.19</v>
      </c>
      <c r="I952" s="4" t="s">
        <v>1959</v>
      </c>
      <c r="J952" s="4">
        <v>1206.6407999999999</v>
      </c>
      <c r="K952" s="4">
        <f t="shared" si="56"/>
        <v>4</v>
      </c>
      <c r="L952" s="4">
        <f t="shared" si="57"/>
        <v>372.42</v>
      </c>
      <c r="M952" s="4">
        <f t="shared" si="58"/>
        <v>0.19</v>
      </c>
      <c r="N952" s="4">
        <f t="shared" si="59"/>
        <v>1206.6407999999999</v>
      </c>
      <c r="O952" s="6">
        <f>VLOOKUP(C952,'Cleaned Customer Dim'!$A$2:$D$501,4,FALSE)</f>
        <v>41</v>
      </c>
      <c r="P952" s="6" t="str">
        <f>VLOOKUP(C952,'Cleaned Customer Dim'!$A$2:$E$501,5,FALSE)</f>
        <v>Female</v>
      </c>
      <c r="Q952" s="6" t="str">
        <f>VLOOKUP(C952,'Cleaned Customer Dim'!$A$2:$J$501,10,FALSE)</f>
        <v>Bronze</v>
      </c>
      <c r="R952" s="4" t="str">
        <f>VLOOKUP(D952,'Cleaned Product Dim'!$A$2:$C$101,3,FALSE)</f>
        <v>Sports</v>
      </c>
      <c r="S952" s="6">
        <f>VLOOKUP(D952,'Cleaned Product Dim'!$A$2:$G$101,7,FALSE)</f>
        <v>103.45</v>
      </c>
      <c r="T952" s="6">
        <f>VLOOKUP(D952,'Cleaned Product Dim'!$A$2:$H$101,8,FALSE)</f>
        <v>465</v>
      </c>
      <c r="U952" s="6" t="str">
        <f>VLOOKUP(E952,'Cleaned Store Dim'!$A$2:$C$21,3,FALSE)</f>
        <v>North</v>
      </c>
      <c r="V952" s="6" t="str">
        <f>VLOOKUP(E952,'Cleaned Store Dim'!$A$2:$E$21,5,FALSE)</f>
        <v>Outlet</v>
      </c>
      <c r="W952" s="6" t="str">
        <f>VLOOKUP(E952,'Cleaned Store Dim'!$A$2:$F$21,6,FALSE)</f>
        <v>Chester</v>
      </c>
    </row>
    <row r="953" spans="1:23" ht="15.75" x14ac:dyDescent="0.25">
      <c r="A953" s="4" t="s">
        <v>2918</v>
      </c>
      <c r="B953" s="20">
        <v>45963</v>
      </c>
      <c r="C953" s="4" t="s">
        <v>524</v>
      </c>
      <c r="D953" s="4" t="s">
        <v>1771</v>
      </c>
      <c r="E953" s="4" t="s">
        <v>1948</v>
      </c>
      <c r="F953" s="4">
        <v>4</v>
      </c>
      <c r="G953" s="4">
        <v>286.27999999999997</v>
      </c>
      <c r="H953" s="4">
        <v>0.28000000000000003</v>
      </c>
      <c r="I953" s="4" t="s">
        <v>1961</v>
      </c>
      <c r="J953" s="4">
        <v>824.48639999999989</v>
      </c>
      <c r="K953" s="4">
        <f t="shared" si="56"/>
        <v>4</v>
      </c>
      <c r="L953" s="4">
        <f t="shared" si="57"/>
        <v>286.27999999999997</v>
      </c>
      <c r="M953" s="4">
        <f t="shared" si="58"/>
        <v>0.28000000000000003</v>
      </c>
      <c r="N953" s="4">
        <f t="shared" si="59"/>
        <v>824.48639999999989</v>
      </c>
      <c r="O953" s="6">
        <f>VLOOKUP(C953,'Cleaned Customer Dim'!$A$2:$D$501,4,FALSE)</f>
        <v>35</v>
      </c>
      <c r="P953" s="6" t="str">
        <f>VLOOKUP(C953,'Cleaned Customer Dim'!$A$2:$E$501,5,FALSE)</f>
        <v>Female</v>
      </c>
      <c r="Q953" s="6" t="str">
        <f>VLOOKUP(C953,'Cleaned Customer Dim'!$A$2:$J$501,10,FALSE)</f>
        <v>Gold</v>
      </c>
      <c r="R953" s="4" t="str">
        <f>VLOOKUP(D953,'Cleaned Product Dim'!$A$2:$C$101,3,FALSE)</f>
        <v>Beauty</v>
      </c>
      <c r="S953" s="6">
        <f>VLOOKUP(D953,'Cleaned Product Dim'!$A$2:$G$101,7,FALSE)</f>
        <v>266.86</v>
      </c>
      <c r="T953" s="6">
        <f>VLOOKUP(D953,'Cleaned Product Dim'!$A$2:$H$101,8,FALSE)</f>
        <v>458</v>
      </c>
      <c r="U953" s="6" t="str">
        <f>VLOOKUP(E953,'Cleaned Store Dim'!$A$2:$C$21,3,FALSE)</f>
        <v>East</v>
      </c>
      <c r="V953" s="6" t="str">
        <f>VLOOKUP(E953,'Cleaned Store Dim'!$A$2:$E$21,5,FALSE)</f>
        <v>Online</v>
      </c>
      <c r="W953" s="6" t="str">
        <f>VLOOKUP(E953,'Cleaned Store Dim'!$A$2:$F$21,6,FALSE)</f>
        <v>Vasquez</v>
      </c>
    </row>
    <row r="954" spans="1:23" ht="15.75" x14ac:dyDescent="0.25">
      <c r="A954" s="4" t="s">
        <v>2919</v>
      </c>
      <c r="B954" s="20">
        <v>45809</v>
      </c>
      <c r="C954" s="4" t="s">
        <v>898</v>
      </c>
      <c r="D954" s="4" t="s">
        <v>1802</v>
      </c>
      <c r="E954" s="4" t="s">
        <v>1927</v>
      </c>
      <c r="F954" s="4">
        <v>3</v>
      </c>
      <c r="G954" s="4">
        <v>488.37</v>
      </c>
      <c r="H954" s="4">
        <v>0.27</v>
      </c>
      <c r="I954" s="4" t="s">
        <v>1964</v>
      </c>
      <c r="J954" s="4">
        <v>1069.5302999999999</v>
      </c>
      <c r="K954" s="4">
        <f t="shared" si="56"/>
        <v>3</v>
      </c>
      <c r="L954" s="4">
        <f t="shared" si="57"/>
        <v>488.37</v>
      </c>
      <c r="M954" s="4">
        <f t="shared" si="58"/>
        <v>0.27</v>
      </c>
      <c r="N954" s="4">
        <f t="shared" si="59"/>
        <v>1069.5302999999999</v>
      </c>
      <c r="O954" s="6">
        <f>VLOOKUP(C954,'Cleaned Customer Dim'!$A$2:$D$501,4,FALSE)</f>
        <v>21</v>
      </c>
      <c r="P954" s="6" t="str">
        <f>VLOOKUP(C954,'Cleaned Customer Dim'!$A$2:$E$501,5,FALSE)</f>
        <v>Female</v>
      </c>
      <c r="Q954" s="6" t="str">
        <f>VLOOKUP(C954,'Cleaned Customer Dim'!$A$2:$J$501,10,FALSE)</f>
        <v>Bronze</v>
      </c>
      <c r="R954" s="4" t="str">
        <f>VLOOKUP(D954,'Cleaned Product Dim'!$A$2:$C$101,3,FALSE)</f>
        <v>Sports</v>
      </c>
      <c r="S954" s="6">
        <f>VLOOKUP(D954,'Cleaned Product Dim'!$A$2:$G$101,7,FALSE)</f>
        <v>107.06</v>
      </c>
      <c r="T954" s="6">
        <f>VLOOKUP(D954,'Cleaned Product Dim'!$A$2:$H$101,8,FALSE)</f>
        <v>359</v>
      </c>
      <c r="U954" s="6" t="str">
        <f>VLOOKUP(E954,'Cleaned Store Dim'!$A$2:$C$21,3,FALSE)</f>
        <v>South</v>
      </c>
      <c r="V954" s="6" t="str">
        <f>VLOOKUP(E954,'Cleaned Store Dim'!$A$2:$E$21,5,FALSE)</f>
        <v>Online</v>
      </c>
      <c r="W954" s="6" t="str">
        <f>VLOOKUP(E954,'Cleaned Store Dim'!$A$2:$F$21,6,FALSE)</f>
        <v>Lake</v>
      </c>
    </row>
    <row r="955" spans="1:23" ht="15.75" x14ac:dyDescent="0.25">
      <c r="A955" s="4" t="s">
        <v>2920</v>
      </c>
      <c r="B955" s="20">
        <v>45377</v>
      </c>
      <c r="C955" s="4" t="s">
        <v>1458</v>
      </c>
      <c r="D955" s="4" t="s">
        <v>1844</v>
      </c>
      <c r="E955" s="4" t="s">
        <v>1917</v>
      </c>
      <c r="F955" s="4">
        <v>3</v>
      </c>
      <c r="G955" s="4">
        <v>662.82</v>
      </c>
      <c r="H955" s="4">
        <v>0.01</v>
      </c>
      <c r="I955" s="4" t="s">
        <v>1964</v>
      </c>
      <c r="J955" s="4">
        <v>1968.5753999999999</v>
      </c>
      <c r="K955" s="4">
        <f t="shared" si="56"/>
        <v>3</v>
      </c>
      <c r="L955" s="4">
        <f t="shared" si="57"/>
        <v>662.82</v>
      </c>
      <c r="M955" s="4">
        <f t="shared" si="58"/>
        <v>0.01</v>
      </c>
      <c r="N955" s="4">
        <f t="shared" si="59"/>
        <v>1968.5753999999999</v>
      </c>
      <c r="O955" s="6">
        <f>VLOOKUP(C955,'Cleaned Customer Dim'!$A$2:$D$501,4,FALSE)</f>
        <v>19</v>
      </c>
      <c r="P955" s="6" t="str">
        <f>VLOOKUP(C955,'Cleaned Customer Dim'!$A$2:$E$501,5,FALSE)</f>
        <v>Male</v>
      </c>
      <c r="Q955" s="6" t="str">
        <f>VLOOKUP(C955,'Cleaned Customer Dim'!$A$2:$J$501,10,FALSE)</f>
        <v>Gold</v>
      </c>
      <c r="R955" s="4" t="str">
        <f>VLOOKUP(D955,'Cleaned Product Dim'!$A$2:$C$101,3,FALSE)</f>
        <v>Home</v>
      </c>
      <c r="S955" s="6">
        <f>VLOOKUP(D955,'Cleaned Product Dim'!$A$2:$G$101,7,FALSE)</f>
        <v>371.38</v>
      </c>
      <c r="T955" s="6">
        <f>VLOOKUP(D955,'Cleaned Product Dim'!$A$2:$H$101,8,FALSE)</f>
        <v>220</v>
      </c>
      <c r="U955" s="6" t="str">
        <f>VLOOKUP(E955,'Cleaned Store Dim'!$A$2:$C$21,3,FALSE)</f>
        <v>West</v>
      </c>
      <c r="V955" s="6" t="str">
        <f>VLOOKUP(E955,'Cleaned Store Dim'!$A$2:$E$21,5,FALSE)</f>
        <v>Online</v>
      </c>
      <c r="W955" s="6" t="str">
        <f>VLOOKUP(E955,'Cleaned Store Dim'!$A$2:$F$21,6,FALSE)</f>
        <v>Thompson</v>
      </c>
    </row>
    <row r="956" spans="1:23" ht="15.75" x14ac:dyDescent="0.25">
      <c r="A956" s="4" t="s">
        <v>2921</v>
      </c>
      <c r="B956" s="20">
        <v>45412</v>
      </c>
      <c r="C956" s="4" t="s">
        <v>1539</v>
      </c>
      <c r="D956" s="4" t="s">
        <v>1580</v>
      </c>
      <c r="E956" s="4" t="s">
        <v>1939</v>
      </c>
      <c r="F956" s="4">
        <v>2</v>
      </c>
      <c r="G956" s="4">
        <v>824.34</v>
      </c>
      <c r="H956" s="4">
        <v>0.1</v>
      </c>
      <c r="I956" s="4" t="s">
        <v>1964</v>
      </c>
      <c r="J956" s="4">
        <v>1483.8119999999999</v>
      </c>
      <c r="K956" s="4">
        <f t="shared" si="56"/>
        <v>2</v>
      </c>
      <c r="L956" s="4">
        <f t="shared" si="57"/>
        <v>824.34</v>
      </c>
      <c r="M956" s="4">
        <f t="shared" si="58"/>
        <v>0.1</v>
      </c>
      <c r="N956" s="4">
        <f t="shared" si="59"/>
        <v>1483.8119999999999</v>
      </c>
      <c r="O956" s="6">
        <f>VLOOKUP(C956,'Cleaned Customer Dim'!$A$2:$D$501,4,FALSE)</f>
        <v>47</v>
      </c>
      <c r="P956" s="6" t="str">
        <f>VLOOKUP(C956,'Cleaned Customer Dim'!$A$2:$E$501,5,FALSE)</f>
        <v>Female</v>
      </c>
      <c r="Q956" s="6" t="str">
        <f>VLOOKUP(C956,'Cleaned Customer Dim'!$A$2:$J$501,10,FALSE)</f>
        <v>Gold</v>
      </c>
      <c r="R956" s="4" t="str">
        <f>VLOOKUP(D956,'Cleaned Product Dim'!$A$2:$C$101,3,FALSE)</f>
        <v>Beauty</v>
      </c>
      <c r="S956" s="6">
        <f>VLOOKUP(D956,'Cleaned Product Dim'!$A$2:$G$101,7,FALSE)</f>
        <v>312.8</v>
      </c>
      <c r="T956" s="6">
        <f>VLOOKUP(D956,'Cleaned Product Dim'!$A$2:$H$101,8,FALSE)</f>
        <v>350</v>
      </c>
      <c r="U956" s="6" t="str">
        <f>VLOOKUP(E956,'Cleaned Store Dim'!$A$2:$C$21,3,FALSE)</f>
        <v>West</v>
      </c>
      <c r="V956" s="6" t="str">
        <f>VLOOKUP(E956,'Cleaned Store Dim'!$A$2:$E$21,5,FALSE)</f>
        <v>Flagship</v>
      </c>
      <c r="W956" s="6" t="str">
        <f>VLOOKUP(E956,'Cleaned Store Dim'!$A$2:$F$21,6,FALSE)</f>
        <v>New Jimmy</v>
      </c>
    </row>
    <row r="957" spans="1:23" ht="15.75" x14ac:dyDescent="0.25">
      <c r="A957" s="4" t="s">
        <v>2922</v>
      </c>
      <c r="B957" s="20">
        <v>45349</v>
      </c>
      <c r="C957" s="4" t="s">
        <v>400</v>
      </c>
      <c r="D957" s="4" t="s">
        <v>1759</v>
      </c>
      <c r="E957" s="4" t="s">
        <v>1917</v>
      </c>
      <c r="F957" s="4">
        <v>1</v>
      </c>
      <c r="G957" s="4">
        <v>437.12</v>
      </c>
      <c r="H957" s="4">
        <v>0.21</v>
      </c>
      <c r="I957" s="4" t="s">
        <v>1959</v>
      </c>
      <c r="J957" s="4">
        <v>345.32479999999998</v>
      </c>
      <c r="K957" s="4">
        <f t="shared" si="56"/>
        <v>1</v>
      </c>
      <c r="L957" s="4">
        <f t="shared" si="57"/>
        <v>437.12</v>
      </c>
      <c r="M957" s="4">
        <f t="shared" si="58"/>
        <v>0.21</v>
      </c>
      <c r="N957" s="4">
        <f t="shared" si="59"/>
        <v>345.32479999999998</v>
      </c>
      <c r="O957" s="6">
        <f>VLOOKUP(C957,'Cleaned Customer Dim'!$A$2:$D$501,4,FALSE)</f>
        <v>51</v>
      </c>
      <c r="P957" s="6" t="str">
        <f>VLOOKUP(C957,'Cleaned Customer Dim'!$A$2:$E$501,5,FALSE)</f>
        <v>Male</v>
      </c>
      <c r="Q957" s="6" t="str">
        <f>VLOOKUP(C957,'Cleaned Customer Dim'!$A$2:$J$501,10,FALSE)</f>
        <v>Gold</v>
      </c>
      <c r="R957" s="4" t="str">
        <f>VLOOKUP(D957,'Cleaned Product Dim'!$A$2:$C$101,3,FALSE)</f>
        <v>Beauty</v>
      </c>
      <c r="S957" s="6">
        <f>VLOOKUP(D957,'Cleaned Product Dim'!$A$2:$G$101,7,FALSE)</f>
        <v>17.309999999999999</v>
      </c>
      <c r="T957" s="6">
        <f>VLOOKUP(D957,'Cleaned Product Dim'!$A$2:$H$101,8,FALSE)</f>
        <v>399</v>
      </c>
      <c r="U957" s="6" t="str">
        <f>VLOOKUP(E957,'Cleaned Store Dim'!$A$2:$C$21,3,FALSE)</f>
        <v>West</v>
      </c>
      <c r="V957" s="6" t="str">
        <f>VLOOKUP(E957,'Cleaned Store Dim'!$A$2:$E$21,5,FALSE)</f>
        <v>Online</v>
      </c>
      <c r="W957" s="6" t="str">
        <f>VLOOKUP(E957,'Cleaned Store Dim'!$A$2:$F$21,6,FALSE)</f>
        <v>Thompson</v>
      </c>
    </row>
    <row r="958" spans="1:23" ht="15.75" x14ac:dyDescent="0.25">
      <c r="A958" s="4" t="s">
        <v>2923</v>
      </c>
      <c r="B958" s="20">
        <v>45486</v>
      </c>
      <c r="C958" s="4" t="s">
        <v>1130</v>
      </c>
      <c r="D958" s="4" t="s">
        <v>1847</v>
      </c>
      <c r="E958" s="4" t="s">
        <v>1911</v>
      </c>
      <c r="F958" s="4">
        <v>3</v>
      </c>
      <c r="G958" s="4">
        <v>23.37</v>
      </c>
      <c r="H958" s="4">
        <v>0.15</v>
      </c>
      <c r="I958" s="4" t="s">
        <v>1961</v>
      </c>
      <c r="J958" s="4">
        <v>59.593499999999999</v>
      </c>
      <c r="K958" s="4">
        <f t="shared" si="56"/>
        <v>3</v>
      </c>
      <c r="L958" s="4">
        <f t="shared" si="57"/>
        <v>23.37</v>
      </c>
      <c r="M958" s="4">
        <f t="shared" si="58"/>
        <v>0.15</v>
      </c>
      <c r="N958" s="4">
        <f t="shared" si="59"/>
        <v>59.593499999999999</v>
      </c>
      <c r="O958" s="6">
        <f>VLOOKUP(C958,'Cleaned Customer Dim'!$A$2:$D$501,4,FALSE)</f>
        <v>41</v>
      </c>
      <c r="P958" s="6" t="str">
        <f>VLOOKUP(C958,'Cleaned Customer Dim'!$A$2:$E$501,5,FALSE)</f>
        <v>Male</v>
      </c>
      <c r="Q958" s="6" t="str">
        <f>VLOOKUP(C958,'Cleaned Customer Dim'!$A$2:$J$501,10,FALSE)</f>
        <v>Gold</v>
      </c>
      <c r="R958" s="4" t="str">
        <f>VLOOKUP(D958,'Cleaned Product Dim'!$A$2:$C$101,3,FALSE)</f>
        <v>Sports</v>
      </c>
      <c r="S958" s="6">
        <f>VLOOKUP(D958,'Cleaned Product Dim'!$A$2:$G$101,7,FALSE)</f>
        <v>131.24</v>
      </c>
      <c r="T958" s="6">
        <f>VLOOKUP(D958,'Cleaned Product Dim'!$A$2:$H$101,8,FALSE)</f>
        <v>232</v>
      </c>
      <c r="U958" s="6" t="str">
        <f>VLOOKUP(E958,'Cleaned Store Dim'!$A$2:$C$21,3,FALSE)</f>
        <v>East</v>
      </c>
      <c r="V958" s="6" t="str">
        <f>VLOOKUP(E958,'Cleaned Store Dim'!$A$2:$E$21,5,FALSE)</f>
        <v>Online</v>
      </c>
      <c r="W958" s="6" t="str">
        <f>VLOOKUP(E958,'Cleaned Store Dim'!$A$2:$F$21,6,FALSE)</f>
        <v>Joseph</v>
      </c>
    </row>
    <row r="959" spans="1:23" ht="15.75" x14ac:dyDescent="0.25">
      <c r="A959" s="4" t="s">
        <v>2924</v>
      </c>
      <c r="B959" s="20">
        <v>45761</v>
      </c>
      <c r="C959" s="4" t="s">
        <v>624</v>
      </c>
      <c r="D959" s="4" t="s">
        <v>1686</v>
      </c>
      <c r="E959" s="4" t="s">
        <v>1917</v>
      </c>
      <c r="F959" s="4">
        <v>1</v>
      </c>
      <c r="G959" s="4">
        <v>579.69000000000005</v>
      </c>
      <c r="H959" s="4">
        <v>0.02</v>
      </c>
      <c r="I959" s="4" t="s">
        <v>1959</v>
      </c>
      <c r="J959" s="4">
        <v>568.09620000000007</v>
      </c>
      <c r="K959" s="4">
        <f t="shared" si="56"/>
        <v>1</v>
      </c>
      <c r="L959" s="4">
        <f t="shared" si="57"/>
        <v>579.69000000000005</v>
      </c>
      <c r="M959" s="4">
        <f t="shared" si="58"/>
        <v>0.02</v>
      </c>
      <c r="N959" s="4">
        <f t="shared" si="59"/>
        <v>568.09620000000007</v>
      </c>
      <c r="O959" s="6">
        <f>VLOOKUP(C959,'Cleaned Customer Dim'!$A$2:$D$501,4,FALSE)</f>
        <v>60</v>
      </c>
      <c r="P959" s="6" t="str">
        <f>VLOOKUP(C959,'Cleaned Customer Dim'!$A$2:$E$501,5,FALSE)</f>
        <v>Female</v>
      </c>
      <c r="Q959" s="6" t="str">
        <f>VLOOKUP(C959,'Cleaned Customer Dim'!$A$2:$J$501,10,FALSE)</f>
        <v>Platinum</v>
      </c>
      <c r="R959" s="4" t="str">
        <f>VLOOKUP(D959,'Cleaned Product Dim'!$A$2:$C$101,3,FALSE)</f>
        <v>Clothing</v>
      </c>
      <c r="S959" s="6">
        <f>VLOOKUP(D959,'Cleaned Product Dim'!$A$2:$G$101,7,FALSE)</f>
        <v>223.43</v>
      </c>
      <c r="T959" s="6">
        <f>VLOOKUP(D959,'Cleaned Product Dim'!$A$2:$H$101,8,FALSE)</f>
        <v>154</v>
      </c>
      <c r="U959" s="6" t="str">
        <f>VLOOKUP(E959,'Cleaned Store Dim'!$A$2:$C$21,3,FALSE)</f>
        <v>West</v>
      </c>
      <c r="V959" s="6" t="str">
        <f>VLOOKUP(E959,'Cleaned Store Dim'!$A$2:$E$21,5,FALSE)</f>
        <v>Online</v>
      </c>
      <c r="W959" s="6" t="str">
        <f>VLOOKUP(E959,'Cleaned Store Dim'!$A$2:$F$21,6,FALSE)</f>
        <v>Thompson</v>
      </c>
    </row>
    <row r="960" spans="1:23" ht="15.75" x14ac:dyDescent="0.25">
      <c r="A960" s="4" t="s">
        <v>2925</v>
      </c>
      <c r="B960" s="20">
        <v>45639</v>
      </c>
      <c r="C960" s="4" t="s">
        <v>1346</v>
      </c>
      <c r="D960" s="4" t="s">
        <v>1817</v>
      </c>
      <c r="E960" s="4" t="s">
        <v>1934</v>
      </c>
      <c r="F960" s="4">
        <v>3</v>
      </c>
      <c r="G960" s="4">
        <v>240.51</v>
      </c>
      <c r="H960" s="4">
        <v>7.0000000000000007E-2</v>
      </c>
      <c r="I960" s="4" t="s">
        <v>1959</v>
      </c>
      <c r="J960" s="4">
        <v>671.02289999999994</v>
      </c>
      <c r="K960" s="4">
        <f t="shared" si="56"/>
        <v>3</v>
      </c>
      <c r="L960" s="4">
        <f t="shared" si="57"/>
        <v>240.51</v>
      </c>
      <c r="M960" s="4">
        <f t="shared" si="58"/>
        <v>7.0000000000000007E-2</v>
      </c>
      <c r="N960" s="4">
        <f t="shared" si="59"/>
        <v>671.02289999999994</v>
      </c>
      <c r="O960" s="6">
        <f>VLOOKUP(C960,'Cleaned Customer Dim'!$A$2:$D$501,4,FALSE)</f>
        <v>36</v>
      </c>
      <c r="P960" s="6" t="str">
        <f>VLOOKUP(C960,'Cleaned Customer Dim'!$A$2:$E$501,5,FALSE)</f>
        <v>Female</v>
      </c>
      <c r="Q960" s="6" t="str">
        <f>VLOOKUP(C960,'Cleaned Customer Dim'!$A$2:$J$501,10,FALSE)</f>
        <v>Gold</v>
      </c>
      <c r="R960" s="4" t="str">
        <f>VLOOKUP(D960,'Cleaned Product Dim'!$A$2:$C$101,3,FALSE)</f>
        <v>Home</v>
      </c>
      <c r="S960" s="6">
        <f>VLOOKUP(D960,'Cleaned Product Dim'!$A$2:$G$101,7,FALSE)</f>
        <v>325.26</v>
      </c>
      <c r="T960" s="6">
        <f>VLOOKUP(D960,'Cleaned Product Dim'!$A$2:$H$101,8,FALSE)</f>
        <v>400</v>
      </c>
      <c r="U960" s="6" t="str">
        <f>VLOOKUP(E960,'Cleaned Store Dim'!$A$2:$C$21,3,FALSE)</f>
        <v>South</v>
      </c>
      <c r="V960" s="6" t="str">
        <f>VLOOKUP(E960,'Cleaned Store Dim'!$A$2:$E$21,5,FALSE)</f>
        <v>Outlet</v>
      </c>
      <c r="W960" s="6" t="str">
        <f>VLOOKUP(E960,'Cleaned Store Dim'!$A$2:$F$21,6,FALSE)</f>
        <v>Christopher</v>
      </c>
    </row>
    <row r="961" spans="1:23" ht="15.75" x14ac:dyDescent="0.25">
      <c r="A961" s="4" t="s">
        <v>2926</v>
      </c>
      <c r="B961" s="20">
        <v>45893</v>
      </c>
      <c r="C961" s="4" t="s">
        <v>1205</v>
      </c>
      <c r="D961" s="4" t="s">
        <v>1652</v>
      </c>
      <c r="E961" s="4" t="s">
        <v>1934</v>
      </c>
      <c r="F961" s="4">
        <v>2</v>
      </c>
      <c r="G961" s="4">
        <v>855.4</v>
      </c>
      <c r="H961" s="4">
        <v>0.08</v>
      </c>
      <c r="I961" s="4" t="s">
        <v>1964</v>
      </c>
      <c r="J961" s="4">
        <v>1573.9359999999999</v>
      </c>
      <c r="K961" s="4">
        <f t="shared" si="56"/>
        <v>2</v>
      </c>
      <c r="L961" s="4">
        <f t="shared" si="57"/>
        <v>855.4</v>
      </c>
      <c r="M961" s="4">
        <f t="shared" si="58"/>
        <v>0.08</v>
      </c>
      <c r="N961" s="4">
        <f t="shared" si="59"/>
        <v>1573.9359999999999</v>
      </c>
      <c r="O961" s="6">
        <f>VLOOKUP(C961,'Cleaned Customer Dim'!$A$2:$D$501,4,FALSE)</f>
        <v>20</v>
      </c>
      <c r="P961" s="6" t="str">
        <f>VLOOKUP(C961,'Cleaned Customer Dim'!$A$2:$E$501,5,FALSE)</f>
        <v>Female</v>
      </c>
      <c r="Q961" s="6" t="str">
        <f>VLOOKUP(C961,'Cleaned Customer Dim'!$A$2:$J$501,10,FALSE)</f>
        <v>Gold</v>
      </c>
      <c r="R961" s="4" t="str">
        <f>VLOOKUP(D961,'Cleaned Product Dim'!$A$2:$C$101,3,FALSE)</f>
        <v>Clothing</v>
      </c>
      <c r="S961" s="6">
        <f>VLOOKUP(D961,'Cleaned Product Dim'!$A$2:$G$101,7,FALSE)</f>
        <v>174.02</v>
      </c>
      <c r="T961" s="6">
        <f>VLOOKUP(D961,'Cleaned Product Dim'!$A$2:$H$101,8,FALSE)</f>
        <v>268</v>
      </c>
      <c r="U961" s="6" t="str">
        <f>VLOOKUP(E961,'Cleaned Store Dim'!$A$2:$C$21,3,FALSE)</f>
        <v>South</v>
      </c>
      <c r="V961" s="6" t="str">
        <f>VLOOKUP(E961,'Cleaned Store Dim'!$A$2:$E$21,5,FALSE)</f>
        <v>Outlet</v>
      </c>
      <c r="W961" s="6" t="str">
        <f>VLOOKUP(E961,'Cleaned Store Dim'!$A$2:$F$21,6,FALSE)</f>
        <v>Christopher</v>
      </c>
    </row>
    <row r="962" spans="1:23" ht="15.75" x14ac:dyDescent="0.25">
      <c r="A962" s="4" t="s">
        <v>2927</v>
      </c>
      <c r="B962" s="20">
        <v>45227</v>
      </c>
      <c r="C962" s="4" t="s">
        <v>42</v>
      </c>
      <c r="D962" s="4" t="s">
        <v>1853</v>
      </c>
      <c r="E962" s="4" t="s">
        <v>1914</v>
      </c>
      <c r="F962" s="4">
        <v>1</v>
      </c>
      <c r="G962" s="4">
        <v>537.26</v>
      </c>
      <c r="H962" s="4">
        <v>0.09</v>
      </c>
      <c r="I962" s="4" t="s">
        <v>1959</v>
      </c>
      <c r="J962" s="4">
        <v>488.90660000000003</v>
      </c>
      <c r="K962" s="4">
        <f t="shared" ref="K962:K1025" si="60">IF(F962="",J962/(G962*(1-H962)),F962)</f>
        <v>1</v>
      </c>
      <c r="L962" s="4">
        <f t="shared" ref="L962:L1025" si="61">IF(G962="",J962/(K962*(1-H962)),G962)</f>
        <v>537.26</v>
      </c>
      <c r="M962" s="4">
        <f t="shared" ref="M962:M1025" si="62">IF(H962="",1-(J962/(K962*L962)),H962)</f>
        <v>0.09</v>
      </c>
      <c r="N962" s="4">
        <f t="shared" ref="N962:N1025" si="63">IF(J962="",F962*G962*(1-H962),J962)</f>
        <v>488.90660000000003</v>
      </c>
      <c r="O962" s="6">
        <f>VLOOKUP(C962,'Cleaned Customer Dim'!$A$2:$D$501,4,FALSE)</f>
        <v>29</v>
      </c>
      <c r="P962" s="6" t="str">
        <f>VLOOKUP(C962,'Cleaned Customer Dim'!$A$2:$E$501,5,FALSE)</f>
        <v>Female</v>
      </c>
      <c r="Q962" s="6" t="str">
        <f>VLOOKUP(C962,'Cleaned Customer Dim'!$A$2:$J$501,10,FALSE)</f>
        <v>Bronze</v>
      </c>
      <c r="R962" s="4" t="str">
        <f>VLOOKUP(D962,'Cleaned Product Dim'!$A$2:$C$101,3,FALSE)</f>
        <v>Electronics</v>
      </c>
      <c r="S962" s="6">
        <f>VLOOKUP(D962,'Cleaned Product Dim'!$A$2:$G$101,7,FALSE)</f>
        <v>340.14</v>
      </c>
      <c r="T962" s="6">
        <f>VLOOKUP(D962,'Cleaned Product Dim'!$A$2:$H$101,8,FALSE)</f>
        <v>361</v>
      </c>
      <c r="U962" s="6" t="str">
        <f>VLOOKUP(E962,'Cleaned Store Dim'!$A$2:$C$21,3,FALSE)</f>
        <v>South</v>
      </c>
      <c r="V962" s="6" t="str">
        <f>VLOOKUP(E962,'Cleaned Store Dim'!$A$2:$E$21,5,FALSE)</f>
        <v>Online</v>
      </c>
      <c r="W962" s="6" t="str">
        <f>VLOOKUP(E962,'Cleaned Store Dim'!$A$2:$F$21,6,FALSE)</f>
        <v>Williamsport</v>
      </c>
    </row>
    <row r="963" spans="1:23" ht="15.75" x14ac:dyDescent="0.25">
      <c r="A963" s="4" t="s">
        <v>2928</v>
      </c>
      <c r="B963" s="20">
        <v>45608</v>
      </c>
      <c r="C963" s="4" t="s">
        <v>1211</v>
      </c>
      <c r="D963" s="4" t="s">
        <v>1735</v>
      </c>
      <c r="E963" s="4" t="s">
        <v>1924</v>
      </c>
      <c r="F963" s="4">
        <v>3</v>
      </c>
      <c r="G963" s="4">
        <v>918.26</v>
      </c>
      <c r="H963" s="4">
        <v>0.17</v>
      </c>
      <c r="I963" s="4" t="s">
        <v>1964</v>
      </c>
      <c r="J963" s="4">
        <v>2286.4674</v>
      </c>
      <c r="K963" s="4">
        <f t="shared" si="60"/>
        <v>3</v>
      </c>
      <c r="L963" s="4">
        <f t="shared" si="61"/>
        <v>918.26</v>
      </c>
      <c r="M963" s="4">
        <f t="shared" si="62"/>
        <v>0.17</v>
      </c>
      <c r="N963" s="4">
        <f t="shared" si="63"/>
        <v>2286.4674</v>
      </c>
      <c r="O963" s="6">
        <f>VLOOKUP(C963,'Cleaned Customer Dim'!$A$2:$D$501,4,FALSE)</f>
        <v>52</v>
      </c>
      <c r="P963" s="6" t="str">
        <f>VLOOKUP(C963,'Cleaned Customer Dim'!$A$2:$E$501,5,FALSE)</f>
        <v>Female</v>
      </c>
      <c r="Q963" s="6" t="str">
        <f>VLOOKUP(C963,'Cleaned Customer Dim'!$A$2:$J$501,10,FALSE)</f>
        <v>Bronze</v>
      </c>
      <c r="R963" s="4" t="str">
        <f>VLOOKUP(D963,'Cleaned Product Dim'!$A$2:$C$101,3,FALSE)</f>
        <v>Electronics</v>
      </c>
      <c r="S963" s="6">
        <f>VLOOKUP(D963,'Cleaned Product Dim'!$A$2:$G$101,7,FALSE)</f>
        <v>88.49</v>
      </c>
      <c r="T963" s="6">
        <f>VLOOKUP(D963,'Cleaned Product Dim'!$A$2:$H$101,8,FALSE)</f>
        <v>246</v>
      </c>
      <c r="U963" s="6" t="str">
        <f>VLOOKUP(E963,'Cleaned Store Dim'!$A$2:$C$21,3,FALSE)</f>
        <v>East</v>
      </c>
      <c r="V963" s="6" t="str">
        <f>VLOOKUP(E963,'Cleaned Store Dim'!$A$2:$E$21,5,FALSE)</f>
        <v>Online</v>
      </c>
      <c r="W963" s="6" t="str">
        <f>VLOOKUP(E963,'Cleaned Store Dim'!$A$2:$F$21,6,FALSE)</f>
        <v>David</v>
      </c>
    </row>
    <row r="964" spans="1:23" ht="15.75" x14ac:dyDescent="0.25">
      <c r="A964" s="4" t="s">
        <v>2929</v>
      </c>
      <c r="B964" s="20">
        <v>45472</v>
      </c>
      <c r="C964" s="4" t="s">
        <v>345</v>
      </c>
      <c r="D964" s="4" t="s">
        <v>1580</v>
      </c>
      <c r="E964" s="4" t="s">
        <v>1921</v>
      </c>
      <c r="F964" s="4">
        <v>4</v>
      </c>
      <c r="G964" s="4">
        <v>579.70000000000005</v>
      </c>
      <c r="H964" s="4">
        <v>0.18</v>
      </c>
      <c r="I964" s="4" t="s">
        <v>1961</v>
      </c>
      <c r="J964" s="4">
        <v>1901.4159999999999</v>
      </c>
      <c r="K964" s="4">
        <f t="shared" si="60"/>
        <v>4</v>
      </c>
      <c r="L964" s="4">
        <f t="shared" si="61"/>
        <v>579.70000000000005</v>
      </c>
      <c r="M964" s="4">
        <f t="shared" si="62"/>
        <v>0.18</v>
      </c>
      <c r="N964" s="4">
        <f t="shared" si="63"/>
        <v>1901.4159999999999</v>
      </c>
      <c r="O964" s="6">
        <f>VLOOKUP(C964,'Cleaned Customer Dim'!$A$2:$D$501,4,FALSE)</f>
        <v>62</v>
      </c>
      <c r="P964" s="6" t="str">
        <f>VLOOKUP(C964,'Cleaned Customer Dim'!$A$2:$E$501,5,FALSE)</f>
        <v>Female</v>
      </c>
      <c r="Q964" s="6" t="str">
        <f>VLOOKUP(C964,'Cleaned Customer Dim'!$A$2:$J$501,10,FALSE)</f>
        <v>Platinum</v>
      </c>
      <c r="R964" s="4" t="str">
        <f>VLOOKUP(D964,'Cleaned Product Dim'!$A$2:$C$101,3,FALSE)</f>
        <v>Beauty</v>
      </c>
      <c r="S964" s="6">
        <f>VLOOKUP(D964,'Cleaned Product Dim'!$A$2:$G$101,7,FALSE)</f>
        <v>312.8</v>
      </c>
      <c r="T964" s="6">
        <f>VLOOKUP(D964,'Cleaned Product Dim'!$A$2:$H$101,8,FALSE)</f>
        <v>350</v>
      </c>
      <c r="U964" s="6" t="str">
        <f>VLOOKUP(E964,'Cleaned Store Dim'!$A$2:$C$21,3,FALSE)</f>
        <v>South</v>
      </c>
      <c r="V964" s="6" t="str">
        <f>VLOOKUP(E964,'Cleaned Store Dim'!$A$2:$E$21,5,FALSE)</f>
        <v>Flagship</v>
      </c>
      <c r="W964" s="6" t="str">
        <f>VLOOKUP(E964,'Cleaned Store Dim'!$A$2:$F$21,6,FALSE)</f>
        <v>Johnstad</v>
      </c>
    </row>
    <row r="965" spans="1:23" ht="15.75" x14ac:dyDescent="0.25">
      <c r="A965" s="4" t="s">
        <v>2930</v>
      </c>
      <c r="B965" s="20">
        <v>45710</v>
      </c>
      <c r="C965" s="4" t="s">
        <v>497</v>
      </c>
      <c r="D965" s="4" t="s">
        <v>1709</v>
      </c>
      <c r="E965" s="4" t="s">
        <v>1911</v>
      </c>
      <c r="F965" s="4">
        <v>1</v>
      </c>
      <c r="G965" s="4">
        <v>824.32</v>
      </c>
      <c r="H965" s="4">
        <v>0.18</v>
      </c>
      <c r="I965" s="4" t="s">
        <v>1959</v>
      </c>
      <c r="J965" s="4">
        <v>675.94240000000013</v>
      </c>
      <c r="K965" s="4">
        <f t="shared" si="60"/>
        <v>1</v>
      </c>
      <c r="L965" s="4">
        <f t="shared" si="61"/>
        <v>824.32</v>
      </c>
      <c r="M965" s="4">
        <f t="shared" si="62"/>
        <v>0.18</v>
      </c>
      <c r="N965" s="4">
        <f t="shared" si="63"/>
        <v>675.94240000000013</v>
      </c>
      <c r="O965" s="6">
        <f>VLOOKUP(C965,'Cleaned Customer Dim'!$A$2:$D$501,4,FALSE)</f>
        <v>46</v>
      </c>
      <c r="P965" s="6" t="str">
        <f>VLOOKUP(C965,'Cleaned Customer Dim'!$A$2:$E$501,5,FALSE)</f>
        <v>Male</v>
      </c>
      <c r="Q965" s="6" t="str">
        <f>VLOOKUP(C965,'Cleaned Customer Dim'!$A$2:$J$501,10,FALSE)</f>
        <v>Platinum</v>
      </c>
      <c r="R965" s="4" t="str">
        <f>VLOOKUP(D965,'Cleaned Product Dim'!$A$2:$C$101,3,FALSE)</f>
        <v>Electronics</v>
      </c>
      <c r="S965" s="6">
        <f>VLOOKUP(D965,'Cleaned Product Dim'!$A$2:$G$101,7,FALSE)</f>
        <v>253.33</v>
      </c>
      <c r="T965" s="6">
        <f>VLOOKUP(D965,'Cleaned Product Dim'!$A$2:$H$101,8,FALSE)</f>
        <v>266</v>
      </c>
      <c r="U965" s="6" t="str">
        <f>VLOOKUP(E965,'Cleaned Store Dim'!$A$2:$C$21,3,FALSE)</f>
        <v>East</v>
      </c>
      <c r="V965" s="6" t="str">
        <f>VLOOKUP(E965,'Cleaned Store Dim'!$A$2:$E$21,5,FALSE)</f>
        <v>Online</v>
      </c>
      <c r="W965" s="6" t="str">
        <f>VLOOKUP(E965,'Cleaned Store Dim'!$A$2:$F$21,6,FALSE)</f>
        <v>Joseph</v>
      </c>
    </row>
    <row r="966" spans="1:23" ht="15.75" x14ac:dyDescent="0.25">
      <c r="A966" s="4" t="s">
        <v>2931</v>
      </c>
      <c r="B966" s="20">
        <v>45682</v>
      </c>
      <c r="C966" s="4" t="s">
        <v>388</v>
      </c>
      <c r="D966" s="4" t="s">
        <v>1718</v>
      </c>
      <c r="E966" s="4" t="s">
        <v>1936</v>
      </c>
      <c r="F966" s="4">
        <v>4</v>
      </c>
      <c r="G966" s="4">
        <v>614.99</v>
      </c>
      <c r="H966" s="4">
        <v>0.16</v>
      </c>
      <c r="I966" s="4" t="s">
        <v>1961</v>
      </c>
      <c r="J966" s="4">
        <v>2066.3663999999999</v>
      </c>
      <c r="K966" s="4">
        <f t="shared" si="60"/>
        <v>4</v>
      </c>
      <c r="L966" s="4">
        <f t="shared" si="61"/>
        <v>614.99</v>
      </c>
      <c r="M966" s="4">
        <f t="shared" si="62"/>
        <v>0.16</v>
      </c>
      <c r="N966" s="4">
        <f t="shared" si="63"/>
        <v>2066.3663999999999</v>
      </c>
      <c r="O966" s="6">
        <f>VLOOKUP(C966,'Cleaned Customer Dim'!$A$2:$D$501,4,FALSE)</f>
        <v>27</v>
      </c>
      <c r="P966" s="6" t="str">
        <f>VLOOKUP(C966,'Cleaned Customer Dim'!$A$2:$E$501,5,FALSE)</f>
        <v>Male</v>
      </c>
      <c r="Q966" s="6" t="str">
        <f>VLOOKUP(C966,'Cleaned Customer Dim'!$A$2:$J$501,10,FALSE)</f>
        <v>Silver</v>
      </c>
      <c r="R966" s="4" t="str">
        <f>VLOOKUP(D966,'Cleaned Product Dim'!$A$2:$C$101,3,FALSE)</f>
        <v>Clothing</v>
      </c>
      <c r="S966" s="6">
        <f>VLOOKUP(D966,'Cleaned Product Dim'!$A$2:$G$101,7,FALSE)</f>
        <v>167.34</v>
      </c>
      <c r="T966" s="6">
        <f>VLOOKUP(D966,'Cleaned Product Dim'!$A$2:$H$101,8,FALSE)</f>
        <v>296</v>
      </c>
      <c r="U966" s="6" t="str">
        <f>VLOOKUP(E966,'Cleaned Store Dim'!$A$2:$C$21,3,FALSE)</f>
        <v>North</v>
      </c>
      <c r="V966" s="6" t="str">
        <f>VLOOKUP(E966,'Cleaned Store Dim'!$A$2:$E$21,5,FALSE)</f>
        <v>Flagship</v>
      </c>
      <c r="W966" s="6" t="str">
        <f>VLOOKUP(E966,'Cleaned Store Dim'!$A$2:$F$21,6,FALSE)</f>
        <v>Jenniferstad</v>
      </c>
    </row>
    <row r="967" spans="1:23" ht="15.75" x14ac:dyDescent="0.25">
      <c r="A967" s="4" t="s">
        <v>2932</v>
      </c>
      <c r="B967" s="20">
        <v>45730</v>
      </c>
      <c r="C967" s="4" t="s">
        <v>446</v>
      </c>
      <c r="D967" s="4" t="s">
        <v>1768</v>
      </c>
      <c r="E967" s="4" t="s">
        <v>1887</v>
      </c>
      <c r="F967" s="4">
        <v>4</v>
      </c>
      <c r="G967" s="4">
        <v>189.21</v>
      </c>
      <c r="H967" s="4">
        <v>0.06</v>
      </c>
      <c r="I967" s="4" t="s">
        <v>1964</v>
      </c>
      <c r="J967" s="4">
        <v>711.42959999999994</v>
      </c>
      <c r="K967" s="4">
        <f t="shared" si="60"/>
        <v>4</v>
      </c>
      <c r="L967" s="4">
        <f t="shared" si="61"/>
        <v>189.21</v>
      </c>
      <c r="M967" s="4">
        <f t="shared" si="62"/>
        <v>0.06</v>
      </c>
      <c r="N967" s="4">
        <f t="shared" si="63"/>
        <v>711.42959999999994</v>
      </c>
      <c r="O967" s="6">
        <f>VLOOKUP(C967,'Cleaned Customer Dim'!$A$2:$D$501,4,FALSE)</f>
        <v>45</v>
      </c>
      <c r="P967" s="6" t="str">
        <f>VLOOKUP(C967,'Cleaned Customer Dim'!$A$2:$E$501,5,FALSE)</f>
        <v>Male</v>
      </c>
      <c r="Q967" s="6" t="str">
        <f>VLOOKUP(C967,'Cleaned Customer Dim'!$A$2:$J$501,10,FALSE)</f>
        <v>Silver</v>
      </c>
      <c r="R967" s="4" t="str">
        <f>VLOOKUP(D967,'Cleaned Product Dim'!$A$2:$C$101,3,FALSE)</f>
        <v>Electronics</v>
      </c>
      <c r="S967" s="6">
        <f>VLOOKUP(D967,'Cleaned Product Dim'!$A$2:$G$101,7,FALSE)</f>
        <v>86.42</v>
      </c>
      <c r="T967" s="6">
        <f>VLOOKUP(D967,'Cleaned Product Dim'!$A$2:$H$101,8,FALSE)</f>
        <v>222</v>
      </c>
      <c r="U967" s="6" t="str">
        <f>VLOOKUP(E967,'Cleaned Store Dim'!$A$2:$C$21,3,FALSE)</f>
        <v>East</v>
      </c>
      <c r="V967" s="6" t="str">
        <f>VLOOKUP(E967,'Cleaned Store Dim'!$A$2:$E$21,5,FALSE)</f>
        <v>Flagship</v>
      </c>
      <c r="W967" s="6" t="str">
        <f>VLOOKUP(E967,'Cleaned Store Dim'!$A$2:$F$21,6,FALSE)</f>
        <v>Washington</v>
      </c>
    </row>
    <row r="968" spans="1:23" ht="15.75" x14ac:dyDescent="0.25">
      <c r="A968" s="4" t="s">
        <v>2933</v>
      </c>
      <c r="B968" s="20">
        <v>45363</v>
      </c>
      <c r="C968" s="4" t="s">
        <v>524</v>
      </c>
      <c r="D968" s="4" t="s">
        <v>1768</v>
      </c>
      <c r="E968" s="4" t="s">
        <v>1934</v>
      </c>
      <c r="F968" s="4">
        <v>2</v>
      </c>
      <c r="G968" s="4">
        <v>233.33</v>
      </c>
      <c r="H968" s="4">
        <v>0.05</v>
      </c>
      <c r="I968" s="4" t="s">
        <v>1959</v>
      </c>
      <c r="J968" s="4">
        <v>443.327</v>
      </c>
      <c r="K968" s="4">
        <f t="shared" si="60"/>
        <v>2</v>
      </c>
      <c r="L968" s="4">
        <f t="shared" si="61"/>
        <v>233.33</v>
      </c>
      <c r="M968" s="4">
        <f t="shared" si="62"/>
        <v>0.05</v>
      </c>
      <c r="N968" s="4">
        <f t="shared" si="63"/>
        <v>443.327</v>
      </c>
      <c r="O968" s="6">
        <f>VLOOKUP(C968,'Cleaned Customer Dim'!$A$2:$D$501,4,FALSE)</f>
        <v>35</v>
      </c>
      <c r="P968" s="6" t="str">
        <f>VLOOKUP(C968,'Cleaned Customer Dim'!$A$2:$E$501,5,FALSE)</f>
        <v>Female</v>
      </c>
      <c r="Q968" s="6" t="str">
        <f>VLOOKUP(C968,'Cleaned Customer Dim'!$A$2:$J$501,10,FALSE)</f>
        <v>Gold</v>
      </c>
      <c r="R968" s="4" t="str">
        <f>VLOOKUP(D968,'Cleaned Product Dim'!$A$2:$C$101,3,FALSE)</f>
        <v>Electronics</v>
      </c>
      <c r="S968" s="6">
        <f>VLOOKUP(D968,'Cleaned Product Dim'!$A$2:$G$101,7,FALSE)</f>
        <v>86.42</v>
      </c>
      <c r="T968" s="6">
        <f>VLOOKUP(D968,'Cleaned Product Dim'!$A$2:$H$101,8,FALSE)</f>
        <v>222</v>
      </c>
      <c r="U968" s="6" t="str">
        <f>VLOOKUP(E968,'Cleaned Store Dim'!$A$2:$C$21,3,FALSE)</f>
        <v>South</v>
      </c>
      <c r="V968" s="6" t="str">
        <f>VLOOKUP(E968,'Cleaned Store Dim'!$A$2:$E$21,5,FALSE)</f>
        <v>Outlet</v>
      </c>
      <c r="W968" s="6" t="str">
        <f>VLOOKUP(E968,'Cleaned Store Dim'!$A$2:$F$21,6,FALSE)</f>
        <v>Christopher</v>
      </c>
    </row>
    <row r="969" spans="1:23" ht="15.75" x14ac:dyDescent="0.25">
      <c r="A969" s="4" t="s">
        <v>2934</v>
      </c>
      <c r="B969" s="20">
        <v>45813</v>
      </c>
      <c r="C969" s="4" t="s">
        <v>805</v>
      </c>
      <c r="D969" s="4" t="s">
        <v>1696</v>
      </c>
      <c r="E969" s="4" t="s">
        <v>1945</v>
      </c>
      <c r="F969" s="4">
        <v>3</v>
      </c>
      <c r="G969" s="4">
        <v>529.89</v>
      </c>
      <c r="H969" s="4">
        <v>0.21</v>
      </c>
      <c r="I969" s="4" t="s">
        <v>1959</v>
      </c>
      <c r="J969" s="4">
        <v>1255.8393000000001</v>
      </c>
      <c r="K969" s="4">
        <f t="shared" si="60"/>
        <v>3</v>
      </c>
      <c r="L969" s="4">
        <f t="shared" si="61"/>
        <v>529.89</v>
      </c>
      <c r="M969" s="4">
        <f t="shared" si="62"/>
        <v>0.21</v>
      </c>
      <c r="N969" s="4">
        <f t="shared" si="63"/>
        <v>1255.8393000000001</v>
      </c>
      <c r="O969" s="6">
        <f>VLOOKUP(C969,'Cleaned Customer Dim'!$A$2:$D$501,4,FALSE)</f>
        <v>19</v>
      </c>
      <c r="P969" s="6" t="str">
        <f>VLOOKUP(C969,'Cleaned Customer Dim'!$A$2:$E$501,5,FALSE)</f>
        <v>Male</v>
      </c>
      <c r="Q969" s="6" t="str">
        <f>VLOOKUP(C969,'Cleaned Customer Dim'!$A$2:$J$501,10,FALSE)</f>
        <v>Gold</v>
      </c>
      <c r="R969" s="4" t="str">
        <f>VLOOKUP(D969,'Cleaned Product Dim'!$A$2:$C$101,3,FALSE)</f>
        <v>Electronics</v>
      </c>
      <c r="S969" s="6">
        <f>VLOOKUP(D969,'Cleaned Product Dim'!$A$2:$G$101,7,FALSE)</f>
        <v>326.06</v>
      </c>
      <c r="T969" s="6">
        <f>VLOOKUP(D969,'Cleaned Product Dim'!$A$2:$H$101,8,FALSE)</f>
        <v>301</v>
      </c>
      <c r="U969" s="6" t="str">
        <f>VLOOKUP(E969,'Cleaned Store Dim'!$A$2:$C$21,3,FALSE)</f>
        <v>East</v>
      </c>
      <c r="V969" s="6" t="str">
        <f>VLOOKUP(E969,'Cleaned Store Dim'!$A$2:$E$21,5,FALSE)</f>
        <v>Flagship</v>
      </c>
      <c r="W969" s="6" t="str">
        <f>VLOOKUP(E969,'Cleaned Store Dim'!$A$2:$F$21,6,FALSE)</f>
        <v>East Stevechester</v>
      </c>
    </row>
    <row r="970" spans="1:23" ht="15.75" x14ac:dyDescent="0.25">
      <c r="A970" s="4" t="s">
        <v>2935</v>
      </c>
      <c r="B970" s="20">
        <v>45518</v>
      </c>
      <c r="C970" s="4" t="s">
        <v>1516</v>
      </c>
      <c r="D970" s="4" t="s">
        <v>1859</v>
      </c>
      <c r="E970" s="4" t="s">
        <v>1892</v>
      </c>
      <c r="F970" s="4">
        <v>2</v>
      </c>
      <c r="G970" s="4">
        <v>954.1</v>
      </c>
      <c r="H970" s="4">
        <v>0.17</v>
      </c>
      <c r="I970" s="4" t="s">
        <v>1961</v>
      </c>
      <c r="J970" s="4">
        <v>1583.806</v>
      </c>
      <c r="K970" s="4">
        <f t="shared" si="60"/>
        <v>2</v>
      </c>
      <c r="L970" s="4">
        <f t="shared" si="61"/>
        <v>954.1</v>
      </c>
      <c r="M970" s="4">
        <f t="shared" si="62"/>
        <v>0.17</v>
      </c>
      <c r="N970" s="4">
        <f t="shared" si="63"/>
        <v>1583.806</v>
      </c>
      <c r="O970" s="6">
        <f>VLOOKUP(C970,'Cleaned Customer Dim'!$A$2:$D$501,4,FALSE)</f>
        <v>42</v>
      </c>
      <c r="P970" s="6" t="str">
        <f>VLOOKUP(C970,'Cleaned Customer Dim'!$A$2:$E$501,5,FALSE)</f>
        <v>Female</v>
      </c>
      <c r="Q970" s="6" t="str">
        <f>VLOOKUP(C970,'Cleaned Customer Dim'!$A$2:$J$501,10,FALSE)</f>
        <v>Silver</v>
      </c>
      <c r="R970" s="4" t="str">
        <f>VLOOKUP(D970,'Cleaned Product Dim'!$A$2:$C$101,3,FALSE)</f>
        <v>Home</v>
      </c>
      <c r="S970" s="6">
        <f>VLOOKUP(D970,'Cleaned Product Dim'!$A$2:$G$101,7,FALSE)</f>
        <v>447.43</v>
      </c>
      <c r="T970" s="6">
        <f>VLOOKUP(D970,'Cleaned Product Dim'!$A$2:$H$101,8,FALSE)</f>
        <v>191</v>
      </c>
      <c r="U970" s="6" t="str">
        <f>VLOOKUP(E970,'Cleaned Store Dim'!$A$2:$C$21,3,FALSE)</f>
        <v>North</v>
      </c>
      <c r="V970" s="6" t="str">
        <f>VLOOKUP(E970,'Cleaned Store Dim'!$A$2:$E$21,5,FALSE)</f>
        <v>Flagship</v>
      </c>
      <c r="W970" s="6" t="str">
        <f>VLOOKUP(E970,'Cleaned Store Dim'!$A$2:$F$21,6,FALSE)</f>
        <v>Daniel</v>
      </c>
    </row>
    <row r="971" spans="1:23" ht="15.75" x14ac:dyDescent="0.25">
      <c r="A971" s="4" t="s">
        <v>2936</v>
      </c>
      <c r="B971" s="20">
        <v>45274</v>
      </c>
      <c r="C971" s="4" t="s">
        <v>1028</v>
      </c>
      <c r="D971" s="4" t="s">
        <v>1777</v>
      </c>
      <c r="E971" s="4" t="s">
        <v>1914</v>
      </c>
      <c r="F971" s="4">
        <v>1</v>
      </c>
      <c r="G971" s="4">
        <v>370.04</v>
      </c>
      <c r="H971" s="4">
        <v>0.04</v>
      </c>
      <c r="I971" s="4" t="s">
        <v>1964</v>
      </c>
      <c r="J971" s="4">
        <v>355.23840000000001</v>
      </c>
      <c r="K971" s="4">
        <f t="shared" si="60"/>
        <v>1</v>
      </c>
      <c r="L971" s="4">
        <f t="shared" si="61"/>
        <v>370.04</v>
      </c>
      <c r="M971" s="4">
        <f t="shared" si="62"/>
        <v>0.04</v>
      </c>
      <c r="N971" s="4">
        <f t="shared" si="63"/>
        <v>355.23840000000001</v>
      </c>
      <c r="O971" s="6">
        <f>VLOOKUP(C971,'Cleaned Customer Dim'!$A$2:$D$501,4,FALSE)</f>
        <v>64</v>
      </c>
      <c r="P971" s="6" t="str">
        <f>VLOOKUP(C971,'Cleaned Customer Dim'!$A$2:$E$501,5,FALSE)</f>
        <v>Female</v>
      </c>
      <c r="Q971" s="6" t="str">
        <f>VLOOKUP(C971,'Cleaned Customer Dim'!$A$2:$J$501,10,FALSE)</f>
        <v>Platinum</v>
      </c>
      <c r="R971" s="4" t="str">
        <f>VLOOKUP(D971,'Cleaned Product Dim'!$A$2:$C$101,3,FALSE)</f>
        <v>Sports</v>
      </c>
      <c r="S971" s="6">
        <f>VLOOKUP(D971,'Cleaned Product Dim'!$A$2:$G$101,7,FALSE)</f>
        <v>240.63</v>
      </c>
      <c r="T971" s="6">
        <f>VLOOKUP(D971,'Cleaned Product Dim'!$A$2:$H$101,8,FALSE)</f>
        <v>423</v>
      </c>
      <c r="U971" s="6" t="str">
        <f>VLOOKUP(E971,'Cleaned Store Dim'!$A$2:$C$21,3,FALSE)</f>
        <v>South</v>
      </c>
      <c r="V971" s="6" t="str">
        <f>VLOOKUP(E971,'Cleaned Store Dim'!$A$2:$E$21,5,FALSE)</f>
        <v>Online</v>
      </c>
      <c r="W971" s="6" t="str">
        <f>VLOOKUP(E971,'Cleaned Store Dim'!$A$2:$F$21,6,FALSE)</f>
        <v>Williamsport</v>
      </c>
    </row>
    <row r="972" spans="1:23" ht="15.75" x14ac:dyDescent="0.25">
      <c r="A972" s="4" t="s">
        <v>2937</v>
      </c>
      <c r="B972" s="20">
        <v>45444</v>
      </c>
      <c r="C972" s="4" t="s">
        <v>231</v>
      </c>
      <c r="D972" s="4" t="s">
        <v>1871</v>
      </c>
      <c r="E972" s="4" t="s">
        <v>1948</v>
      </c>
      <c r="F972" s="4">
        <v>4</v>
      </c>
      <c r="G972" s="4">
        <v>492.71</v>
      </c>
      <c r="H972" s="4">
        <v>0.08</v>
      </c>
      <c r="I972" s="4" t="s">
        <v>1959</v>
      </c>
      <c r="J972" s="4">
        <v>1813.1728000000001</v>
      </c>
      <c r="K972" s="4">
        <f t="shared" si="60"/>
        <v>4</v>
      </c>
      <c r="L972" s="4">
        <f t="shared" si="61"/>
        <v>492.71</v>
      </c>
      <c r="M972" s="4">
        <f t="shared" si="62"/>
        <v>0.08</v>
      </c>
      <c r="N972" s="4">
        <f t="shared" si="63"/>
        <v>1813.1728000000001</v>
      </c>
      <c r="O972" s="6">
        <f>VLOOKUP(C972,'Cleaned Customer Dim'!$A$2:$D$501,4,FALSE)</f>
        <v>23</v>
      </c>
      <c r="P972" s="6" t="str">
        <f>VLOOKUP(C972,'Cleaned Customer Dim'!$A$2:$E$501,5,FALSE)</f>
        <v>Male</v>
      </c>
      <c r="Q972" s="6" t="str">
        <f>VLOOKUP(C972,'Cleaned Customer Dim'!$A$2:$J$501,10,FALSE)</f>
        <v>Silver</v>
      </c>
      <c r="R972" s="4" t="str">
        <f>VLOOKUP(D972,'Cleaned Product Dim'!$A$2:$C$101,3,FALSE)</f>
        <v>Clothing</v>
      </c>
      <c r="S972" s="6">
        <f>VLOOKUP(D972,'Cleaned Product Dim'!$A$2:$G$101,7,FALSE)</f>
        <v>358.47</v>
      </c>
      <c r="T972" s="6">
        <f>VLOOKUP(D972,'Cleaned Product Dim'!$A$2:$H$101,8,FALSE)</f>
        <v>143</v>
      </c>
      <c r="U972" s="6" t="str">
        <f>VLOOKUP(E972,'Cleaned Store Dim'!$A$2:$C$21,3,FALSE)</f>
        <v>East</v>
      </c>
      <c r="V972" s="6" t="str">
        <f>VLOOKUP(E972,'Cleaned Store Dim'!$A$2:$E$21,5,FALSE)</f>
        <v>Online</v>
      </c>
      <c r="W972" s="6" t="str">
        <f>VLOOKUP(E972,'Cleaned Store Dim'!$A$2:$F$21,6,FALSE)</f>
        <v>Vasquez</v>
      </c>
    </row>
    <row r="973" spans="1:23" ht="15.75" x14ac:dyDescent="0.25">
      <c r="A973" s="4" t="s">
        <v>2938</v>
      </c>
      <c r="B973" s="20">
        <v>45530</v>
      </c>
      <c r="C973" s="4" t="s">
        <v>901</v>
      </c>
      <c r="D973" s="4" t="s">
        <v>1856</v>
      </c>
      <c r="E973" s="4" t="s">
        <v>1932</v>
      </c>
      <c r="F973" s="4">
        <v>4</v>
      </c>
      <c r="G973" s="4">
        <v>853.26</v>
      </c>
      <c r="H973" s="4">
        <v>0.24</v>
      </c>
      <c r="I973" s="4" t="s">
        <v>1964</v>
      </c>
      <c r="J973" s="4">
        <v>2593.9104000000002</v>
      </c>
      <c r="K973" s="4">
        <f t="shared" si="60"/>
        <v>4</v>
      </c>
      <c r="L973" s="4">
        <f t="shared" si="61"/>
        <v>853.26</v>
      </c>
      <c r="M973" s="4">
        <f t="shared" si="62"/>
        <v>0.24</v>
      </c>
      <c r="N973" s="4">
        <f t="shared" si="63"/>
        <v>2593.9104000000002</v>
      </c>
      <c r="O973" s="6">
        <f>VLOOKUP(C973,'Cleaned Customer Dim'!$A$2:$D$501,4,FALSE)</f>
        <v>48</v>
      </c>
      <c r="P973" s="6" t="str">
        <f>VLOOKUP(C973,'Cleaned Customer Dim'!$A$2:$E$501,5,FALSE)</f>
        <v>Male</v>
      </c>
      <c r="Q973" s="6" t="str">
        <f>VLOOKUP(C973,'Cleaned Customer Dim'!$A$2:$J$501,10,FALSE)</f>
        <v>Bronze</v>
      </c>
      <c r="R973" s="4" t="str">
        <f>VLOOKUP(D973,'Cleaned Product Dim'!$A$2:$C$101,3,FALSE)</f>
        <v>Clothing</v>
      </c>
      <c r="S973" s="6">
        <f>VLOOKUP(D973,'Cleaned Product Dim'!$A$2:$G$101,7,FALSE)</f>
        <v>438.25</v>
      </c>
      <c r="T973" s="6">
        <f>VLOOKUP(D973,'Cleaned Product Dim'!$A$2:$H$101,8,FALSE)</f>
        <v>496</v>
      </c>
      <c r="U973" s="6" t="str">
        <f>VLOOKUP(E973,'Cleaned Store Dim'!$A$2:$C$21,3,FALSE)</f>
        <v>East</v>
      </c>
      <c r="V973" s="6" t="str">
        <f>VLOOKUP(E973,'Cleaned Store Dim'!$A$2:$E$21,5,FALSE)</f>
        <v>Flagship</v>
      </c>
      <c r="W973" s="6" t="str">
        <f>VLOOKUP(E973,'Cleaned Store Dim'!$A$2:$F$21,6,FALSE)</f>
        <v>Johnsonville</v>
      </c>
    </row>
    <row r="974" spans="1:23" ht="15.75" x14ac:dyDescent="0.25">
      <c r="A974" s="4" t="s">
        <v>2939</v>
      </c>
      <c r="B974" s="20">
        <v>45740</v>
      </c>
      <c r="C974" s="4" t="s">
        <v>1275</v>
      </c>
      <c r="D974" s="4" t="s">
        <v>2061</v>
      </c>
      <c r="E974" s="4" t="s">
        <v>1939</v>
      </c>
      <c r="F974" s="4">
        <v>1</v>
      </c>
      <c r="G974" s="4">
        <v>402.47</v>
      </c>
      <c r="H974" s="4">
        <v>0.19</v>
      </c>
      <c r="I974" s="4" t="s">
        <v>1961</v>
      </c>
      <c r="J974" s="4">
        <v>326.00070000000011</v>
      </c>
      <c r="K974" s="4">
        <f t="shared" si="60"/>
        <v>1</v>
      </c>
      <c r="L974" s="4">
        <f t="shared" si="61"/>
        <v>402.47</v>
      </c>
      <c r="M974" s="4">
        <f t="shared" si="62"/>
        <v>0.19</v>
      </c>
      <c r="N974" s="4">
        <f t="shared" si="63"/>
        <v>326.00070000000011</v>
      </c>
      <c r="O974" s="6">
        <f>VLOOKUP(C974,'Cleaned Customer Dim'!$A$2:$D$501,4,FALSE)</f>
        <v>23</v>
      </c>
      <c r="P974" s="6" t="str">
        <f>VLOOKUP(C974,'Cleaned Customer Dim'!$A$2:$E$501,5,FALSE)</f>
        <v>Female</v>
      </c>
      <c r="Q974" s="6" t="str">
        <f>VLOOKUP(C974,'Cleaned Customer Dim'!$A$2:$J$501,10,FALSE)</f>
        <v>Gold</v>
      </c>
      <c r="R974" s="4" t="str">
        <f>VLOOKUP(D974,'Cleaned Product Dim'!$A$2:$C$101,3,FALSE)</f>
        <v>Clothing</v>
      </c>
      <c r="S974" s="6">
        <f>VLOOKUP(D974,'Cleaned Product Dim'!$A$2:$G$101,7,FALSE)</f>
        <v>364.67</v>
      </c>
      <c r="T974" s="6">
        <f>VLOOKUP(D974,'Cleaned Product Dim'!$A$2:$H$101,8,FALSE)</f>
        <v>452</v>
      </c>
      <c r="U974" s="6" t="str">
        <f>VLOOKUP(E974,'Cleaned Store Dim'!$A$2:$C$21,3,FALSE)</f>
        <v>West</v>
      </c>
      <c r="V974" s="6" t="str">
        <f>VLOOKUP(E974,'Cleaned Store Dim'!$A$2:$E$21,5,FALSE)</f>
        <v>Flagship</v>
      </c>
      <c r="W974" s="6" t="str">
        <f>VLOOKUP(E974,'Cleaned Store Dim'!$A$2:$F$21,6,FALSE)</f>
        <v>New Jimmy</v>
      </c>
    </row>
    <row r="975" spans="1:23" ht="15.75" x14ac:dyDescent="0.25">
      <c r="A975" s="4" t="s">
        <v>2940</v>
      </c>
      <c r="B975" s="20">
        <v>45311</v>
      </c>
      <c r="C975" s="4" t="s">
        <v>1264</v>
      </c>
      <c r="D975" s="4" t="s">
        <v>1744</v>
      </c>
      <c r="E975" s="4" t="s">
        <v>1945</v>
      </c>
      <c r="F975" s="4">
        <v>2</v>
      </c>
      <c r="G975" s="4">
        <v>528.29999999999995</v>
      </c>
      <c r="H975" s="4">
        <v>0.24</v>
      </c>
      <c r="I975" s="4" t="s">
        <v>1959</v>
      </c>
      <c r="J975" s="4">
        <v>803.01599999999996</v>
      </c>
      <c r="K975" s="4">
        <f t="shared" si="60"/>
        <v>2</v>
      </c>
      <c r="L975" s="4">
        <f t="shared" si="61"/>
        <v>528.29999999999995</v>
      </c>
      <c r="M975" s="4">
        <f t="shared" si="62"/>
        <v>0.24</v>
      </c>
      <c r="N975" s="4">
        <f t="shared" si="63"/>
        <v>803.01599999999996</v>
      </c>
      <c r="O975" s="6">
        <f>VLOOKUP(C975,'Cleaned Customer Dim'!$A$2:$D$501,4,FALSE)</f>
        <v>31</v>
      </c>
      <c r="P975" s="6" t="str">
        <f>VLOOKUP(C975,'Cleaned Customer Dim'!$A$2:$E$501,5,FALSE)</f>
        <v>Male</v>
      </c>
      <c r="Q975" s="6" t="str">
        <f>VLOOKUP(C975,'Cleaned Customer Dim'!$A$2:$J$501,10,FALSE)</f>
        <v>Bronze</v>
      </c>
      <c r="R975" s="4" t="str">
        <f>VLOOKUP(D975,'Cleaned Product Dim'!$A$2:$C$101,3,FALSE)</f>
        <v>Sports</v>
      </c>
      <c r="S975" s="6">
        <f>VLOOKUP(D975,'Cleaned Product Dim'!$A$2:$G$101,7,FALSE)</f>
        <v>434.84</v>
      </c>
      <c r="T975" s="6">
        <f>VLOOKUP(D975,'Cleaned Product Dim'!$A$2:$H$101,8,FALSE)</f>
        <v>185</v>
      </c>
      <c r="U975" s="6" t="str">
        <f>VLOOKUP(E975,'Cleaned Store Dim'!$A$2:$C$21,3,FALSE)</f>
        <v>East</v>
      </c>
      <c r="V975" s="6" t="str">
        <f>VLOOKUP(E975,'Cleaned Store Dim'!$A$2:$E$21,5,FALSE)</f>
        <v>Flagship</v>
      </c>
      <c r="W975" s="6" t="str">
        <f>VLOOKUP(E975,'Cleaned Store Dim'!$A$2:$F$21,6,FALSE)</f>
        <v>East Stevechester</v>
      </c>
    </row>
    <row r="976" spans="1:23" ht="15.75" x14ac:dyDescent="0.25">
      <c r="A976" s="4" t="s">
        <v>2941</v>
      </c>
      <c r="B976" s="20">
        <v>45931</v>
      </c>
      <c r="C976" s="4" t="s">
        <v>1386</v>
      </c>
      <c r="D976" s="4" t="s">
        <v>1599</v>
      </c>
      <c r="E976" s="4" t="s">
        <v>1911</v>
      </c>
      <c r="F976" s="4">
        <v>4</v>
      </c>
      <c r="G976" s="4">
        <v>599.85</v>
      </c>
      <c r="H976" s="4">
        <v>0.25</v>
      </c>
      <c r="I976" s="4" t="s">
        <v>1959</v>
      </c>
      <c r="J976" s="4">
        <v>1799.55</v>
      </c>
      <c r="K976" s="4">
        <f t="shared" si="60"/>
        <v>4</v>
      </c>
      <c r="L976" s="4">
        <f t="shared" si="61"/>
        <v>599.85</v>
      </c>
      <c r="M976" s="4">
        <f t="shared" si="62"/>
        <v>0.25</v>
      </c>
      <c r="N976" s="4">
        <f t="shared" si="63"/>
        <v>1799.55</v>
      </c>
      <c r="O976" s="6">
        <f>VLOOKUP(C976,'Cleaned Customer Dim'!$A$2:$D$501,4,FALSE)</f>
        <v>19</v>
      </c>
      <c r="P976" s="6" t="str">
        <f>VLOOKUP(C976,'Cleaned Customer Dim'!$A$2:$E$501,5,FALSE)</f>
        <v>Male</v>
      </c>
      <c r="Q976" s="6" t="str">
        <f>VLOOKUP(C976,'Cleaned Customer Dim'!$A$2:$J$501,10,FALSE)</f>
        <v>Gold</v>
      </c>
      <c r="R976" s="4" t="str">
        <f>VLOOKUP(D976,'Cleaned Product Dim'!$A$2:$C$101,3,FALSE)</f>
        <v>Home</v>
      </c>
      <c r="S976" s="6">
        <f>VLOOKUP(D976,'Cleaned Product Dim'!$A$2:$G$101,7,FALSE)</f>
        <v>298.86</v>
      </c>
      <c r="T976" s="6">
        <f>VLOOKUP(D976,'Cleaned Product Dim'!$A$2:$H$101,8,FALSE)</f>
        <v>308</v>
      </c>
      <c r="U976" s="6" t="str">
        <f>VLOOKUP(E976,'Cleaned Store Dim'!$A$2:$C$21,3,FALSE)</f>
        <v>East</v>
      </c>
      <c r="V976" s="6" t="str">
        <f>VLOOKUP(E976,'Cleaned Store Dim'!$A$2:$E$21,5,FALSE)</f>
        <v>Online</v>
      </c>
      <c r="W976" s="6" t="str">
        <f>VLOOKUP(E976,'Cleaned Store Dim'!$A$2:$F$21,6,FALSE)</f>
        <v>Joseph</v>
      </c>
    </row>
    <row r="977" spans="1:23" ht="15.75" x14ac:dyDescent="0.25">
      <c r="A977" s="4" t="s">
        <v>2942</v>
      </c>
      <c r="B977" s="20">
        <v>45281</v>
      </c>
      <c r="C977" s="4" t="s">
        <v>968</v>
      </c>
      <c r="D977" s="4" t="s">
        <v>1998</v>
      </c>
      <c r="E977" s="4" t="s">
        <v>1921</v>
      </c>
      <c r="F977" s="4">
        <v>2</v>
      </c>
      <c r="G977" s="4">
        <v>61.42</v>
      </c>
      <c r="H977" s="4">
        <v>0.08</v>
      </c>
      <c r="I977" s="4" t="s">
        <v>1961</v>
      </c>
      <c r="J977" s="4">
        <v>113.0128</v>
      </c>
      <c r="K977" s="4">
        <f t="shared" si="60"/>
        <v>2</v>
      </c>
      <c r="L977" s="4">
        <f t="shared" si="61"/>
        <v>61.42</v>
      </c>
      <c r="M977" s="4">
        <f t="shared" si="62"/>
        <v>0.08</v>
      </c>
      <c r="N977" s="4">
        <f t="shared" si="63"/>
        <v>113.0128</v>
      </c>
      <c r="O977" s="6">
        <f>VLOOKUP(C977,'Cleaned Customer Dim'!$A$2:$D$501,4,FALSE)</f>
        <v>23</v>
      </c>
      <c r="P977" s="6" t="str">
        <f>VLOOKUP(C977,'Cleaned Customer Dim'!$A$2:$E$501,5,FALSE)</f>
        <v>Female</v>
      </c>
      <c r="Q977" s="6" t="str">
        <f>VLOOKUP(C977,'Cleaned Customer Dim'!$A$2:$J$501,10,FALSE)</f>
        <v>Platinum</v>
      </c>
      <c r="R977" s="4" t="str">
        <f>VLOOKUP(D977,'Cleaned Product Dim'!$A$2:$C$101,3,FALSE)</f>
        <v>Beauty</v>
      </c>
      <c r="S977" s="6">
        <f>VLOOKUP(D977,'Cleaned Product Dim'!$A$2:$G$101,7,FALSE)</f>
        <v>337.42</v>
      </c>
      <c r="T977" s="6">
        <f>VLOOKUP(D977,'Cleaned Product Dim'!$A$2:$H$101,8,FALSE)</f>
        <v>256</v>
      </c>
      <c r="U977" s="6" t="str">
        <f>VLOOKUP(E977,'Cleaned Store Dim'!$A$2:$C$21,3,FALSE)</f>
        <v>South</v>
      </c>
      <c r="V977" s="6" t="str">
        <f>VLOOKUP(E977,'Cleaned Store Dim'!$A$2:$E$21,5,FALSE)</f>
        <v>Flagship</v>
      </c>
      <c r="W977" s="6" t="str">
        <f>VLOOKUP(E977,'Cleaned Store Dim'!$A$2:$F$21,6,FALSE)</f>
        <v>Johnstad</v>
      </c>
    </row>
    <row r="978" spans="1:23" ht="15.75" x14ac:dyDescent="0.25">
      <c r="A978" s="4" t="s">
        <v>2943</v>
      </c>
      <c r="B978" s="20">
        <v>45779</v>
      </c>
      <c r="C978" s="4" t="s">
        <v>808</v>
      </c>
      <c r="D978" s="4" t="s">
        <v>1631</v>
      </c>
      <c r="E978" s="4" t="s">
        <v>1924</v>
      </c>
      <c r="F978" s="4">
        <v>2</v>
      </c>
      <c r="G978" s="4">
        <v>466.42</v>
      </c>
      <c r="H978" s="4">
        <v>0.12</v>
      </c>
      <c r="I978" s="4" t="s">
        <v>1961</v>
      </c>
      <c r="J978" s="4">
        <v>820.89920000000006</v>
      </c>
      <c r="K978" s="4">
        <f t="shared" si="60"/>
        <v>2</v>
      </c>
      <c r="L978" s="4">
        <f t="shared" si="61"/>
        <v>466.42</v>
      </c>
      <c r="M978" s="4">
        <f t="shared" si="62"/>
        <v>0.12</v>
      </c>
      <c r="N978" s="4">
        <f t="shared" si="63"/>
        <v>820.89920000000006</v>
      </c>
      <c r="O978" s="6">
        <f>VLOOKUP(C978,'Cleaned Customer Dim'!$A$2:$D$501,4,FALSE)</f>
        <v>41</v>
      </c>
      <c r="P978" s="6" t="str">
        <f>VLOOKUP(C978,'Cleaned Customer Dim'!$A$2:$E$501,5,FALSE)</f>
        <v>Female</v>
      </c>
      <c r="Q978" s="6" t="str">
        <f>VLOOKUP(C978,'Cleaned Customer Dim'!$A$2:$J$501,10,FALSE)</f>
        <v>Gold</v>
      </c>
      <c r="R978" s="4" t="str">
        <f>VLOOKUP(D978,'Cleaned Product Dim'!$A$2:$C$101,3,FALSE)</f>
        <v>Sports</v>
      </c>
      <c r="S978" s="6">
        <f>VLOOKUP(D978,'Cleaned Product Dim'!$A$2:$G$101,7,FALSE)</f>
        <v>21.34</v>
      </c>
      <c r="T978" s="6">
        <f>VLOOKUP(D978,'Cleaned Product Dim'!$A$2:$H$101,8,FALSE)</f>
        <v>65</v>
      </c>
      <c r="U978" s="6" t="str">
        <f>VLOOKUP(E978,'Cleaned Store Dim'!$A$2:$C$21,3,FALSE)</f>
        <v>East</v>
      </c>
      <c r="V978" s="6" t="str">
        <f>VLOOKUP(E978,'Cleaned Store Dim'!$A$2:$E$21,5,FALSE)</f>
        <v>Online</v>
      </c>
      <c r="W978" s="6" t="str">
        <f>VLOOKUP(E978,'Cleaned Store Dim'!$A$2:$F$21,6,FALSE)</f>
        <v>David</v>
      </c>
    </row>
    <row r="979" spans="1:23" ht="15.75" x14ac:dyDescent="0.25">
      <c r="A979" s="4" t="s">
        <v>2944</v>
      </c>
      <c r="B979" s="20">
        <v>45857</v>
      </c>
      <c r="C979" s="4" t="s">
        <v>357</v>
      </c>
      <c r="D979" s="4" t="s">
        <v>1670</v>
      </c>
      <c r="E979" s="4" t="s">
        <v>1908</v>
      </c>
      <c r="F979" s="4">
        <v>4</v>
      </c>
      <c r="G979" s="4">
        <v>540.69000000000005</v>
      </c>
      <c r="H979" s="4">
        <v>0.09</v>
      </c>
      <c r="I979" s="4" t="s">
        <v>1964</v>
      </c>
      <c r="J979" s="4">
        <v>1968.1116</v>
      </c>
      <c r="K979" s="4">
        <f t="shared" si="60"/>
        <v>4</v>
      </c>
      <c r="L979" s="4">
        <f t="shared" si="61"/>
        <v>540.69000000000005</v>
      </c>
      <c r="M979" s="4">
        <f t="shared" si="62"/>
        <v>0.09</v>
      </c>
      <c r="N979" s="4">
        <f t="shared" si="63"/>
        <v>1968.1116</v>
      </c>
      <c r="O979" s="6">
        <f>VLOOKUP(C979,'Cleaned Customer Dim'!$A$2:$D$501,4,FALSE)</f>
        <v>35</v>
      </c>
      <c r="P979" s="6" t="str">
        <f>VLOOKUP(C979,'Cleaned Customer Dim'!$A$2:$E$501,5,FALSE)</f>
        <v>Male</v>
      </c>
      <c r="Q979" s="6" t="str">
        <f>VLOOKUP(C979,'Cleaned Customer Dim'!$A$2:$J$501,10,FALSE)</f>
        <v>Silver</v>
      </c>
      <c r="R979" s="4" t="str">
        <f>VLOOKUP(D979,'Cleaned Product Dim'!$A$2:$C$101,3,FALSE)</f>
        <v>Sports</v>
      </c>
      <c r="S979" s="6">
        <f>VLOOKUP(D979,'Cleaned Product Dim'!$A$2:$G$101,7,FALSE)</f>
        <v>204.39</v>
      </c>
      <c r="T979" s="6">
        <f>VLOOKUP(D979,'Cleaned Product Dim'!$A$2:$H$101,8,FALSE)</f>
        <v>281</v>
      </c>
      <c r="U979" s="6" t="str">
        <f>VLOOKUP(E979,'Cleaned Store Dim'!$A$2:$C$21,3,FALSE)</f>
        <v>North</v>
      </c>
      <c r="V979" s="6" t="str">
        <f>VLOOKUP(E979,'Cleaned Store Dim'!$A$2:$E$21,5,FALSE)</f>
        <v>Outlet</v>
      </c>
      <c r="W979" s="6" t="str">
        <f>VLOOKUP(E979,'Cleaned Store Dim'!$A$2:$F$21,6,FALSE)</f>
        <v>Chester</v>
      </c>
    </row>
    <row r="980" spans="1:23" ht="15.75" x14ac:dyDescent="0.25">
      <c r="A980" s="4" t="s">
        <v>2945</v>
      </c>
      <c r="B980" s="20">
        <v>45737</v>
      </c>
      <c r="C980" s="4" t="s">
        <v>953</v>
      </c>
      <c r="D980" s="4" t="s">
        <v>1631</v>
      </c>
      <c r="E980" s="4" t="s">
        <v>1932</v>
      </c>
      <c r="F980" s="4">
        <v>3</v>
      </c>
      <c r="G980" s="4">
        <v>677.46</v>
      </c>
      <c r="H980" s="4">
        <v>0.05</v>
      </c>
      <c r="I980" s="4" t="s">
        <v>1959</v>
      </c>
      <c r="J980" s="4">
        <v>1930.761</v>
      </c>
      <c r="K980" s="4">
        <f t="shared" si="60"/>
        <v>3</v>
      </c>
      <c r="L980" s="4">
        <f t="shared" si="61"/>
        <v>677.46</v>
      </c>
      <c r="M980" s="4">
        <f t="shared" si="62"/>
        <v>0.05</v>
      </c>
      <c r="N980" s="4">
        <f t="shared" si="63"/>
        <v>1930.761</v>
      </c>
      <c r="O980" s="6">
        <f>VLOOKUP(C980,'Cleaned Customer Dim'!$A$2:$D$501,4,FALSE)</f>
        <v>64</v>
      </c>
      <c r="P980" s="6" t="str">
        <f>VLOOKUP(C980,'Cleaned Customer Dim'!$A$2:$E$501,5,FALSE)</f>
        <v>Male</v>
      </c>
      <c r="Q980" s="6" t="str">
        <f>VLOOKUP(C980,'Cleaned Customer Dim'!$A$2:$J$501,10,FALSE)</f>
        <v>Platinum</v>
      </c>
      <c r="R980" s="4" t="str">
        <f>VLOOKUP(D980,'Cleaned Product Dim'!$A$2:$C$101,3,FALSE)</f>
        <v>Sports</v>
      </c>
      <c r="S980" s="6">
        <f>VLOOKUP(D980,'Cleaned Product Dim'!$A$2:$G$101,7,FALSE)</f>
        <v>21.34</v>
      </c>
      <c r="T980" s="6">
        <f>VLOOKUP(D980,'Cleaned Product Dim'!$A$2:$H$101,8,FALSE)</f>
        <v>65</v>
      </c>
      <c r="U980" s="6" t="str">
        <f>VLOOKUP(E980,'Cleaned Store Dim'!$A$2:$C$21,3,FALSE)</f>
        <v>East</v>
      </c>
      <c r="V980" s="6" t="str">
        <f>VLOOKUP(E980,'Cleaned Store Dim'!$A$2:$E$21,5,FALSE)</f>
        <v>Flagship</v>
      </c>
      <c r="W980" s="6" t="str">
        <f>VLOOKUP(E980,'Cleaned Store Dim'!$A$2:$F$21,6,FALSE)</f>
        <v>Johnsonville</v>
      </c>
    </row>
    <row r="981" spans="1:23" ht="15.75" x14ac:dyDescent="0.25">
      <c r="A981" s="4" t="s">
        <v>2946</v>
      </c>
      <c r="B981" s="20">
        <v>45771</v>
      </c>
      <c r="C981" s="4" t="s">
        <v>1043</v>
      </c>
      <c r="D981" s="4" t="s">
        <v>1638</v>
      </c>
      <c r="E981" s="4" t="s">
        <v>1892</v>
      </c>
      <c r="F981" s="4">
        <v>3</v>
      </c>
      <c r="G981" s="4">
        <v>614.63</v>
      </c>
      <c r="H981" s="4">
        <v>0.06</v>
      </c>
      <c r="I981" s="4" t="s">
        <v>1961</v>
      </c>
      <c r="J981" s="4">
        <v>1733.2565999999999</v>
      </c>
      <c r="K981" s="4">
        <f t="shared" si="60"/>
        <v>3</v>
      </c>
      <c r="L981" s="4">
        <f t="shared" si="61"/>
        <v>614.63</v>
      </c>
      <c r="M981" s="4">
        <f t="shared" si="62"/>
        <v>0.06</v>
      </c>
      <c r="N981" s="4">
        <f t="shared" si="63"/>
        <v>1733.2565999999999</v>
      </c>
      <c r="O981" s="6">
        <f>VLOOKUP(C981,'Cleaned Customer Dim'!$A$2:$D$501,4,FALSE)</f>
        <v>46</v>
      </c>
      <c r="P981" s="6" t="str">
        <f>VLOOKUP(C981,'Cleaned Customer Dim'!$A$2:$E$501,5,FALSE)</f>
        <v>Male</v>
      </c>
      <c r="Q981" s="6" t="str">
        <f>VLOOKUP(C981,'Cleaned Customer Dim'!$A$2:$J$501,10,FALSE)</f>
        <v>Platinum</v>
      </c>
      <c r="R981" s="4" t="str">
        <f>VLOOKUP(D981,'Cleaned Product Dim'!$A$2:$C$101,3,FALSE)</f>
        <v>Home</v>
      </c>
      <c r="S981" s="6">
        <f>VLOOKUP(D981,'Cleaned Product Dim'!$A$2:$G$101,7,FALSE)</f>
        <v>123.46</v>
      </c>
      <c r="T981" s="6">
        <f>VLOOKUP(D981,'Cleaned Product Dim'!$A$2:$H$101,8,FALSE)</f>
        <v>76</v>
      </c>
      <c r="U981" s="6" t="str">
        <f>VLOOKUP(E981,'Cleaned Store Dim'!$A$2:$C$21,3,FALSE)</f>
        <v>North</v>
      </c>
      <c r="V981" s="6" t="str">
        <f>VLOOKUP(E981,'Cleaned Store Dim'!$A$2:$E$21,5,FALSE)</f>
        <v>Flagship</v>
      </c>
      <c r="W981" s="6" t="str">
        <f>VLOOKUP(E981,'Cleaned Store Dim'!$A$2:$F$21,6,FALSE)</f>
        <v>Daniel</v>
      </c>
    </row>
    <row r="982" spans="1:23" ht="15.75" x14ac:dyDescent="0.25">
      <c r="A982" s="4" t="s">
        <v>2947</v>
      </c>
      <c r="B982" s="20">
        <v>45272</v>
      </c>
      <c r="C982" s="4" t="s">
        <v>757</v>
      </c>
      <c r="D982" s="4" t="s">
        <v>1780</v>
      </c>
      <c r="E982" s="4" t="s">
        <v>1917</v>
      </c>
      <c r="F982" s="4">
        <v>4</v>
      </c>
      <c r="G982" s="4">
        <v>649.52</v>
      </c>
      <c r="H982" s="4">
        <v>0.11</v>
      </c>
      <c r="I982" s="4" t="s">
        <v>1959</v>
      </c>
      <c r="J982" s="4">
        <v>2312.2912000000001</v>
      </c>
      <c r="K982" s="4">
        <f t="shared" si="60"/>
        <v>4</v>
      </c>
      <c r="L982" s="4">
        <f t="shared" si="61"/>
        <v>649.52</v>
      </c>
      <c r="M982" s="4">
        <f t="shared" si="62"/>
        <v>0.11</v>
      </c>
      <c r="N982" s="4">
        <f t="shared" si="63"/>
        <v>2312.2912000000001</v>
      </c>
      <c r="O982" s="6">
        <f>VLOOKUP(C982,'Cleaned Customer Dim'!$A$2:$D$501,4,FALSE)</f>
        <v>27</v>
      </c>
      <c r="P982" s="6" t="str">
        <f>VLOOKUP(C982,'Cleaned Customer Dim'!$A$2:$E$501,5,FALSE)</f>
        <v>Female</v>
      </c>
      <c r="Q982" s="6" t="str">
        <f>VLOOKUP(C982,'Cleaned Customer Dim'!$A$2:$J$501,10,FALSE)</f>
        <v>Platinum</v>
      </c>
      <c r="R982" s="4" t="str">
        <f>VLOOKUP(D982,'Cleaned Product Dim'!$A$2:$C$101,3,FALSE)</f>
        <v>Beauty</v>
      </c>
      <c r="S982" s="6">
        <f>VLOOKUP(D982,'Cleaned Product Dim'!$A$2:$G$101,7,FALSE)</f>
        <v>340.39</v>
      </c>
      <c r="T982" s="6">
        <f>VLOOKUP(D982,'Cleaned Product Dim'!$A$2:$H$101,8,FALSE)</f>
        <v>177</v>
      </c>
      <c r="U982" s="6" t="str">
        <f>VLOOKUP(E982,'Cleaned Store Dim'!$A$2:$C$21,3,FALSE)</f>
        <v>West</v>
      </c>
      <c r="V982" s="6" t="str">
        <f>VLOOKUP(E982,'Cleaned Store Dim'!$A$2:$E$21,5,FALSE)</f>
        <v>Online</v>
      </c>
      <c r="W982" s="6" t="str">
        <f>VLOOKUP(E982,'Cleaned Store Dim'!$A$2:$F$21,6,FALSE)</f>
        <v>Thompson</v>
      </c>
    </row>
    <row r="983" spans="1:23" ht="15.75" x14ac:dyDescent="0.25">
      <c r="A983" s="4" t="s">
        <v>2948</v>
      </c>
      <c r="B983" s="20">
        <v>45511</v>
      </c>
      <c r="C983" s="4" t="s">
        <v>1389</v>
      </c>
      <c r="D983" s="4" t="s">
        <v>1838</v>
      </c>
      <c r="E983" s="4" t="s">
        <v>1917</v>
      </c>
      <c r="F983" s="4">
        <v>2</v>
      </c>
      <c r="G983" s="4">
        <v>943.93</v>
      </c>
      <c r="H983" s="4">
        <v>0.22</v>
      </c>
      <c r="I983" s="4" t="s">
        <v>1961</v>
      </c>
      <c r="J983" s="4">
        <v>1472.5308</v>
      </c>
      <c r="K983" s="4">
        <f t="shared" si="60"/>
        <v>2</v>
      </c>
      <c r="L983" s="4">
        <f t="shared" si="61"/>
        <v>943.93</v>
      </c>
      <c r="M983" s="4">
        <f t="shared" si="62"/>
        <v>0.22</v>
      </c>
      <c r="N983" s="4">
        <f t="shared" si="63"/>
        <v>1472.5308</v>
      </c>
      <c r="O983" s="6">
        <f>VLOOKUP(C983,'Cleaned Customer Dim'!$A$2:$D$501,4,FALSE)</f>
        <v>41</v>
      </c>
      <c r="P983" s="6" t="str">
        <f>VLOOKUP(C983,'Cleaned Customer Dim'!$A$2:$E$501,5,FALSE)</f>
        <v>Female</v>
      </c>
      <c r="Q983" s="6" t="str">
        <f>VLOOKUP(C983,'Cleaned Customer Dim'!$A$2:$J$501,10,FALSE)</f>
        <v>Platinum</v>
      </c>
      <c r="R983" s="4" t="str">
        <f>VLOOKUP(D983,'Cleaned Product Dim'!$A$2:$C$101,3,FALSE)</f>
        <v>Clothing</v>
      </c>
      <c r="S983" s="6">
        <f>VLOOKUP(D983,'Cleaned Product Dim'!$A$2:$G$101,7,FALSE)</f>
        <v>119.57</v>
      </c>
      <c r="T983" s="6">
        <f>VLOOKUP(D983,'Cleaned Product Dim'!$A$2:$H$101,8,FALSE)</f>
        <v>210</v>
      </c>
      <c r="U983" s="6" t="str">
        <f>VLOOKUP(E983,'Cleaned Store Dim'!$A$2:$C$21,3,FALSE)</f>
        <v>West</v>
      </c>
      <c r="V983" s="6" t="str">
        <f>VLOOKUP(E983,'Cleaned Store Dim'!$A$2:$E$21,5,FALSE)</f>
        <v>Online</v>
      </c>
      <c r="W983" s="6" t="str">
        <f>VLOOKUP(E983,'Cleaned Store Dim'!$A$2:$F$21,6,FALSE)</f>
        <v>Thompson</v>
      </c>
    </row>
    <row r="984" spans="1:23" ht="15.75" x14ac:dyDescent="0.25">
      <c r="A984" s="4" t="s">
        <v>2949</v>
      </c>
      <c r="B984" s="20">
        <v>45228</v>
      </c>
      <c r="C984" s="4" t="s">
        <v>557</v>
      </c>
      <c r="D984" s="4" t="s">
        <v>1670</v>
      </c>
      <c r="E984" s="4" t="s">
        <v>1917</v>
      </c>
      <c r="F984" s="4">
        <v>4</v>
      </c>
      <c r="G984" s="4">
        <v>538.73</v>
      </c>
      <c r="H984" s="4">
        <v>0.03</v>
      </c>
      <c r="I984" s="4" t="s">
        <v>1959</v>
      </c>
      <c r="J984" s="4">
        <v>2090.2723999999998</v>
      </c>
      <c r="K984" s="4">
        <f t="shared" si="60"/>
        <v>4</v>
      </c>
      <c r="L984" s="4">
        <f t="shared" si="61"/>
        <v>538.73</v>
      </c>
      <c r="M984" s="4">
        <f t="shared" si="62"/>
        <v>0.03</v>
      </c>
      <c r="N984" s="4">
        <f t="shared" si="63"/>
        <v>2090.2723999999998</v>
      </c>
      <c r="O984" s="6">
        <f>VLOOKUP(C984,'Cleaned Customer Dim'!$A$2:$D$501,4,FALSE)</f>
        <v>47</v>
      </c>
      <c r="P984" s="6" t="str">
        <f>VLOOKUP(C984,'Cleaned Customer Dim'!$A$2:$E$501,5,FALSE)</f>
        <v>Female</v>
      </c>
      <c r="Q984" s="6" t="str">
        <f>VLOOKUP(C984,'Cleaned Customer Dim'!$A$2:$J$501,10,FALSE)</f>
        <v>Platinum</v>
      </c>
      <c r="R984" s="4" t="str">
        <f>VLOOKUP(D984,'Cleaned Product Dim'!$A$2:$C$101,3,FALSE)</f>
        <v>Sports</v>
      </c>
      <c r="S984" s="6">
        <f>VLOOKUP(D984,'Cleaned Product Dim'!$A$2:$G$101,7,FALSE)</f>
        <v>204.39</v>
      </c>
      <c r="T984" s="6">
        <f>VLOOKUP(D984,'Cleaned Product Dim'!$A$2:$H$101,8,FALSE)</f>
        <v>281</v>
      </c>
      <c r="U984" s="6" t="str">
        <f>VLOOKUP(E984,'Cleaned Store Dim'!$A$2:$C$21,3,FALSE)</f>
        <v>West</v>
      </c>
      <c r="V984" s="6" t="str">
        <f>VLOOKUP(E984,'Cleaned Store Dim'!$A$2:$E$21,5,FALSE)</f>
        <v>Online</v>
      </c>
      <c r="W984" s="6" t="str">
        <f>VLOOKUP(E984,'Cleaned Store Dim'!$A$2:$F$21,6,FALSE)</f>
        <v>Thompson</v>
      </c>
    </row>
    <row r="985" spans="1:23" ht="15.75" x14ac:dyDescent="0.25">
      <c r="A985" s="4" t="s">
        <v>2950</v>
      </c>
      <c r="B985" s="20">
        <v>45432</v>
      </c>
      <c r="C985" s="4" t="s">
        <v>322</v>
      </c>
      <c r="D985" s="4" t="s">
        <v>1780</v>
      </c>
      <c r="E985" s="4" t="s">
        <v>1917</v>
      </c>
      <c r="F985" s="4">
        <v>2</v>
      </c>
      <c r="G985" s="4">
        <v>853.93</v>
      </c>
      <c r="H985" s="4">
        <v>0.01</v>
      </c>
      <c r="I985" s="4" t="s">
        <v>1961</v>
      </c>
      <c r="J985" s="4">
        <v>1690.7814000000001</v>
      </c>
      <c r="K985" s="4">
        <f t="shared" si="60"/>
        <v>2</v>
      </c>
      <c r="L985" s="4">
        <f t="shared" si="61"/>
        <v>853.93</v>
      </c>
      <c r="M985" s="4">
        <f t="shared" si="62"/>
        <v>0.01</v>
      </c>
      <c r="N985" s="4">
        <f t="shared" si="63"/>
        <v>1690.7814000000001</v>
      </c>
      <c r="O985" s="6">
        <f>VLOOKUP(C985,'Cleaned Customer Dim'!$A$2:$D$501,4,FALSE)</f>
        <v>58</v>
      </c>
      <c r="P985" s="6" t="str">
        <f>VLOOKUP(C985,'Cleaned Customer Dim'!$A$2:$E$501,5,FALSE)</f>
        <v>Male</v>
      </c>
      <c r="Q985" s="6" t="str">
        <f>VLOOKUP(C985,'Cleaned Customer Dim'!$A$2:$J$501,10,FALSE)</f>
        <v>Silver</v>
      </c>
      <c r="R985" s="4" t="str">
        <f>VLOOKUP(D985,'Cleaned Product Dim'!$A$2:$C$101,3,FALSE)</f>
        <v>Beauty</v>
      </c>
      <c r="S985" s="6">
        <f>VLOOKUP(D985,'Cleaned Product Dim'!$A$2:$G$101,7,FALSE)</f>
        <v>340.39</v>
      </c>
      <c r="T985" s="6">
        <f>VLOOKUP(D985,'Cleaned Product Dim'!$A$2:$H$101,8,FALSE)</f>
        <v>177</v>
      </c>
      <c r="U985" s="6" t="str">
        <f>VLOOKUP(E985,'Cleaned Store Dim'!$A$2:$C$21,3,FALSE)</f>
        <v>West</v>
      </c>
      <c r="V985" s="6" t="str">
        <f>VLOOKUP(E985,'Cleaned Store Dim'!$A$2:$E$21,5,FALSE)</f>
        <v>Online</v>
      </c>
      <c r="W985" s="6" t="str">
        <f>VLOOKUP(E985,'Cleaned Store Dim'!$A$2:$F$21,6,FALSE)</f>
        <v>Thompson</v>
      </c>
    </row>
    <row r="986" spans="1:23" ht="15.75" x14ac:dyDescent="0.25">
      <c r="A986" s="4" t="s">
        <v>2951</v>
      </c>
      <c r="B986" s="20">
        <v>45914</v>
      </c>
      <c r="C986" s="4" t="s">
        <v>2580</v>
      </c>
      <c r="D986" s="4" t="s">
        <v>1664</v>
      </c>
      <c r="E986" s="4" t="s">
        <v>1904</v>
      </c>
      <c r="F986" s="4">
        <v>4</v>
      </c>
      <c r="G986" s="4">
        <v>465.42</v>
      </c>
      <c r="H986" s="4">
        <v>0.26</v>
      </c>
      <c r="I986" s="4" t="s">
        <v>1964</v>
      </c>
      <c r="J986" s="4">
        <v>1377.6432</v>
      </c>
      <c r="K986" s="4">
        <f t="shared" si="60"/>
        <v>4</v>
      </c>
      <c r="L986" s="4">
        <f t="shared" si="61"/>
        <v>465.42</v>
      </c>
      <c r="M986" s="4">
        <f t="shared" si="62"/>
        <v>0.26</v>
      </c>
      <c r="N986" s="4">
        <f t="shared" si="63"/>
        <v>1377.6432</v>
      </c>
      <c r="O986" s="6">
        <f>VLOOKUP(C986,'Cleaned Customer Dim'!$A$2:$D$501,4,FALSE)</f>
        <v>52</v>
      </c>
      <c r="P986" s="6" t="str">
        <f>VLOOKUP(C986,'Cleaned Customer Dim'!$A$2:$E$501,5,FALSE)</f>
        <v>Female</v>
      </c>
      <c r="Q986" s="6" t="str">
        <f>VLOOKUP(C986,'Cleaned Customer Dim'!$A$2:$J$501,10,FALSE)</f>
        <v>Gold</v>
      </c>
      <c r="R986" s="4" t="str">
        <f>VLOOKUP(D986,'Cleaned Product Dim'!$A$2:$C$101,3,FALSE)</f>
        <v>Home</v>
      </c>
      <c r="S986" s="6">
        <f>VLOOKUP(D986,'Cleaned Product Dim'!$A$2:$G$101,7,FALSE)</f>
        <v>218.48</v>
      </c>
      <c r="T986" s="6">
        <f>VLOOKUP(D986,'Cleaned Product Dim'!$A$2:$H$101,8,FALSE)</f>
        <v>276</v>
      </c>
      <c r="U986" s="6" t="str">
        <f>VLOOKUP(E986,'Cleaned Store Dim'!$A$2:$C$21,3,FALSE)</f>
        <v>South</v>
      </c>
      <c r="V986" s="6" t="str">
        <f>VLOOKUP(E986,'Cleaned Store Dim'!$A$2:$E$21,5,FALSE)</f>
        <v>Online</v>
      </c>
      <c r="W986" s="6" t="str">
        <f>VLOOKUP(E986,'Cleaned Store Dim'!$A$2:$F$21,6,FALSE)</f>
        <v>Sharon</v>
      </c>
    </row>
    <row r="987" spans="1:23" ht="15.75" x14ac:dyDescent="0.25">
      <c r="A987" s="4" t="s">
        <v>2952</v>
      </c>
      <c r="B987" s="20">
        <v>45965</v>
      </c>
      <c r="C987" s="4" t="s">
        <v>212</v>
      </c>
      <c r="D987" s="4" t="s">
        <v>1560</v>
      </c>
      <c r="E987" s="4" t="s">
        <v>1927</v>
      </c>
      <c r="F987" s="4">
        <v>4</v>
      </c>
      <c r="G987" s="4">
        <v>880.26</v>
      </c>
      <c r="H987" s="4">
        <v>0.11</v>
      </c>
      <c r="I987" s="4" t="s">
        <v>1964</v>
      </c>
      <c r="J987" s="4">
        <v>3133.7256000000002</v>
      </c>
      <c r="K987" s="4">
        <f t="shared" si="60"/>
        <v>4</v>
      </c>
      <c r="L987" s="4">
        <f t="shared" si="61"/>
        <v>880.26</v>
      </c>
      <c r="M987" s="4">
        <f t="shared" si="62"/>
        <v>0.11</v>
      </c>
      <c r="N987" s="4">
        <f t="shared" si="63"/>
        <v>3133.7256000000002</v>
      </c>
      <c r="O987" s="6">
        <f>VLOOKUP(C987,'Cleaned Customer Dim'!$A$2:$D$501,4,FALSE)</f>
        <v>56</v>
      </c>
      <c r="P987" s="6" t="str">
        <f>VLOOKUP(C987,'Cleaned Customer Dim'!$A$2:$E$501,5,FALSE)</f>
        <v>Female</v>
      </c>
      <c r="Q987" s="6" t="str">
        <f>VLOOKUP(C987,'Cleaned Customer Dim'!$A$2:$J$501,10,FALSE)</f>
        <v>Bronze</v>
      </c>
      <c r="R987" s="4" t="str">
        <f>VLOOKUP(D987,'Cleaned Product Dim'!$A$2:$C$101,3,FALSE)</f>
        <v>Clothing</v>
      </c>
      <c r="S987" s="6">
        <f>VLOOKUP(D987,'Cleaned Product Dim'!$A$2:$G$101,7,FALSE)</f>
        <v>342.56</v>
      </c>
      <c r="T987" s="6">
        <f>VLOOKUP(D987,'Cleaned Product Dim'!$A$2:$H$101,8,FALSE)</f>
        <v>181</v>
      </c>
      <c r="U987" s="6" t="str">
        <f>VLOOKUP(E987,'Cleaned Store Dim'!$A$2:$C$21,3,FALSE)</f>
        <v>South</v>
      </c>
      <c r="V987" s="6" t="str">
        <f>VLOOKUP(E987,'Cleaned Store Dim'!$A$2:$E$21,5,FALSE)</f>
        <v>Online</v>
      </c>
      <c r="W987" s="6" t="str">
        <f>VLOOKUP(E987,'Cleaned Store Dim'!$A$2:$F$21,6,FALSE)</f>
        <v>Lake</v>
      </c>
    </row>
    <row r="988" spans="1:23" ht="15.75" x14ac:dyDescent="0.25">
      <c r="A988" s="4" t="s">
        <v>2953</v>
      </c>
      <c r="B988" s="20">
        <v>45429</v>
      </c>
      <c r="C988" s="4" t="s">
        <v>1499</v>
      </c>
      <c r="D988" s="4" t="s">
        <v>1735</v>
      </c>
      <c r="E988" s="4" t="s">
        <v>1927</v>
      </c>
      <c r="F988" s="4">
        <v>3</v>
      </c>
      <c r="G988" s="4">
        <v>461.02</v>
      </c>
      <c r="H988" s="4">
        <v>0.28999999999999998</v>
      </c>
      <c r="I988" s="4" t="s">
        <v>1961</v>
      </c>
      <c r="J988" s="4">
        <v>981.97259999999994</v>
      </c>
      <c r="K988" s="4">
        <f t="shared" si="60"/>
        <v>3</v>
      </c>
      <c r="L988" s="4">
        <f t="shared" si="61"/>
        <v>461.02</v>
      </c>
      <c r="M988" s="4">
        <f t="shared" si="62"/>
        <v>0.28999999999999998</v>
      </c>
      <c r="N988" s="4">
        <f t="shared" si="63"/>
        <v>981.97259999999994</v>
      </c>
      <c r="O988" s="6">
        <f>VLOOKUP(C988,'Cleaned Customer Dim'!$A$2:$D$501,4,FALSE)</f>
        <v>48</v>
      </c>
      <c r="P988" s="6" t="str">
        <f>VLOOKUP(C988,'Cleaned Customer Dim'!$A$2:$E$501,5,FALSE)</f>
        <v>Male</v>
      </c>
      <c r="Q988" s="6" t="str">
        <f>VLOOKUP(C988,'Cleaned Customer Dim'!$A$2:$J$501,10,FALSE)</f>
        <v>Gold</v>
      </c>
      <c r="R988" s="4" t="str">
        <f>VLOOKUP(D988,'Cleaned Product Dim'!$A$2:$C$101,3,FALSE)</f>
        <v>Electronics</v>
      </c>
      <c r="S988" s="6">
        <f>VLOOKUP(D988,'Cleaned Product Dim'!$A$2:$G$101,7,FALSE)</f>
        <v>88.49</v>
      </c>
      <c r="T988" s="6">
        <f>VLOOKUP(D988,'Cleaned Product Dim'!$A$2:$H$101,8,FALSE)</f>
        <v>246</v>
      </c>
      <c r="U988" s="6" t="str">
        <f>VLOOKUP(E988,'Cleaned Store Dim'!$A$2:$C$21,3,FALSE)</f>
        <v>South</v>
      </c>
      <c r="V988" s="6" t="str">
        <f>VLOOKUP(E988,'Cleaned Store Dim'!$A$2:$E$21,5,FALSE)</f>
        <v>Online</v>
      </c>
      <c r="W988" s="6" t="str">
        <f>VLOOKUP(E988,'Cleaned Store Dim'!$A$2:$F$21,6,FALSE)</f>
        <v>Lake</v>
      </c>
    </row>
    <row r="989" spans="1:23" ht="15.75" x14ac:dyDescent="0.25">
      <c r="A989" s="4" t="s">
        <v>2954</v>
      </c>
      <c r="B989" s="20">
        <v>45578</v>
      </c>
      <c r="C989" s="4" t="s">
        <v>114</v>
      </c>
      <c r="D989" s="4" t="s">
        <v>1652</v>
      </c>
      <c r="E989" s="4" t="s">
        <v>1932</v>
      </c>
      <c r="F989" s="4">
        <v>1</v>
      </c>
      <c r="G989" s="4">
        <v>531.99</v>
      </c>
      <c r="H989" s="4">
        <v>0.17</v>
      </c>
      <c r="I989" s="4" t="s">
        <v>1961</v>
      </c>
      <c r="J989" s="4">
        <v>441.55169999999998</v>
      </c>
      <c r="K989" s="4">
        <f t="shared" si="60"/>
        <v>1</v>
      </c>
      <c r="L989" s="4">
        <f t="shared" si="61"/>
        <v>531.99</v>
      </c>
      <c r="M989" s="4">
        <f t="shared" si="62"/>
        <v>0.17</v>
      </c>
      <c r="N989" s="4">
        <f t="shared" si="63"/>
        <v>441.55169999999998</v>
      </c>
      <c r="O989" s="6">
        <f>VLOOKUP(C989,'Cleaned Customer Dim'!$A$2:$D$501,4,FALSE)</f>
        <v>18</v>
      </c>
      <c r="P989" s="6" t="str">
        <f>VLOOKUP(C989,'Cleaned Customer Dim'!$A$2:$E$501,5,FALSE)</f>
        <v>Female</v>
      </c>
      <c r="Q989" s="6" t="str">
        <f>VLOOKUP(C989,'Cleaned Customer Dim'!$A$2:$J$501,10,FALSE)</f>
        <v>Gold</v>
      </c>
      <c r="R989" s="4" t="str">
        <f>VLOOKUP(D989,'Cleaned Product Dim'!$A$2:$C$101,3,FALSE)</f>
        <v>Clothing</v>
      </c>
      <c r="S989" s="6">
        <f>VLOOKUP(D989,'Cleaned Product Dim'!$A$2:$G$101,7,FALSE)</f>
        <v>174.02</v>
      </c>
      <c r="T989" s="6">
        <f>VLOOKUP(D989,'Cleaned Product Dim'!$A$2:$H$101,8,FALSE)</f>
        <v>268</v>
      </c>
      <c r="U989" s="6" t="str">
        <f>VLOOKUP(E989,'Cleaned Store Dim'!$A$2:$C$21,3,FALSE)</f>
        <v>East</v>
      </c>
      <c r="V989" s="6" t="str">
        <f>VLOOKUP(E989,'Cleaned Store Dim'!$A$2:$E$21,5,FALSE)</f>
        <v>Flagship</v>
      </c>
      <c r="W989" s="6" t="str">
        <f>VLOOKUP(E989,'Cleaned Store Dim'!$A$2:$F$21,6,FALSE)</f>
        <v>Johnsonville</v>
      </c>
    </row>
    <row r="990" spans="1:23" ht="15.75" x14ac:dyDescent="0.25">
      <c r="A990" s="4" t="s">
        <v>2955</v>
      </c>
      <c r="B990" s="20">
        <v>45486</v>
      </c>
      <c r="C990" s="4" t="s">
        <v>29</v>
      </c>
      <c r="D990" s="4" t="s">
        <v>1721</v>
      </c>
      <c r="E990" s="4" t="s">
        <v>1942</v>
      </c>
      <c r="F990" s="4">
        <v>2</v>
      </c>
      <c r="G990" s="4">
        <v>274.08999999999997</v>
      </c>
      <c r="H990" s="4">
        <v>0.13</v>
      </c>
      <c r="I990" s="4" t="s">
        <v>1961</v>
      </c>
      <c r="J990" s="4">
        <v>476.91660000000002</v>
      </c>
      <c r="K990" s="4">
        <f t="shared" si="60"/>
        <v>2</v>
      </c>
      <c r="L990" s="4">
        <f t="shared" si="61"/>
        <v>274.08999999999997</v>
      </c>
      <c r="M990" s="4">
        <f t="shared" si="62"/>
        <v>0.13</v>
      </c>
      <c r="N990" s="4">
        <f t="shared" si="63"/>
        <v>476.91660000000002</v>
      </c>
      <c r="O990" s="6">
        <f>VLOOKUP(C990,'Cleaned Customer Dim'!$A$2:$D$501,4,FALSE)</f>
        <v>64</v>
      </c>
      <c r="P990" s="6" t="str">
        <f>VLOOKUP(C990,'Cleaned Customer Dim'!$A$2:$E$501,5,FALSE)</f>
        <v>Female</v>
      </c>
      <c r="Q990" s="6" t="str">
        <f>VLOOKUP(C990,'Cleaned Customer Dim'!$A$2:$J$501,10,FALSE)</f>
        <v>Silver</v>
      </c>
      <c r="R990" s="4" t="str">
        <f>VLOOKUP(D990,'Cleaned Product Dim'!$A$2:$C$101,3,FALSE)</f>
        <v>Beauty</v>
      </c>
      <c r="S990" s="6">
        <f>VLOOKUP(D990,'Cleaned Product Dim'!$A$2:$G$101,7,FALSE)</f>
        <v>250.41615384615383</v>
      </c>
      <c r="T990" s="6">
        <f>VLOOKUP(D990,'Cleaned Product Dim'!$A$2:$H$101,8,FALSE)</f>
        <v>431</v>
      </c>
      <c r="U990" s="6" t="str">
        <f>VLOOKUP(E990,'Cleaned Store Dim'!$A$2:$C$21,3,FALSE)</f>
        <v>North</v>
      </c>
      <c r="V990" s="6" t="str">
        <f>VLOOKUP(E990,'Cleaned Store Dim'!$A$2:$E$21,5,FALSE)</f>
        <v>Flagship</v>
      </c>
      <c r="W990" s="6" t="str">
        <f>VLOOKUP(E990,'Cleaned Store Dim'!$A$2:$F$21,6,FALSE)</f>
        <v>Benson</v>
      </c>
    </row>
    <row r="991" spans="1:23" ht="15.75" x14ac:dyDescent="0.25">
      <c r="A991" s="4" t="s">
        <v>2956</v>
      </c>
      <c r="B991" s="20">
        <v>45810</v>
      </c>
      <c r="C991" s="4" t="s">
        <v>1383</v>
      </c>
      <c r="D991" s="4" t="s">
        <v>1847</v>
      </c>
      <c r="E991" s="4" t="s">
        <v>1924</v>
      </c>
      <c r="F991" s="4">
        <v>1</v>
      </c>
      <c r="G991" s="4">
        <v>66.14</v>
      </c>
      <c r="H991" s="4">
        <v>0.14000000000000001</v>
      </c>
      <c r="I991" s="4" t="s">
        <v>1964</v>
      </c>
      <c r="J991" s="4">
        <v>56.880400000000002</v>
      </c>
      <c r="K991" s="4">
        <f t="shared" si="60"/>
        <v>1</v>
      </c>
      <c r="L991" s="4">
        <f t="shared" si="61"/>
        <v>66.14</v>
      </c>
      <c r="M991" s="4">
        <f t="shared" si="62"/>
        <v>0.14000000000000001</v>
      </c>
      <c r="N991" s="4">
        <f t="shared" si="63"/>
        <v>56.880400000000002</v>
      </c>
      <c r="O991" s="6">
        <f>VLOOKUP(C991,'Cleaned Customer Dim'!$A$2:$D$501,4,FALSE)</f>
        <v>51</v>
      </c>
      <c r="P991" s="6" t="str">
        <f>VLOOKUP(C991,'Cleaned Customer Dim'!$A$2:$E$501,5,FALSE)</f>
        <v>Male</v>
      </c>
      <c r="Q991" s="6" t="str">
        <f>VLOOKUP(C991,'Cleaned Customer Dim'!$A$2:$J$501,10,FALSE)</f>
        <v>Silver</v>
      </c>
      <c r="R991" s="4" t="str">
        <f>VLOOKUP(D991,'Cleaned Product Dim'!$A$2:$C$101,3,FALSE)</f>
        <v>Sports</v>
      </c>
      <c r="S991" s="6">
        <f>VLOOKUP(D991,'Cleaned Product Dim'!$A$2:$G$101,7,FALSE)</f>
        <v>131.24</v>
      </c>
      <c r="T991" s="6">
        <f>VLOOKUP(D991,'Cleaned Product Dim'!$A$2:$H$101,8,FALSE)</f>
        <v>232</v>
      </c>
      <c r="U991" s="6" t="str">
        <f>VLOOKUP(E991,'Cleaned Store Dim'!$A$2:$C$21,3,FALSE)</f>
        <v>East</v>
      </c>
      <c r="V991" s="6" t="str">
        <f>VLOOKUP(E991,'Cleaned Store Dim'!$A$2:$E$21,5,FALSE)</f>
        <v>Online</v>
      </c>
      <c r="W991" s="6" t="str">
        <f>VLOOKUP(E991,'Cleaned Store Dim'!$A$2:$F$21,6,FALSE)</f>
        <v>David</v>
      </c>
    </row>
    <row r="992" spans="1:23" ht="15.75" x14ac:dyDescent="0.25">
      <c r="A992" s="4" t="s">
        <v>2957</v>
      </c>
      <c r="B992" s="20">
        <v>45816</v>
      </c>
      <c r="C992" s="4" t="s">
        <v>285</v>
      </c>
      <c r="D992" s="4" t="s">
        <v>1635</v>
      </c>
      <c r="E992" s="4" t="s">
        <v>1921</v>
      </c>
      <c r="F992" s="4">
        <v>3</v>
      </c>
      <c r="G992" s="4">
        <v>955.82</v>
      </c>
      <c r="H992" s="4">
        <v>0.16</v>
      </c>
      <c r="I992" s="4" t="s">
        <v>1964</v>
      </c>
      <c r="J992" s="4">
        <v>2408.6664000000001</v>
      </c>
      <c r="K992" s="4">
        <f t="shared" si="60"/>
        <v>3</v>
      </c>
      <c r="L992" s="4">
        <f t="shared" si="61"/>
        <v>955.82</v>
      </c>
      <c r="M992" s="4">
        <f t="shared" si="62"/>
        <v>0.16</v>
      </c>
      <c r="N992" s="4">
        <f t="shared" si="63"/>
        <v>2408.6664000000001</v>
      </c>
      <c r="O992" s="6">
        <f>VLOOKUP(C992,'Cleaned Customer Dim'!$A$2:$D$501,4,FALSE)</f>
        <v>29</v>
      </c>
      <c r="P992" s="6" t="str">
        <f>VLOOKUP(C992,'Cleaned Customer Dim'!$A$2:$E$501,5,FALSE)</f>
        <v>Male</v>
      </c>
      <c r="Q992" s="6" t="str">
        <f>VLOOKUP(C992,'Cleaned Customer Dim'!$A$2:$J$501,10,FALSE)</f>
        <v>Gold</v>
      </c>
      <c r="R992" s="4" t="str">
        <f>VLOOKUP(D992,'Cleaned Product Dim'!$A$2:$C$101,3,FALSE)</f>
        <v>Sports</v>
      </c>
      <c r="S992" s="6">
        <f>VLOOKUP(D992,'Cleaned Product Dim'!$A$2:$G$101,7,FALSE)</f>
        <v>131.51</v>
      </c>
      <c r="T992" s="6">
        <f>VLOOKUP(D992,'Cleaned Product Dim'!$A$2:$H$101,8,FALSE)</f>
        <v>281.95833333333331</v>
      </c>
      <c r="U992" s="6" t="str">
        <f>VLOOKUP(E992,'Cleaned Store Dim'!$A$2:$C$21,3,FALSE)</f>
        <v>South</v>
      </c>
      <c r="V992" s="6" t="str">
        <f>VLOOKUP(E992,'Cleaned Store Dim'!$A$2:$E$21,5,FALSE)</f>
        <v>Flagship</v>
      </c>
      <c r="W992" s="6" t="str">
        <f>VLOOKUP(E992,'Cleaned Store Dim'!$A$2:$F$21,6,FALSE)</f>
        <v>Johnstad</v>
      </c>
    </row>
    <row r="993" spans="1:23" ht="15.75" x14ac:dyDescent="0.25">
      <c r="A993" s="4" t="s">
        <v>2958</v>
      </c>
      <c r="B993" s="20">
        <v>45432</v>
      </c>
      <c r="C993" s="4" t="s">
        <v>1016</v>
      </c>
      <c r="D993" s="4" t="s">
        <v>1642</v>
      </c>
      <c r="E993" s="4" t="s">
        <v>1929</v>
      </c>
      <c r="F993" s="4">
        <v>1</v>
      </c>
      <c r="G993" s="4">
        <v>904.92</v>
      </c>
      <c r="H993" s="4">
        <v>0.13</v>
      </c>
      <c r="I993" s="4" t="s">
        <v>1959</v>
      </c>
      <c r="J993" s="4">
        <v>787.28039999999999</v>
      </c>
      <c r="K993" s="4">
        <f t="shared" si="60"/>
        <v>1</v>
      </c>
      <c r="L993" s="4">
        <f t="shared" si="61"/>
        <v>904.92</v>
      </c>
      <c r="M993" s="4">
        <f t="shared" si="62"/>
        <v>0.13</v>
      </c>
      <c r="N993" s="4">
        <f t="shared" si="63"/>
        <v>787.28039999999999</v>
      </c>
      <c r="O993" s="6">
        <f>VLOOKUP(C993,'Cleaned Customer Dim'!$A$2:$D$501,4,FALSE)</f>
        <v>54</v>
      </c>
      <c r="P993" s="6" t="str">
        <f>VLOOKUP(C993,'Cleaned Customer Dim'!$A$2:$E$501,5,FALSE)</f>
        <v>Male</v>
      </c>
      <c r="Q993" s="6" t="str">
        <f>VLOOKUP(C993,'Cleaned Customer Dim'!$A$2:$J$501,10,FALSE)</f>
        <v>Platinum</v>
      </c>
      <c r="R993" s="4" t="str">
        <f>VLOOKUP(D993,'Cleaned Product Dim'!$A$2:$C$101,3,FALSE)</f>
        <v>Sports</v>
      </c>
      <c r="S993" s="6">
        <f>VLOOKUP(D993,'Cleaned Product Dim'!$A$2:$G$101,7,FALSE)</f>
        <v>484.62</v>
      </c>
      <c r="T993" s="6">
        <f>VLOOKUP(D993,'Cleaned Product Dim'!$A$2:$H$101,8,FALSE)</f>
        <v>432</v>
      </c>
      <c r="U993" s="6" t="str">
        <f>VLOOKUP(E993,'Cleaned Store Dim'!$A$2:$C$21,3,FALSE)</f>
        <v>North</v>
      </c>
      <c r="V993" s="6" t="str">
        <f>VLOOKUP(E993,'Cleaned Store Dim'!$A$2:$E$21,5,FALSE)</f>
        <v>Online</v>
      </c>
      <c r="W993" s="6" t="str">
        <f>VLOOKUP(E993,'Cleaned Store Dim'!$A$2:$F$21,6,FALSE)</f>
        <v>Sabrina</v>
      </c>
    </row>
    <row r="994" spans="1:23" ht="15.75" x14ac:dyDescent="0.25">
      <c r="A994" s="4" t="s">
        <v>2959</v>
      </c>
      <c r="B994" s="20">
        <v>45575</v>
      </c>
      <c r="C994" s="4" t="s">
        <v>8</v>
      </c>
      <c r="D994" s="4" t="s">
        <v>1700</v>
      </c>
      <c r="E994" s="4" t="s">
        <v>1914</v>
      </c>
      <c r="F994" s="4">
        <v>3</v>
      </c>
      <c r="G994" s="4">
        <v>490.02</v>
      </c>
      <c r="H994" s="4">
        <v>0.26</v>
      </c>
      <c r="I994" s="4" t="s">
        <v>1959</v>
      </c>
      <c r="J994" s="4">
        <v>1087.8444</v>
      </c>
      <c r="K994" s="4">
        <f t="shared" si="60"/>
        <v>3</v>
      </c>
      <c r="L994" s="4">
        <f t="shared" si="61"/>
        <v>490.02</v>
      </c>
      <c r="M994" s="4">
        <f t="shared" si="62"/>
        <v>0.26</v>
      </c>
      <c r="N994" s="4">
        <f t="shared" si="63"/>
        <v>1087.8444</v>
      </c>
      <c r="O994" s="6">
        <f>VLOOKUP(C994,'Cleaned Customer Dim'!$A$2:$D$501,4,FALSE)</f>
        <v>55</v>
      </c>
      <c r="P994" s="6" t="str">
        <f>VLOOKUP(C994,'Cleaned Customer Dim'!$A$2:$E$501,5,FALSE)</f>
        <v>Male</v>
      </c>
      <c r="Q994" s="6" t="str">
        <f>VLOOKUP(C994,'Cleaned Customer Dim'!$A$2:$J$501,10,FALSE)</f>
        <v>Platinum</v>
      </c>
      <c r="R994" s="4" t="str">
        <f>VLOOKUP(D994,'Cleaned Product Dim'!$A$2:$C$101,3,FALSE)</f>
        <v>Electronics</v>
      </c>
      <c r="S994" s="6">
        <f>VLOOKUP(D994,'Cleaned Product Dim'!$A$2:$G$101,7,FALSE)</f>
        <v>38.520000000000003</v>
      </c>
      <c r="T994" s="6">
        <f>VLOOKUP(D994,'Cleaned Product Dim'!$A$2:$H$101,8,FALSE)</f>
        <v>378</v>
      </c>
      <c r="U994" s="6" t="str">
        <f>VLOOKUP(E994,'Cleaned Store Dim'!$A$2:$C$21,3,FALSE)</f>
        <v>South</v>
      </c>
      <c r="V994" s="6" t="str">
        <f>VLOOKUP(E994,'Cleaned Store Dim'!$A$2:$E$21,5,FALSE)</f>
        <v>Online</v>
      </c>
      <c r="W994" s="6" t="str">
        <f>VLOOKUP(E994,'Cleaned Store Dim'!$A$2:$F$21,6,FALSE)</f>
        <v>Williamsport</v>
      </c>
    </row>
    <row r="995" spans="1:23" ht="15.75" x14ac:dyDescent="0.25">
      <c r="A995" s="4" t="s">
        <v>2960</v>
      </c>
      <c r="B995" s="20">
        <v>45340</v>
      </c>
      <c r="C995" s="4" t="s">
        <v>1148</v>
      </c>
      <c r="D995" s="4" t="s">
        <v>1631</v>
      </c>
      <c r="E995" s="4" t="s">
        <v>1911</v>
      </c>
      <c r="F995" s="4">
        <v>2</v>
      </c>
      <c r="G995" s="4">
        <v>957.54</v>
      </c>
      <c r="H995" s="4">
        <v>0.1</v>
      </c>
      <c r="I995" s="4" t="s">
        <v>1964</v>
      </c>
      <c r="J995" s="4">
        <v>1723.5719999999999</v>
      </c>
      <c r="K995" s="4">
        <f t="shared" si="60"/>
        <v>2</v>
      </c>
      <c r="L995" s="4">
        <f t="shared" si="61"/>
        <v>957.54</v>
      </c>
      <c r="M995" s="4">
        <f t="shared" si="62"/>
        <v>0.1</v>
      </c>
      <c r="N995" s="4">
        <f t="shared" si="63"/>
        <v>1723.5719999999999</v>
      </c>
      <c r="O995" s="6">
        <f>VLOOKUP(C995,'Cleaned Customer Dim'!$A$2:$D$501,4,FALSE)</f>
        <v>23</v>
      </c>
      <c r="P995" s="6" t="str">
        <f>VLOOKUP(C995,'Cleaned Customer Dim'!$A$2:$E$501,5,FALSE)</f>
        <v>Male</v>
      </c>
      <c r="Q995" s="6" t="str">
        <f>VLOOKUP(C995,'Cleaned Customer Dim'!$A$2:$J$501,10,FALSE)</f>
        <v>Bronze</v>
      </c>
      <c r="R995" s="4" t="str">
        <f>VLOOKUP(D995,'Cleaned Product Dim'!$A$2:$C$101,3,FALSE)</f>
        <v>Sports</v>
      </c>
      <c r="S995" s="6">
        <f>VLOOKUP(D995,'Cleaned Product Dim'!$A$2:$G$101,7,FALSE)</f>
        <v>21.34</v>
      </c>
      <c r="T995" s="6">
        <f>VLOOKUP(D995,'Cleaned Product Dim'!$A$2:$H$101,8,FALSE)</f>
        <v>65</v>
      </c>
      <c r="U995" s="6" t="str">
        <f>VLOOKUP(E995,'Cleaned Store Dim'!$A$2:$C$21,3,FALSE)</f>
        <v>East</v>
      </c>
      <c r="V995" s="6" t="str">
        <f>VLOOKUP(E995,'Cleaned Store Dim'!$A$2:$E$21,5,FALSE)</f>
        <v>Online</v>
      </c>
      <c r="W995" s="6" t="str">
        <f>VLOOKUP(E995,'Cleaned Store Dim'!$A$2:$F$21,6,FALSE)</f>
        <v>Joseph</v>
      </c>
    </row>
    <row r="996" spans="1:23" ht="15.75" x14ac:dyDescent="0.25">
      <c r="A996" s="4" t="s">
        <v>2961</v>
      </c>
      <c r="B996" s="20">
        <v>45926</v>
      </c>
      <c r="C996" s="4" t="s">
        <v>1046</v>
      </c>
      <c r="D996" s="4" t="s">
        <v>1880</v>
      </c>
      <c r="E996" s="4" t="s">
        <v>1932</v>
      </c>
      <c r="F996" s="4">
        <v>2</v>
      </c>
      <c r="G996" s="4">
        <v>314.39999999999998</v>
      </c>
      <c r="H996" s="4">
        <v>7.0000000000000007E-2</v>
      </c>
      <c r="I996" s="4" t="s">
        <v>1961</v>
      </c>
      <c r="J996" s="4">
        <v>584.78399999999988</v>
      </c>
      <c r="K996" s="4">
        <f t="shared" si="60"/>
        <v>2</v>
      </c>
      <c r="L996" s="4">
        <f t="shared" si="61"/>
        <v>314.39999999999998</v>
      </c>
      <c r="M996" s="4">
        <f t="shared" si="62"/>
        <v>7.0000000000000007E-2</v>
      </c>
      <c r="N996" s="4">
        <f t="shared" si="63"/>
        <v>584.78399999999988</v>
      </c>
      <c r="O996" s="6">
        <f>VLOOKUP(C996,'Cleaned Customer Dim'!$A$2:$D$501,4,FALSE)</f>
        <v>62</v>
      </c>
      <c r="P996" s="6" t="str">
        <f>VLOOKUP(C996,'Cleaned Customer Dim'!$A$2:$E$501,5,FALSE)</f>
        <v>Female</v>
      </c>
      <c r="Q996" s="6" t="str">
        <f>VLOOKUP(C996,'Cleaned Customer Dim'!$A$2:$J$501,10,FALSE)</f>
        <v>Bronze</v>
      </c>
      <c r="R996" s="4" t="str">
        <f>VLOOKUP(D996,'Cleaned Product Dim'!$A$2:$C$101,3,FALSE)</f>
        <v>Home</v>
      </c>
      <c r="S996" s="6">
        <f>VLOOKUP(D996,'Cleaned Product Dim'!$A$2:$G$101,7,FALSE)</f>
        <v>201.41</v>
      </c>
      <c r="T996" s="6">
        <f>VLOOKUP(D996,'Cleaned Product Dim'!$A$2:$H$101,8,FALSE)</f>
        <v>146</v>
      </c>
      <c r="U996" s="6" t="str">
        <f>VLOOKUP(E996,'Cleaned Store Dim'!$A$2:$C$21,3,FALSE)</f>
        <v>East</v>
      </c>
      <c r="V996" s="6" t="str">
        <f>VLOOKUP(E996,'Cleaned Store Dim'!$A$2:$E$21,5,FALSE)</f>
        <v>Flagship</v>
      </c>
      <c r="W996" s="6" t="str">
        <f>VLOOKUP(E996,'Cleaned Store Dim'!$A$2:$F$21,6,FALSE)</f>
        <v>Johnsonville</v>
      </c>
    </row>
    <row r="997" spans="1:23" ht="15.75" x14ac:dyDescent="0.25">
      <c r="A997" s="4" t="s">
        <v>2962</v>
      </c>
      <c r="B997" s="20">
        <v>45373</v>
      </c>
      <c r="C997" s="4" t="s">
        <v>1241</v>
      </c>
      <c r="D997" s="4" t="s">
        <v>1648</v>
      </c>
      <c r="E997" s="4" t="s">
        <v>1911</v>
      </c>
      <c r="F997" s="4">
        <v>3</v>
      </c>
      <c r="G997" s="4">
        <v>480.11</v>
      </c>
      <c r="H997" s="4">
        <v>0.11</v>
      </c>
      <c r="I997" s="4" t="s">
        <v>1961</v>
      </c>
      <c r="J997" s="4">
        <v>1281.8937000000001</v>
      </c>
      <c r="K997" s="4">
        <f t="shared" si="60"/>
        <v>3</v>
      </c>
      <c r="L997" s="4">
        <f t="shared" si="61"/>
        <v>480.11</v>
      </c>
      <c r="M997" s="4">
        <f t="shared" si="62"/>
        <v>0.11</v>
      </c>
      <c r="N997" s="4">
        <f t="shared" si="63"/>
        <v>1281.8937000000001</v>
      </c>
      <c r="O997" s="6">
        <f>VLOOKUP(C997,'Cleaned Customer Dim'!$A$2:$D$501,4,FALSE)</f>
        <v>43</v>
      </c>
      <c r="P997" s="6" t="str">
        <f>VLOOKUP(C997,'Cleaned Customer Dim'!$A$2:$E$501,5,FALSE)</f>
        <v>Female</v>
      </c>
      <c r="Q997" s="6" t="str">
        <f>VLOOKUP(C997,'Cleaned Customer Dim'!$A$2:$J$501,10,FALSE)</f>
        <v>Bronze</v>
      </c>
      <c r="R997" s="4" t="str">
        <f>VLOOKUP(D997,'Cleaned Product Dim'!$A$2:$C$101,3,FALSE)</f>
        <v>Sports</v>
      </c>
      <c r="S997" s="6">
        <f>VLOOKUP(D997,'Cleaned Product Dim'!$A$2:$G$101,7,FALSE)</f>
        <v>166.06</v>
      </c>
      <c r="T997" s="6">
        <f>VLOOKUP(D997,'Cleaned Product Dim'!$A$2:$H$101,8,FALSE)</f>
        <v>340</v>
      </c>
      <c r="U997" s="6" t="str">
        <f>VLOOKUP(E997,'Cleaned Store Dim'!$A$2:$C$21,3,FALSE)</f>
        <v>East</v>
      </c>
      <c r="V997" s="6" t="str">
        <f>VLOOKUP(E997,'Cleaned Store Dim'!$A$2:$E$21,5,FALSE)</f>
        <v>Online</v>
      </c>
      <c r="W997" s="6" t="str">
        <f>VLOOKUP(E997,'Cleaned Store Dim'!$A$2:$F$21,6,FALSE)</f>
        <v>Joseph</v>
      </c>
    </row>
    <row r="998" spans="1:23" ht="15.75" x14ac:dyDescent="0.25">
      <c r="A998" s="4" t="s">
        <v>2963</v>
      </c>
      <c r="B998" s="20">
        <v>45579</v>
      </c>
      <c r="C998" s="4" t="s">
        <v>1223</v>
      </c>
      <c r="D998" s="4" t="s">
        <v>1725</v>
      </c>
      <c r="E998" s="4" t="s">
        <v>1911</v>
      </c>
      <c r="F998" s="4">
        <v>4</v>
      </c>
      <c r="G998" s="4">
        <v>826.55</v>
      </c>
      <c r="H998" s="4">
        <v>0.28000000000000003</v>
      </c>
      <c r="I998" s="4" t="s">
        <v>1959</v>
      </c>
      <c r="J998" s="4">
        <v>2380.4639999999999</v>
      </c>
      <c r="K998" s="4">
        <f t="shared" si="60"/>
        <v>4</v>
      </c>
      <c r="L998" s="4">
        <f t="shared" si="61"/>
        <v>826.55</v>
      </c>
      <c r="M998" s="4">
        <f t="shared" si="62"/>
        <v>0.28000000000000003</v>
      </c>
      <c r="N998" s="4">
        <f t="shared" si="63"/>
        <v>2380.4639999999999</v>
      </c>
      <c r="O998" s="6">
        <f>VLOOKUP(C998,'Cleaned Customer Dim'!$A$2:$D$501,4,FALSE)</f>
        <v>53</v>
      </c>
      <c r="P998" s="6" t="str">
        <f>VLOOKUP(C998,'Cleaned Customer Dim'!$A$2:$E$501,5,FALSE)</f>
        <v>Male</v>
      </c>
      <c r="Q998" s="6" t="str">
        <f>VLOOKUP(C998,'Cleaned Customer Dim'!$A$2:$J$501,10,FALSE)</f>
        <v>Platinum</v>
      </c>
      <c r="R998" s="4" t="str">
        <f>VLOOKUP(D998,'Cleaned Product Dim'!$A$2:$C$101,3,FALSE)</f>
        <v>Electronics</v>
      </c>
      <c r="S998" s="6">
        <f>VLOOKUP(D998,'Cleaned Product Dim'!$A$2:$G$101,7,FALSE)</f>
        <v>177.98</v>
      </c>
      <c r="T998" s="6">
        <f>VLOOKUP(D998,'Cleaned Product Dim'!$A$2:$H$101,8,FALSE)</f>
        <v>103</v>
      </c>
      <c r="U998" s="6" t="str">
        <f>VLOOKUP(E998,'Cleaned Store Dim'!$A$2:$C$21,3,FALSE)</f>
        <v>East</v>
      </c>
      <c r="V998" s="6" t="str">
        <f>VLOOKUP(E998,'Cleaned Store Dim'!$A$2:$E$21,5,FALSE)</f>
        <v>Online</v>
      </c>
      <c r="W998" s="6" t="str">
        <f>VLOOKUP(E998,'Cleaned Store Dim'!$A$2:$F$21,6,FALSE)</f>
        <v>Joseph</v>
      </c>
    </row>
    <row r="999" spans="1:23" ht="15.75" x14ac:dyDescent="0.25">
      <c r="A999" s="4" t="s">
        <v>2964</v>
      </c>
      <c r="B999" s="20">
        <v>45805</v>
      </c>
      <c r="C999" s="4" t="s">
        <v>633</v>
      </c>
      <c r="D999" s="4" t="s">
        <v>1658</v>
      </c>
      <c r="E999" s="4" t="s">
        <v>1901</v>
      </c>
      <c r="F999" s="4">
        <v>3</v>
      </c>
      <c r="G999" s="4">
        <v>530.16999999999996</v>
      </c>
      <c r="H999" s="4">
        <v>0.18</v>
      </c>
      <c r="I999" s="4" t="s">
        <v>1961</v>
      </c>
      <c r="J999" s="4">
        <v>1304.2182</v>
      </c>
      <c r="K999" s="4">
        <f t="shared" si="60"/>
        <v>3</v>
      </c>
      <c r="L999" s="4">
        <f t="shared" si="61"/>
        <v>530.16999999999996</v>
      </c>
      <c r="M999" s="4">
        <f t="shared" si="62"/>
        <v>0.18</v>
      </c>
      <c r="N999" s="4">
        <f t="shared" si="63"/>
        <v>1304.2182</v>
      </c>
      <c r="O999" s="6">
        <f>VLOOKUP(C999,'Cleaned Customer Dim'!$A$2:$D$501,4,FALSE)</f>
        <v>21</v>
      </c>
      <c r="P999" s="6" t="str">
        <f>VLOOKUP(C999,'Cleaned Customer Dim'!$A$2:$E$501,5,FALSE)</f>
        <v>Male</v>
      </c>
      <c r="Q999" s="6" t="str">
        <f>VLOOKUP(C999,'Cleaned Customer Dim'!$A$2:$J$501,10,FALSE)</f>
        <v>Bronze</v>
      </c>
      <c r="R999" s="4" t="str">
        <f>VLOOKUP(D999,'Cleaned Product Dim'!$A$2:$C$101,3,FALSE)</f>
        <v>Home</v>
      </c>
      <c r="S999" s="6">
        <f>VLOOKUP(D999,'Cleaned Product Dim'!$A$2:$G$101,7,FALSE)</f>
        <v>234.80599999999998</v>
      </c>
      <c r="T999" s="6">
        <f>VLOOKUP(D999,'Cleaned Product Dim'!$A$2:$H$101,8,FALSE)</f>
        <v>378</v>
      </c>
      <c r="U999" s="6" t="str">
        <f>VLOOKUP(E999,'Cleaned Store Dim'!$A$2:$C$21,3,FALSE)</f>
        <v>North</v>
      </c>
      <c r="V999" s="6" t="str">
        <f>VLOOKUP(E999,'Cleaned Store Dim'!$A$2:$E$21,5,FALSE)</f>
        <v>Outlet</v>
      </c>
      <c r="W999" s="6" t="str">
        <f>VLOOKUP(E999,'Cleaned Store Dim'!$A$2:$F$21,6,FALSE)</f>
        <v>Goldberg</v>
      </c>
    </row>
    <row r="1000" spans="1:23" ht="15.75" x14ac:dyDescent="0.25">
      <c r="A1000" s="4" t="s">
        <v>2965</v>
      </c>
      <c r="B1000" s="20">
        <v>45522</v>
      </c>
      <c r="C1000" s="4" t="s">
        <v>1278</v>
      </c>
      <c r="D1000" s="4" t="s">
        <v>1680</v>
      </c>
      <c r="E1000" s="4" t="s">
        <v>1942</v>
      </c>
      <c r="F1000" s="4">
        <v>3</v>
      </c>
      <c r="G1000" s="4">
        <v>336.17</v>
      </c>
      <c r="H1000" s="4">
        <v>0.04</v>
      </c>
      <c r="I1000" s="4" t="s">
        <v>1964</v>
      </c>
      <c r="J1000" s="4">
        <v>968.16959999999995</v>
      </c>
      <c r="K1000" s="4">
        <f t="shared" si="60"/>
        <v>3</v>
      </c>
      <c r="L1000" s="4">
        <f t="shared" si="61"/>
        <v>336.17</v>
      </c>
      <c r="M1000" s="4">
        <f t="shared" si="62"/>
        <v>0.04</v>
      </c>
      <c r="N1000" s="4">
        <f t="shared" si="63"/>
        <v>968.16959999999995</v>
      </c>
      <c r="O1000" s="6">
        <f>VLOOKUP(C1000,'Cleaned Customer Dim'!$A$2:$D$501,4,FALSE)</f>
        <v>33</v>
      </c>
      <c r="P1000" s="6" t="str">
        <f>VLOOKUP(C1000,'Cleaned Customer Dim'!$A$2:$E$501,5,FALSE)</f>
        <v>Male</v>
      </c>
      <c r="Q1000" s="6" t="str">
        <f>VLOOKUP(C1000,'Cleaned Customer Dim'!$A$2:$J$501,10,FALSE)</f>
        <v>Gold</v>
      </c>
      <c r="R1000" s="4" t="str">
        <f>VLOOKUP(D1000,'Cleaned Product Dim'!$A$2:$C$101,3,FALSE)</f>
        <v>Electronics</v>
      </c>
      <c r="S1000" s="6">
        <f>VLOOKUP(D1000,'Cleaned Product Dim'!$A$2:$G$101,7,FALSE)</f>
        <v>419.28</v>
      </c>
      <c r="T1000" s="6">
        <f>VLOOKUP(D1000,'Cleaned Product Dim'!$A$2:$H$101,8,FALSE)</f>
        <v>86</v>
      </c>
      <c r="U1000" s="6" t="str">
        <f>VLOOKUP(E1000,'Cleaned Store Dim'!$A$2:$C$21,3,FALSE)</f>
        <v>North</v>
      </c>
      <c r="V1000" s="6" t="str">
        <f>VLOOKUP(E1000,'Cleaned Store Dim'!$A$2:$E$21,5,FALSE)</f>
        <v>Flagship</v>
      </c>
      <c r="W1000" s="6" t="str">
        <f>VLOOKUP(E1000,'Cleaned Store Dim'!$A$2:$F$21,6,FALSE)</f>
        <v>Benson</v>
      </c>
    </row>
    <row r="1001" spans="1:23" ht="15.75" x14ac:dyDescent="0.25">
      <c r="A1001" s="4" t="s">
        <v>2966</v>
      </c>
      <c r="B1001" s="20">
        <v>45304</v>
      </c>
      <c r="C1001" s="4" t="s">
        <v>1319</v>
      </c>
      <c r="D1001" s="4" t="s">
        <v>1826</v>
      </c>
      <c r="E1001" s="4" t="s">
        <v>1917</v>
      </c>
      <c r="F1001" s="4">
        <v>4</v>
      </c>
      <c r="G1001" s="4">
        <v>22.51</v>
      </c>
      <c r="H1001" s="4">
        <v>0.27</v>
      </c>
      <c r="I1001" s="4" t="s">
        <v>1961</v>
      </c>
      <c r="J1001" s="4">
        <v>65.729200000000006</v>
      </c>
      <c r="K1001" s="4">
        <f t="shared" si="60"/>
        <v>4</v>
      </c>
      <c r="L1001" s="4">
        <f t="shared" si="61"/>
        <v>22.51</v>
      </c>
      <c r="M1001" s="4">
        <f t="shared" si="62"/>
        <v>0.27</v>
      </c>
      <c r="N1001" s="4">
        <f t="shared" si="63"/>
        <v>65.729200000000006</v>
      </c>
      <c r="O1001" s="6">
        <f>VLOOKUP(C1001,'Cleaned Customer Dim'!$A$2:$D$501,4,FALSE)</f>
        <v>45</v>
      </c>
      <c r="P1001" s="6" t="str">
        <f>VLOOKUP(C1001,'Cleaned Customer Dim'!$A$2:$E$501,5,FALSE)</f>
        <v>Female</v>
      </c>
      <c r="Q1001" s="6" t="str">
        <f>VLOOKUP(C1001,'Cleaned Customer Dim'!$A$2:$J$501,10,FALSE)</f>
        <v>Platinum</v>
      </c>
      <c r="R1001" s="4" t="str">
        <f>VLOOKUP(D1001,'Cleaned Product Dim'!$A$2:$C$101,3,FALSE)</f>
        <v>Sports</v>
      </c>
      <c r="S1001" s="6">
        <f>VLOOKUP(D1001,'Cleaned Product Dim'!$A$2:$G$101,7,FALSE)</f>
        <v>285.54000000000002</v>
      </c>
      <c r="T1001" s="6">
        <f>VLOOKUP(D1001,'Cleaned Product Dim'!$A$2:$H$101,8,FALSE)</f>
        <v>358</v>
      </c>
      <c r="U1001" s="6" t="str">
        <f>VLOOKUP(E1001,'Cleaned Store Dim'!$A$2:$C$21,3,FALSE)</f>
        <v>West</v>
      </c>
      <c r="V1001" s="6" t="str">
        <f>VLOOKUP(E1001,'Cleaned Store Dim'!$A$2:$E$21,5,FALSE)</f>
        <v>Online</v>
      </c>
      <c r="W1001" s="6" t="str">
        <f>VLOOKUP(E1001,'Cleaned Store Dim'!$A$2:$F$21,6,FALSE)</f>
        <v>Thompson</v>
      </c>
    </row>
    <row r="1002" spans="1:23" ht="15.75" x14ac:dyDescent="0.25">
      <c r="A1002" s="4" t="s">
        <v>2967</v>
      </c>
      <c r="B1002" s="20">
        <v>45456</v>
      </c>
      <c r="C1002" s="4" t="s">
        <v>633</v>
      </c>
      <c r="D1002" s="4" t="s">
        <v>1759</v>
      </c>
      <c r="E1002" s="4" t="s">
        <v>1896</v>
      </c>
      <c r="F1002" s="4">
        <v>2</v>
      </c>
      <c r="G1002" s="4">
        <v>909.51</v>
      </c>
      <c r="H1002" s="4">
        <v>0.27</v>
      </c>
      <c r="I1002" s="4" t="s">
        <v>1959</v>
      </c>
      <c r="J1002" s="4">
        <v>1327.8846000000001</v>
      </c>
      <c r="K1002" s="4">
        <f t="shared" si="60"/>
        <v>2</v>
      </c>
      <c r="L1002" s="4">
        <f t="shared" si="61"/>
        <v>909.51</v>
      </c>
      <c r="M1002" s="4">
        <f t="shared" si="62"/>
        <v>0.27</v>
      </c>
      <c r="N1002" s="4">
        <f t="shared" si="63"/>
        <v>1327.8846000000001</v>
      </c>
      <c r="O1002" s="6">
        <f>VLOOKUP(C1002,'Cleaned Customer Dim'!$A$2:$D$501,4,FALSE)</f>
        <v>21</v>
      </c>
      <c r="P1002" s="6" t="str">
        <f>VLOOKUP(C1002,'Cleaned Customer Dim'!$A$2:$E$501,5,FALSE)</f>
        <v>Male</v>
      </c>
      <c r="Q1002" s="6" t="str">
        <f>VLOOKUP(C1002,'Cleaned Customer Dim'!$A$2:$J$501,10,FALSE)</f>
        <v>Bronze</v>
      </c>
      <c r="R1002" s="4" t="str">
        <f>VLOOKUP(D1002,'Cleaned Product Dim'!$A$2:$C$101,3,FALSE)</f>
        <v>Beauty</v>
      </c>
      <c r="S1002" s="6">
        <f>VLOOKUP(D1002,'Cleaned Product Dim'!$A$2:$G$101,7,FALSE)</f>
        <v>17.309999999999999</v>
      </c>
      <c r="T1002" s="6">
        <f>VLOOKUP(D1002,'Cleaned Product Dim'!$A$2:$H$101,8,FALSE)</f>
        <v>399</v>
      </c>
      <c r="U1002" s="6" t="str">
        <f>VLOOKUP(E1002,'Cleaned Store Dim'!$A$2:$C$21,3,FALSE)</f>
        <v>South</v>
      </c>
      <c r="V1002" s="6" t="str">
        <f>VLOOKUP(E1002,'Cleaned Store Dim'!$A$2:$E$21,5,FALSE)</f>
        <v>Outlet</v>
      </c>
      <c r="W1002" s="6" t="str">
        <f>VLOOKUP(E1002,'Cleaned Store Dim'!$A$2:$F$21,6,FALSE)</f>
        <v>North Nancy</v>
      </c>
    </row>
    <row r="1003" spans="1:23" ht="15.75" x14ac:dyDescent="0.25">
      <c r="A1003" s="4" t="s">
        <v>2968</v>
      </c>
      <c r="B1003" s="20">
        <v>45776</v>
      </c>
      <c r="C1003" s="4" t="s">
        <v>202</v>
      </c>
      <c r="D1003" s="4" t="s">
        <v>1790</v>
      </c>
      <c r="E1003" s="4" t="s">
        <v>1934</v>
      </c>
      <c r="F1003" s="4">
        <v>4</v>
      </c>
      <c r="G1003" s="4">
        <v>593.84</v>
      </c>
      <c r="H1003" s="4">
        <v>0.24</v>
      </c>
      <c r="I1003" s="4" t="s">
        <v>1961</v>
      </c>
      <c r="J1003" s="4">
        <v>1805.2736</v>
      </c>
      <c r="K1003" s="4">
        <f t="shared" si="60"/>
        <v>4</v>
      </c>
      <c r="L1003" s="4">
        <f t="shared" si="61"/>
        <v>593.84</v>
      </c>
      <c r="M1003" s="4">
        <f t="shared" si="62"/>
        <v>0.24</v>
      </c>
      <c r="N1003" s="4">
        <f t="shared" si="63"/>
        <v>1805.2736</v>
      </c>
      <c r="O1003" s="6">
        <f>VLOOKUP(C1003,'Cleaned Customer Dim'!$A$2:$D$501,4,FALSE)</f>
        <v>55</v>
      </c>
      <c r="P1003" s="6" t="str">
        <f>VLOOKUP(C1003,'Cleaned Customer Dim'!$A$2:$E$501,5,FALSE)</f>
        <v>Male</v>
      </c>
      <c r="Q1003" s="6" t="str">
        <f>VLOOKUP(C1003,'Cleaned Customer Dim'!$A$2:$J$501,10,FALSE)</f>
        <v>Bronze</v>
      </c>
      <c r="R1003" s="4" t="str">
        <f>VLOOKUP(D1003,'Cleaned Product Dim'!$A$2:$C$101,3,FALSE)</f>
        <v>Clothing</v>
      </c>
      <c r="S1003" s="6">
        <f>VLOOKUP(D1003,'Cleaned Product Dim'!$A$2:$G$101,7,FALSE)</f>
        <v>218.22</v>
      </c>
      <c r="T1003" s="6">
        <f>VLOOKUP(D1003,'Cleaned Product Dim'!$A$2:$H$101,8,FALSE)</f>
        <v>224</v>
      </c>
      <c r="U1003" s="6" t="str">
        <f>VLOOKUP(E1003,'Cleaned Store Dim'!$A$2:$C$21,3,FALSE)</f>
        <v>South</v>
      </c>
      <c r="V1003" s="6" t="str">
        <f>VLOOKUP(E1003,'Cleaned Store Dim'!$A$2:$E$21,5,FALSE)</f>
        <v>Outlet</v>
      </c>
      <c r="W1003" s="6" t="str">
        <f>VLOOKUP(E1003,'Cleaned Store Dim'!$A$2:$F$21,6,FALSE)</f>
        <v>Christopher</v>
      </c>
    </row>
    <row r="1004" spans="1:23" ht="15.75" x14ac:dyDescent="0.25">
      <c r="A1004" s="4" t="s">
        <v>2969</v>
      </c>
      <c r="B1004" s="20">
        <v>45301</v>
      </c>
      <c r="C1004" s="4" t="s">
        <v>388</v>
      </c>
      <c r="D1004" s="4" t="s">
        <v>1802</v>
      </c>
      <c r="E1004" s="4" t="s">
        <v>1924</v>
      </c>
      <c r="F1004" s="4">
        <v>3</v>
      </c>
      <c r="G1004" s="4">
        <v>909.11</v>
      </c>
      <c r="H1004" s="4">
        <v>0.23</v>
      </c>
      <c r="I1004" s="4" t="s">
        <v>1964</v>
      </c>
      <c r="J1004" s="4">
        <v>2100.0441000000001</v>
      </c>
      <c r="K1004" s="4">
        <f t="shared" si="60"/>
        <v>3</v>
      </c>
      <c r="L1004" s="4">
        <f t="shared" si="61"/>
        <v>909.11</v>
      </c>
      <c r="M1004" s="4">
        <f t="shared" si="62"/>
        <v>0.23</v>
      </c>
      <c r="N1004" s="4">
        <f t="shared" si="63"/>
        <v>2100.0441000000001</v>
      </c>
      <c r="O1004" s="6">
        <f>VLOOKUP(C1004,'Cleaned Customer Dim'!$A$2:$D$501,4,FALSE)</f>
        <v>27</v>
      </c>
      <c r="P1004" s="6" t="str">
        <f>VLOOKUP(C1004,'Cleaned Customer Dim'!$A$2:$E$501,5,FALSE)</f>
        <v>Male</v>
      </c>
      <c r="Q1004" s="6" t="str">
        <f>VLOOKUP(C1004,'Cleaned Customer Dim'!$A$2:$J$501,10,FALSE)</f>
        <v>Silver</v>
      </c>
      <c r="R1004" s="4" t="str">
        <f>VLOOKUP(D1004,'Cleaned Product Dim'!$A$2:$C$101,3,FALSE)</f>
        <v>Sports</v>
      </c>
      <c r="S1004" s="6">
        <f>VLOOKUP(D1004,'Cleaned Product Dim'!$A$2:$G$101,7,FALSE)</f>
        <v>107.06</v>
      </c>
      <c r="T1004" s="6">
        <f>VLOOKUP(D1004,'Cleaned Product Dim'!$A$2:$H$101,8,FALSE)</f>
        <v>359</v>
      </c>
      <c r="U1004" s="6" t="str">
        <f>VLOOKUP(E1004,'Cleaned Store Dim'!$A$2:$C$21,3,FALSE)</f>
        <v>East</v>
      </c>
      <c r="V1004" s="6" t="str">
        <f>VLOOKUP(E1004,'Cleaned Store Dim'!$A$2:$E$21,5,FALSE)</f>
        <v>Online</v>
      </c>
      <c r="W1004" s="6" t="str">
        <f>VLOOKUP(E1004,'Cleaned Store Dim'!$A$2:$F$21,6,FALSE)</f>
        <v>David</v>
      </c>
    </row>
    <row r="1005" spans="1:23" ht="15.75" x14ac:dyDescent="0.25">
      <c r="A1005" s="4" t="s">
        <v>2970</v>
      </c>
      <c r="B1005" s="20">
        <v>45482</v>
      </c>
      <c r="C1005" s="4" t="s">
        <v>1255</v>
      </c>
      <c r="D1005" s="4" t="s">
        <v>1648</v>
      </c>
      <c r="E1005" s="4" t="s">
        <v>1892</v>
      </c>
      <c r="F1005" s="4">
        <v>4</v>
      </c>
      <c r="G1005" s="4">
        <v>996.85</v>
      </c>
      <c r="H1005" s="4">
        <v>0.24</v>
      </c>
      <c r="I1005" s="4" t="s">
        <v>1961</v>
      </c>
      <c r="J1005" s="4">
        <v>3030.424</v>
      </c>
      <c r="K1005" s="4">
        <f t="shared" si="60"/>
        <v>4</v>
      </c>
      <c r="L1005" s="4">
        <f t="shared" si="61"/>
        <v>996.85</v>
      </c>
      <c r="M1005" s="4">
        <f t="shared" si="62"/>
        <v>0.24</v>
      </c>
      <c r="N1005" s="4">
        <f t="shared" si="63"/>
        <v>3030.424</v>
      </c>
      <c r="O1005" s="6">
        <f>VLOOKUP(C1005,'Cleaned Customer Dim'!$A$2:$D$501,4,FALSE)</f>
        <v>27</v>
      </c>
      <c r="P1005" s="6" t="str">
        <f>VLOOKUP(C1005,'Cleaned Customer Dim'!$A$2:$E$501,5,FALSE)</f>
        <v>Male</v>
      </c>
      <c r="Q1005" s="6" t="str">
        <f>VLOOKUP(C1005,'Cleaned Customer Dim'!$A$2:$J$501,10,FALSE)</f>
        <v>Bronze</v>
      </c>
      <c r="R1005" s="4" t="str">
        <f>VLOOKUP(D1005,'Cleaned Product Dim'!$A$2:$C$101,3,FALSE)</f>
        <v>Sports</v>
      </c>
      <c r="S1005" s="6">
        <f>VLOOKUP(D1005,'Cleaned Product Dim'!$A$2:$G$101,7,FALSE)</f>
        <v>166.06</v>
      </c>
      <c r="T1005" s="6">
        <f>VLOOKUP(D1005,'Cleaned Product Dim'!$A$2:$H$101,8,FALSE)</f>
        <v>340</v>
      </c>
      <c r="U1005" s="6" t="str">
        <f>VLOOKUP(E1005,'Cleaned Store Dim'!$A$2:$C$21,3,FALSE)</f>
        <v>North</v>
      </c>
      <c r="V1005" s="6" t="str">
        <f>VLOOKUP(E1005,'Cleaned Store Dim'!$A$2:$E$21,5,FALSE)</f>
        <v>Flagship</v>
      </c>
      <c r="W1005" s="6" t="str">
        <f>VLOOKUP(E1005,'Cleaned Store Dim'!$A$2:$F$21,6,FALSE)</f>
        <v>Daniel</v>
      </c>
    </row>
    <row r="1006" spans="1:23" ht="15.75" x14ac:dyDescent="0.25">
      <c r="A1006" s="4" t="s">
        <v>2971</v>
      </c>
      <c r="B1006" s="20">
        <v>45834</v>
      </c>
      <c r="C1006" s="4" t="s">
        <v>959</v>
      </c>
      <c r="D1006" s="4" t="s">
        <v>1555</v>
      </c>
      <c r="E1006" s="4" t="s">
        <v>1942</v>
      </c>
      <c r="F1006" s="4">
        <v>1</v>
      </c>
      <c r="G1006" s="4">
        <v>522.69000000000005</v>
      </c>
      <c r="H1006" s="4">
        <v>0.06</v>
      </c>
      <c r="I1006" s="4" t="s">
        <v>1964</v>
      </c>
      <c r="J1006" s="4">
        <v>491.32860000000011</v>
      </c>
      <c r="K1006" s="4">
        <f t="shared" si="60"/>
        <v>1</v>
      </c>
      <c r="L1006" s="4">
        <f t="shared" si="61"/>
        <v>522.69000000000005</v>
      </c>
      <c r="M1006" s="4">
        <f t="shared" si="62"/>
        <v>0.06</v>
      </c>
      <c r="N1006" s="4">
        <f t="shared" si="63"/>
        <v>491.32860000000011</v>
      </c>
      <c r="O1006" s="6">
        <f>VLOOKUP(C1006,'Cleaned Customer Dim'!$A$2:$D$501,4,FALSE)</f>
        <v>29</v>
      </c>
      <c r="P1006" s="6" t="str">
        <f>VLOOKUP(C1006,'Cleaned Customer Dim'!$A$2:$E$501,5,FALSE)</f>
        <v>Male</v>
      </c>
      <c r="Q1006" s="6" t="str">
        <f>VLOOKUP(C1006,'Cleaned Customer Dim'!$A$2:$J$501,10,FALSE)</f>
        <v>Silver</v>
      </c>
      <c r="R1006" s="4" t="str">
        <f>VLOOKUP(D1006,'Cleaned Product Dim'!$A$2:$C$101,3,FALSE)</f>
        <v>Electronics</v>
      </c>
      <c r="S1006" s="6">
        <f>VLOOKUP(D1006,'Cleaned Product Dim'!$A$2:$G$101,7,FALSE)</f>
        <v>112.42</v>
      </c>
      <c r="T1006" s="6">
        <f>VLOOKUP(D1006,'Cleaned Product Dim'!$A$2:$H$101,8,FALSE)</f>
        <v>416</v>
      </c>
      <c r="U1006" s="6" t="str">
        <f>VLOOKUP(E1006,'Cleaned Store Dim'!$A$2:$C$21,3,FALSE)</f>
        <v>North</v>
      </c>
      <c r="V1006" s="6" t="str">
        <f>VLOOKUP(E1006,'Cleaned Store Dim'!$A$2:$E$21,5,FALSE)</f>
        <v>Flagship</v>
      </c>
      <c r="W1006" s="6" t="str">
        <f>VLOOKUP(E1006,'Cleaned Store Dim'!$A$2:$F$21,6,FALSE)</f>
        <v>Benson</v>
      </c>
    </row>
    <row r="1007" spans="1:23" ht="15.75" x14ac:dyDescent="0.25">
      <c r="A1007" s="4" t="s">
        <v>2972</v>
      </c>
      <c r="B1007" s="20">
        <v>45405</v>
      </c>
      <c r="C1007" s="4" t="s">
        <v>645</v>
      </c>
      <c r="D1007" s="4" t="s">
        <v>1744</v>
      </c>
      <c r="E1007" s="4" t="s">
        <v>1901</v>
      </c>
      <c r="F1007" s="4">
        <v>3</v>
      </c>
      <c r="G1007" s="4">
        <v>261.05</v>
      </c>
      <c r="H1007" s="4">
        <v>0.12</v>
      </c>
      <c r="I1007" s="4" t="s">
        <v>1961</v>
      </c>
      <c r="J1007" s="4">
        <v>689.17200000000014</v>
      </c>
      <c r="K1007" s="4">
        <f t="shared" si="60"/>
        <v>3</v>
      </c>
      <c r="L1007" s="4">
        <f t="shared" si="61"/>
        <v>261.05</v>
      </c>
      <c r="M1007" s="4">
        <f t="shared" si="62"/>
        <v>0.12</v>
      </c>
      <c r="N1007" s="4">
        <f t="shared" si="63"/>
        <v>689.17200000000014</v>
      </c>
      <c r="O1007" s="6">
        <f>VLOOKUP(C1007,'Cleaned Customer Dim'!$A$2:$D$501,4,FALSE)</f>
        <v>46</v>
      </c>
      <c r="P1007" s="6" t="str">
        <f>VLOOKUP(C1007,'Cleaned Customer Dim'!$A$2:$E$501,5,FALSE)</f>
        <v>Male</v>
      </c>
      <c r="Q1007" s="6" t="str">
        <f>VLOOKUP(C1007,'Cleaned Customer Dim'!$A$2:$J$501,10,FALSE)</f>
        <v>Gold</v>
      </c>
      <c r="R1007" s="4" t="str">
        <f>VLOOKUP(D1007,'Cleaned Product Dim'!$A$2:$C$101,3,FALSE)</f>
        <v>Sports</v>
      </c>
      <c r="S1007" s="6">
        <f>VLOOKUP(D1007,'Cleaned Product Dim'!$A$2:$G$101,7,FALSE)</f>
        <v>434.84</v>
      </c>
      <c r="T1007" s="6">
        <f>VLOOKUP(D1007,'Cleaned Product Dim'!$A$2:$H$101,8,FALSE)</f>
        <v>185</v>
      </c>
      <c r="U1007" s="6" t="str">
        <f>VLOOKUP(E1007,'Cleaned Store Dim'!$A$2:$C$21,3,FALSE)</f>
        <v>North</v>
      </c>
      <c r="V1007" s="6" t="str">
        <f>VLOOKUP(E1007,'Cleaned Store Dim'!$A$2:$E$21,5,FALSE)</f>
        <v>Outlet</v>
      </c>
      <c r="W1007" s="6" t="str">
        <f>VLOOKUP(E1007,'Cleaned Store Dim'!$A$2:$F$21,6,FALSE)</f>
        <v>Goldberg</v>
      </c>
    </row>
    <row r="1008" spans="1:23" ht="15.75" x14ac:dyDescent="0.25">
      <c r="A1008" s="4" t="s">
        <v>2973</v>
      </c>
      <c r="B1008" s="20">
        <v>45918</v>
      </c>
      <c r="C1008" s="4" t="s">
        <v>318</v>
      </c>
      <c r="D1008" s="4" t="s">
        <v>1645</v>
      </c>
      <c r="E1008" s="4" t="s">
        <v>1942</v>
      </c>
      <c r="F1008" s="4">
        <v>3</v>
      </c>
      <c r="G1008" s="4">
        <v>644.73</v>
      </c>
      <c r="H1008" s="4">
        <v>0.01</v>
      </c>
      <c r="I1008" s="4" t="s">
        <v>1964</v>
      </c>
      <c r="J1008" s="4">
        <v>1914.8480999999999</v>
      </c>
      <c r="K1008" s="4">
        <f t="shared" si="60"/>
        <v>3</v>
      </c>
      <c r="L1008" s="4">
        <f t="shared" si="61"/>
        <v>644.73</v>
      </c>
      <c r="M1008" s="4">
        <f t="shared" si="62"/>
        <v>0.01</v>
      </c>
      <c r="N1008" s="4">
        <f t="shared" si="63"/>
        <v>1914.8480999999999</v>
      </c>
      <c r="O1008" s="6">
        <f>VLOOKUP(C1008,'Cleaned Customer Dim'!$A$2:$D$501,4,FALSE)</f>
        <v>58</v>
      </c>
      <c r="P1008" s="6" t="str">
        <f>VLOOKUP(C1008,'Cleaned Customer Dim'!$A$2:$E$501,5,FALSE)</f>
        <v>Female</v>
      </c>
      <c r="Q1008" s="6" t="str">
        <f>VLOOKUP(C1008,'Cleaned Customer Dim'!$A$2:$J$501,10,FALSE)</f>
        <v>Bronze</v>
      </c>
      <c r="R1008" s="4" t="str">
        <f>VLOOKUP(D1008,'Cleaned Product Dim'!$A$2:$C$101,3,FALSE)</f>
        <v>Clothing</v>
      </c>
      <c r="S1008" s="6">
        <f>VLOOKUP(D1008,'Cleaned Product Dim'!$A$2:$G$101,7,FALSE)</f>
        <v>265.73266666666666</v>
      </c>
      <c r="T1008" s="6">
        <f>VLOOKUP(D1008,'Cleaned Product Dim'!$A$2:$H$101,8,FALSE)</f>
        <v>360</v>
      </c>
      <c r="U1008" s="6" t="str">
        <f>VLOOKUP(E1008,'Cleaned Store Dim'!$A$2:$C$21,3,FALSE)</f>
        <v>North</v>
      </c>
      <c r="V1008" s="6" t="str">
        <f>VLOOKUP(E1008,'Cleaned Store Dim'!$A$2:$E$21,5,FALSE)</f>
        <v>Flagship</v>
      </c>
      <c r="W1008" s="6" t="str">
        <f>VLOOKUP(E1008,'Cleaned Store Dim'!$A$2:$F$21,6,FALSE)</f>
        <v>Benson</v>
      </c>
    </row>
    <row r="1009" spans="1:23" ht="15.75" x14ac:dyDescent="0.25">
      <c r="A1009" s="4" t="s">
        <v>2974</v>
      </c>
      <c r="B1009" s="20">
        <v>45217</v>
      </c>
      <c r="C1009" s="4" t="s">
        <v>656</v>
      </c>
      <c r="D1009" s="4" t="s">
        <v>1808</v>
      </c>
      <c r="E1009" s="4" t="s">
        <v>1896</v>
      </c>
      <c r="F1009" s="4">
        <v>2</v>
      </c>
      <c r="G1009" s="4">
        <v>541.52</v>
      </c>
      <c r="H1009" s="4">
        <v>0.26</v>
      </c>
      <c r="I1009" s="4" t="s">
        <v>1961</v>
      </c>
      <c r="J1009" s="4">
        <v>801.44959999999992</v>
      </c>
      <c r="K1009" s="4">
        <f t="shared" si="60"/>
        <v>2</v>
      </c>
      <c r="L1009" s="4">
        <f t="shared" si="61"/>
        <v>541.52</v>
      </c>
      <c r="M1009" s="4">
        <f t="shared" si="62"/>
        <v>0.26</v>
      </c>
      <c r="N1009" s="4">
        <f t="shared" si="63"/>
        <v>801.44959999999992</v>
      </c>
      <c r="O1009" s="6">
        <f>VLOOKUP(C1009,'Cleaned Customer Dim'!$A$2:$D$501,4,FALSE)</f>
        <v>54</v>
      </c>
      <c r="P1009" s="6" t="str">
        <f>VLOOKUP(C1009,'Cleaned Customer Dim'!$A$2:$E$501,5,FALSE)</f>
        <v>Male</v>
      </c>
      <c r="Q1009" s="6" t="str">
        <f>VLOOKUP(C1009,'Cleaned Customer Dim'!$A$2:$J$501,10,FALSE)</f>
        <v>Bronze</v>
      </c>
      <c r="R1009" s="4" t="str">
        <f>VLOOKUP(D1009,'Cleaned Product Dim'!$A$2:$C$101,3,FALSE)</f>
        <v>Clothing</v>
      </c>
      <c r="S1009" s="6">
        <f>VLOOKUP(D1009,'Cleaned Product Dim'!$A$2:$G$101,7,FALSE)</f>
        <v>158.13999999999999</v>
      </c>
      <c r="T1009" s="6">
        <f>VLOOKUP(D1009,'Cleaned Product Dim'!$A$2:$H$101,8,FALSE)</f>
        <v>82</v>
      </c>
      <c r="U1009" s="6" t="str">
        <f>VLOOKUP(E1009,'Cleaned Store Dim'!$A$2:$C$21,3,FALSE)</f>
        <v>South</v>
      </c>
      <c r="V1009" s="6" t="str">
        <f>VLOOKUP(E1009,'Cleaned Store Dim'!$A$2:$E$21,5,FALSE)</f>
        <v>Outlet</v>
      </c>
      <c r="W1009" s="6" t="str">
        <f>VLOOKUP(E1009,'Cleaned Store Dim'!$A$2:$F$21,6,FALSE)</f>
        <v>North Nancy</v>
      </c>
    </row>
    <row r="1010" spans="1:23" ht="15.75" x14ac:dyDescent="0.25">
      <c r="A1010" s="4" t="s">
        <v>2975</v>
      </c>
      <c r="B1010" s="20">
        <v>45259</v>
      </c>
      <c r="C1010" s="4" t="s">
        <v>1334</v>
      </c>
      <c r="D1010" s="4" t="s">
        <v>1771</v>
      </c>
      <c r="E1010" s="4" t="s">
        <v>1924</v>
      </c>
      <c r="F1010" s="4">
        <v>1</v>
      </c>
      <c r="G1010" s="4">
        <v>395.18</v>
      </c>
      <c r="H1010" s="4">
        <v>0.09</v>
      </c>
      <c r="I1010" s="4" t="s">
        <v>1961</v>
      </c>
      <c r="J1010" s="4">
        <v>359.61380000000003</v>
      </c>
      <c r="K1010" s="4">
        <f t="shared" si="60"/>
        <v>1</v>
      </c>
      <c r="L1010" s="4">
        <f t="shared" si="61"/>
        <v>395.18</v>
      </c>
      <c r="M1010" s="4">
        <f t="shared" si="62"/>
        <v>0.09</v>
      </c>
      <c r="N1010" s="4">
        <f t="shared" si="63"/>
        <v>359.61380000000003</v>
      </c>
      <c r="O1010" s="6">
        <f>VLOOKUP(C1010,'Cleaned Customer Dim'!$A$2:$D$501,4,FALSE)</f>
        <v>28</v>
      </c>
      <c r="P1010" s="6" t="str">
        <f>VLOOKUP(C1010,'Cleaned Customer Dim'!$A$2:$E$501,5,FALSE)</f>
        <v>Male</v>
      </c>
      <c r="Q1010" s="6" t="str">
        <f>VLOOKUP(C1010,'Cleaned Customer Dim'!$A$2:$J$501,10,FALSE)</f>
        <v>Platinum</v>
      </c>
      <c r="R1010" s="4" t="str">
        <f>VLOOKUP(D1010,'Cleaned Product Dim'!$A$2:$C$101,3,FALSE)</f>
        <v>Beauty</v>
      </c>
      <c r="S1010" s="6">
        <f>VLOOKUP(D1010,'Cleaned Product Dim'!$A$2:$G$101,7,FALSE)</f>
        <v>266.86</v>
      </c>
      <c r="T1010" s="6">
        <f>VLOOKUP(D1010,'Cleaned Product Dim'!$A$2:$H$101,8,FALSE)</f>
        <v>458</v>
      </c>
      <c r="U1010" s="6" t="str">
        <f>VLOOKUP(E1010,'Cleaned Store Dim'!$A$2:$C$21,3,FALSE)</f>
        <v>East</v>
      </c>
      <c r="V1010" s="6" t="str">
        <f>VLOOKUP(E1010,'Cleaned Store Dim'!$A$2:$E$21,5,FALSE)</f>
        <v>Online</v>
      </c>
      <c r="W1010" s="6" t="str">
        <f>VLOOKUP(E1010,'Cleaned Store Dim'!$A$2:$F$21,6,FALSE)</f>
        <v>David</v>
      </c>
    </row>
    <row r="1011" spans="1:23" ht="15.75" x14ac:dyDescent="0.25">
      <c r="A1011" s="4" t="s">
        <v>2976</v>
      </c>
      <c r="B1011" s="20">
        <v>45740</v>
      </c>
      <c r="C1011" s="4" t="s">
        <v>360</v>
      </c>
      <c r="D1011" s="4" t="s">
        <v>1590</v>
      </c>
      <c r="E1011" s="4" t="s">
        <v>1917</v>
      </c>
      <c r="F1011" s="4">
        <v>4</v>
      </c>
      <c r="G1011" s="4">
        <v>56.37</v>
      </c>
      <c r="H1011" s="4">
        <v>0.17</v>
      </c>
      <c r="I1011" s="4" t="s">
        <v>1959</v>
      </c>
      <c r="J1011" s="4">
        <v>187.14840000000001</v>
      </c>
      <c r="K1011" s="4">
        <f t="shared" si="60"/>
        <v>4</v>
      </c>
      <c r="L1011" s="4">
        <f t="shared" si="61"/>
        <v>56.37</v>
      </c>
      <c r="M1011" s="4">
        <f t="shared" si="62"/>
        <v>0.17</v>
      </c>
      <c r="N1011" s="4">
        <f t="shared" si="63"/>
        <v>187.14840000000001</v>
      </c>
      <c r="O1011" s="6">
        <f>VLOOKUP(C1011,'Cleaned Customer Dim'!$A$2:$D$501,4,FALSE)</f>
        <v>53</v>
      </c>
      <c r="P1011" s="6" t="str">
        <f>VLOOKUP(C1011,'Cleaned Customer Dim'!$A$2:$E$501,5,FALSE)</f>
        <v>Female</v>
      </c>
      <c r="Q1011" s="6" t="str">
        <f>VLOOKUP(C1011,'Cleaned Customer Dim'!$A$2:$J$501,10,FALSE)</f>
        <v>Platinum</v>
      </c>
      <c r="R1011" s="4" t="str">
        <f>VLOOKUP(D1011,'Cleaned Product Dim'!$A$2:$C$101,3,FALSE)</f>
        <v>Electronics</v>
      </c>
      <c r="S1011" s="6">
        <f>VLOOKUP(D1011,'Cleaned Product Dim'!$A$2:$G$101,7,FALSE)</f>
        <v>439.07</v>
      </c>
      <c r="T1011" s="6">
        <f>VLOOKUP(D1011,'Cleaned Product Dim'!$A$2:$H$101,8,FALSE)</f>
        <v>142</v>
      </c>
      <c r="U1011" s="6" t="str">
        <f>VLOOKUP(E1011,'Cleaned Store Dim'!$A$2:$C$21,3,FALSE)</f>
        <v>West</v>
      </c>
      <c r="V1011" s="6" t="str">
        <f>VLOOKUP(E1011,'Cleaned Store Dim'!$A$2:$E$21,5,FALSE)</f>
        <v>Online</v>
      </c>
      <c r="W1011" s="6" t="str">
        <f>VLOOKUP(E1011,'Cleaned Store Dim'!$A$2:$F$21,6,FALSE)</f>
        <v>Thompson</v>
      </c>
    </row>
    <row r="1012" spans="1:23" ht="15.75" x14ac:dyDescent="0.25">
      <c r="A1012" s="4" t="s">
        <v>2977</v>
      </c>
      <c r="B1012" s="20">
        <v>45878</v>
      </c>
      <c r="C1012" s="4" t="s">
        <v>689</v>
      </c>
      <c r="D1012" s="4" t="s">
        <v>1820</v>
      </c>
      <c r="E1012" s="4" t="s">
        <v>1921</v>
      </c>
      <c r="F1012" s="4">
        <v>4</v>
      </c>
      <c r="G1012" s="4">
        <v>202.59</v>
      </c>
      <c r="H1012" s="4">
        <v>0.06</v>
      </c>
      <c r="I1012" s="4" t="s">
        <v>1964</v>
      </c>
      <c r="J1012" s="4">
        <v>761.73839999999996</v>
      </c>
      <c r="K1012" s="4">
        <f t="shared" si="60"/>
        <v>4</v>
      </c>
      <c r="L1012" s="4">
        <f t="shared" si="61"/>
        <v>202.59</v>
      </c>
      <c r="M1012" s="4">
        <f t="shared" si="62"/>
        <v>0.06</v>
      </c>
      <c r="N1012" s="4">
        <f t="shared" si="63"/>
        <v>761.73839999999996</v>
      </c>
      <c r="O1012" s="6">
        <f>VLOOKUP(C1012,'Cleaned Customer Dim'!$A$2:$D$501,4,FALSE)</f>
        <v>50</v>
      </c>
      <c r="P1012" s="6" t="str">
        <f>VLOOKUP(C1012,'Cleaned Customer Dim'!$A$2:$E$501,5,FALSE)</f>
        <v>Female</v>
      </c>
      <c r="Q1012" s="6" t="str">
        <f>VLOOKUP(C1012,'Cleaned Customer Dim'!$A$2:$J$501,10,FALSE)</f>
        <v>Platinum</v>
      </c>
      <c r="R1012" s="4" t="str">
        <f>VLOOKUP(D1012,'Cleaned Product Dim'!$A$2:$C$101,3,FALSE)</f>
        <v>Home</v>
      </c>
      <c r="S1012" s="6">
        <f>VLOOKUP(D1012,'Cleaned Product Dim'!$A$2:$G$101,7,FALSE)</f>
        <v>228.53</v>
      </c>
      <c r="T1012" s="6">
        <f>VLOOKUP(D1012,'Cleaned Product Dim'!$A$2:$H$101,8,FALSE)</f>
        <v>469</v>
      </c>
      <c r="U1012" s="6" t="str">
        <f>VLOOKUP(E1012,'Cleaned Store Dim'!$A$2:$C$21,3,FALSE)</f>
        <v>South</v>
      </c>
      <c r="V1012" s="6" t="str">
        <f>VLOOKUP(E1012,'Cleaned Store Dim'!$A$2:$E$21,5,FALSE)</f>
        <v>Flagship</v>
      </c>
      <c r="W1012" s="6" t="str">
        <f>VLOOKUP(E1012,'Cleaned Store Dim'!$A$2:$F$21,6,FALSE)</f>
        <v>Johnstad</v>
      </c>
    </row>
    <row r="1013" spans="1:23" ht="15.75" x14ac:dyDescent="0.25">
      <c r="A1013" s="4" t="s">
        <v>2978</v>
      </c>
      <c r="B1013" s="20">
        <v>45423</v>
      </c>
      <c r="C1013" s="4" t="s">
        <v>29</v>
      </c>
      <c r="D1013" s="4" t="s">
        <v>1826</v>
      </c>
      <c r="E1013" s="4" t="s">
        <v>1908</v>
      </c>
      <c r="F1013" s="4">
        <v>2</v>
      </c>
      <c r="G1013" s="4">
        <v>358.36</v>
      </c>
      <c r="H1013" s="4">
        <v>0.05</v>
      </c>
      <c r="I1013" s="4" t="s">
        <v>1961</v>
      </c>
      <c r="J1013" s="4">
        <v>680.88400000000001</v>
      </c>
      <c r="K1013" s="4">
        <f t="shared" si="60"/>
        <v>2</v>
      </c>
      <c r="L1013" s="4">
        <f t="shared" si="61"/>
        <v>358.36</v>
      </c>
      <c r="M1013" s="4">
        <f t="shared" si="62"/>
        <v>0.05</v>
      </c>
      <c r="N1013" s="4">
        <f t="shared" si="63"/>
        <v>680.88400000000001</v>
      </c>
      <c r="O1013" s="6">
        <f>VLOOKUP(C1013,'Cleaned Customer Dim'!$A$2:$D$501,4,FALSE)</f>
        <v>64</v>
      </c>
      <c r="P1013" s="6" t="str">
        <f>VLOOKUP(C1013,'Cleaned Customer Dim'!$A$2:$E$501,5,FALSE)</f>
        <v>Female</v>
      </c>
      <c r="Q1013" s="6" t="str">
        <f>VLOOKUP(C1013,'Cleaned Customer Dim'!$A$2:$J$501,10,FALSE)</f>
        <v>Silver</v>
      </c>
      <c r="R1013" s="4" t="str">
        <f>VLOOKUP(D1013,'Cleaned Product Dim'!$A$2:$C$101,3,FALSE)</f>
        <v>Sports</v>
      </c>
      <c r="S1013" s="6">
        <f>VLOOKUP(D1013,'Cleaned Product Dim'!$A$2:$G$101,7,FALSE)</f>
        <v>285.54000000000002</v>
      </c>
      <c r="T1013" s="6">
        <f>VLOOKUP(D1013,'Cleaned Product Dim'!$A$2:$H$101,8,FALSE)</f>
        <v>358</v>
      </c>
      <c r="U1013" s="6" t="str">
        <f>VLOOKUP(E1013,'Cleaned Store Dim'!$A$2:$C$21,3,FALSE)</f>
        <v>North</v>
      </c>
      <c r="V1013" s="6" t="str">
        <f>VLOOKUP(E1013,'Cleaned Store Dim'!$A$2:$E$21,5,FALSE)</f>
        <v>Outlet</v>
      </c>
      <c r="W1013" s="6" t="str">
        <f>VLOOKUP(E1013,'Cleaned Store Dim'!$A$2:$F$21,6,FALSE)</f>
        <v>Chester</v>
      </c>
    </row>
    <row r="1014" spans="1:23" ht="15.75" x14ac:dyDescent="0.25">
      <c r="A1014" s="4" t="s">
        <v>2979</v>
      </c>
      <c r="B1014" s="20">
        <v>45535</v>
      </c>
      <c r="C1014" s="4" t="s">
        <v>268</v>
      </c>
      <c r="D1014" s="4" t="s">
        <v>1689</v>
      </c>
      <c r="E1014" s="4" t="s">
        <v>1945</v>
      </c>
      <c r="F1014" s="4">
        <v>4</v>
      </c>
      <c r="G1014" s="4">
        <v>85.62</v>
      </c>
      <c r="H1014" s="4">
        <v>0.28000000000000003</v>
      </c>
      <c r="I1014" s="4" t="s">
        <v>1964</v>
      </c>
      <c r="J1014" s="4">
        <v>246.5856</v>
      </c>
      <c r="K1014" s="4">
        <f t="shared" si="60"/>
        <v>4</v>
      </c>
      <c r="L1014" s="4">
        <f t="shared" si="61"/>
        <v>85.62</v>
      </c>
      <c r="M1014" s="4">
        <f t="shared" si="62"/>
        <v>0.28000000000000003</v>
      </c>
      <c r="N1014" s="4">
        <f t="shared" si="63"/>
        <v>246.5856</v>
      </c>
      <c r="O1014" s="6">
        <f>VLOOKUP(C1014,'Cleaned Customer Dim'!$A$2:$D$501,4,FALSE)</f>
        <v>39</v>
      </c>
      <c r="P1014" s="6" t="str">
        <f>VLOOKUP(C1014,'Cleaned Customer Dim'!$A$2:$E$501,5,FALSE)</f>
        <v>Female</v>
      </c>
      <c r="Q1014" s="6" t="str">
        <f>VLOOKUP(C1014,'Cleaned Customer Dim'!$A$2:$J$501,10,FALSE)</f>
        <v>Gold</v>
      </c>
      <c r="R1014" s="4" t="str">
        <f>VLOOKUP(D1014,'Cleaned Product Dim'!$A$2:$C$101,3,FALSE)</f>
        <v>Clothing</v>
      </c>
      <c r="S1014" s="6">
        <f>VLOOKUP(D1014,'Cleaned Product Dim'!$A$2:$G$101,7,FALSE)</f>
        <v>353.47</v>
      </c>
      <c r="T1014" s="6">
        <f>VLOOKUP(D1014,'Cleaned Product Dim'!$A$2:$H$101,8,FALSE)</f>
        <v>214</v>
      </c>
      <c r="U1014" s="6" t="str">
        <f>VLOOKUP(E1014,'Cleaned Store Dim'!$A$2:$C$21,3,FALSE)</f>
        <v>East</v>
      </c>
      <c r="V1014" s="6" t="str">
        <f>VLOOKUP(E1014,'Cleaned Store Dim'!$A$2:$E$21,5,FALSE)</f>
        <v>Flagship</v>
      </c>
      <c r="W1014" s="6" t="str">
        <f>VLOOKUP(E1014,'Cleaned Store Dim'!$A$2:$F$21,6,FALSE)</f>
        <v>East Stevechester</v>
      </c>
    </row>
    <row r="1015" spans="1:23" ht="15.75" x14ac:dyDescent="0.25">
      <c r="A1015" s="4" t="s">
        <v>2980</v>
      </c>
      <c r="B1015" s="20">
        <v>45459</v>
      </c>
      <c r="C1015" s="4" t="s">
        <v>618</v>
      </c>
      <c r="D1015" s="4" t="s">
        <v>1585</v>
      </c>
      <c r="E1015" s="4" t="s">
        <v>1942</v>
      </c>
      <c r="F1015" s="4">
        <v>4</v>
      </c>
      <c r="G1015" s="4">
        <v>929.26</v>
      </c>
      <c r="H1015" s="4">
        <v>0.23</v>
      </c>
      <c r="I1015" s="4" t="s">
        <v>1961</v>
      </c>
      <c r="J1015" s="4">
        <v>2862.1208000000001</v>
      </c>
      <c r="K1015" s="4">
        <f t="shared" si="60"/>
        <v>4</v>
      </c>
      <c r="L1015" s="4">
        <f t="shared" si="61"/>
        <v>929.26</v>
      </c>
      <c r="M1015" s="4">
        <f t="shared" si="62"/>
        <v>0.23</v>
      </c>
      <c r="N1015" s="4">
        <f t="shared" si="63"/>
        <v>2862.1208000000001</v>
      </c>
      <c r="O1015" s="6">
        <f>VLOOKUP(C1015,'Cleaned Customer Dim'!$A$2:$D$501,4,FALSE)</f>
        <v>54</v>
      </c>
      <c r="P1015" s="6" t="str">
        <f>VLOOKUP(C1015,'Cleaned Customer Dim'!$A$2:$E$501,5,FALSE)</f>
        <v>Female</v>
      </c>
      <c r="Q1015" s="6" t="str">
        <f>VLOOKUP(C1015,'Cleaned Customer Dim'!$A$2:$J$501,10,FALSE)</f>
        <v>Platinum</v>
      </c>
      <c r="R1015" s="4" t="str">
        <f>VLOOKUP(D1015,'Cleaned Product Dim'!$A$2:$C$101,3,FALSE)</f>
        <v>Home</v>
      </c>
      <c r="S1015" s="6">
        <f>VLOOKUP(D1015,'Cleaned Product Dim'!$A$2:$G$101,7,FALSE)</f>
        <v>218.86</v>
      </c>
      <c r="T1015" s="6">
        <f>VLOOKUP(D1015,'Cleaned Product Dim'!$A$2:$H$101,8,FALSE)</f>
        <v>170</v>
      </c>
      <c r="U1015" s="6" t="str">
        <f>VLOOKUP(E1015,'Cleaned Store Dim'!$A$2:$C$21,3,FALSE)</f>
        <v>North</v>
      </c>
      <c r="V1015" s="6" t="str">
        <f>VLOOKUP(E1015,'Cleaned Store Dim'!$A$2:$E$21,5,FALSE)</f>
        <v>Flagship</v>
      </c>
      <c r="W1015" s="6" t="str">
        <f>VLOOKUP(E1015,'Cleaned Store Dim'!$A$2:$F$21,6,FALSE)</f>
        <v>Benson</v>
      </c>
    </row>
    <row r="1016" spans="1:23" ht="15.75" x14ac:dyDescent="0.25">
      <c r="A1016" s="4" t="s">
        <v>2981</v>
      </c>
      <c r="B1016" s="20">
        <v>45681</v>
      </c>
      <c r="C1016" s="4" t="s">
        <v>986</v>
      </c>
      <c r="D1016" s="4" t="s">
        <v>1762</v>
      </c>
      <c r="E1016" s="4" t="s">
        <v>1932</v>
      </c>
      <c r="F1016" s="4">
        <v>2</v>
      </c>
      <c r="G1016" s="4">
        <v>92.64</v>
      </c>
      <c r="H1016" s="4">
        <v>0.14000000000000001</v>
      </c>
      <c r="I1016" s="4" t="s">
        <v>1964</v>
      </c>
      <c r="J1016" s="4">
        <v>159.3408</v>
      </c>
      <c r="K1016" s="4">
        <f t="shared" si="60"/>
        <v>2</v>
      </c>
      <c r="L1016" s="4">
        <f t="shared" si="61"/>
        <v>92.64</v>
      </c>
      <c r="M1016" s="4">
        <f t="shared" si="62"/>
        <v>0.14000000000000001</v>
      </c>
      <c r="N1016" s="4">
        <f t="shared" si="63"/>
        <v>159.3408</v>
      </c>
      <c r="O1016" s="6">
        <f>VLOOKUP(C1016,'Cleaned Customer Dim'!$A$2:$D$501,4,FALSE)</f>
        <v>41</v>
      </c>
      <c r="P1016" s="6" t="str">
        <f>VLOOKUP(C1016,'Cleaned Customer Dim'!$A$2:$E$501,5,FALSE)</f>
        <v>Female</v>
      </c>
      <c r="Q1016" s="6" t="str">
        <f>VLOOKUP(C1016,'Cleaned Customer Dim'!$A$2:$J$501,10,FALSE)</f>
        <v>Bronze</v>
      </c>
      <c r="R1016" s="4" t="str">
        <f>VLOOKUP(D1016,'Cleaned Product Dim'!$A$2:$C$101,3,FALSE)</f>
        <v>Beauty</v>
      </c>
      <c r="S1016" s="6">
        <f>VLOOKUP(D1016,'Cleaned Product Dim'!$A$2:$G$101,7,FALSE)</f>
        <v>482.75</v>
      </c>
      <c r="T1016" s="6">
        <f>VLOOKUP(D1016,'Cleaned Product Dim'!$A$2:$H$101,8,FALSE)</f>
        <v>444</v>
      </c>
      <c r="U1016" s="6" t="str">
        <f>VLOOKUP(E1016,'Cleaned Store Dim'!$A$2:$C$21,3,FALSE)</f>
        <v>East</v>
      </c>
      <c r="V1016" s="6" t="str">
        <f>VLOOKUP(E1016,'Cleaned Store Dim'!$A$2:$E$21,5,FALSE)</f>
        <v>Flagship</v>
      </c>
      <c r="W1016" s="6" t="str">
        <f>VLOOKUP(E1016,'Cleaned Store Dim'!$A$2:$F$21,6,FALSE)</f>
        <v>Johnsonville</v>
      </c>
    </row>
    <row r="1017" spans="1:23" ht="15.75" x14ac:dyDescent="0.25">
      <c r="A1017" s="4" t="s">
        <v>2982</v>
      </c>
      <c r="B1017" s="20">
        <v>45903</v>
      </c>
      <c r="C1017" s="4" t="s">
        <v>805</v>
      </c>
      <c r="D1017" s="4" t="s">
        <v>1768</v>
      </c>
      <c r="E1017" s="4" t="s">
        <v>1904</v>
      </c>
      <c r="F1017" s="4">
        <v>4</v>
      </c>
      <c r="G1017" s="4">
        <v>139.05000000000001</v>
      </c>
      <c r="H1017" s="4">
        <v>0.28999999999999998</v>
      </c>
      <c r="I1017" s="4" t="s">
        <v>1964</v>
      </c>
      <c r="J1017" s="4">
        <v>394.90199999999999</v>
      </c>
      <c r="K1017" s="4">
        <f t="shared" si="60"/>
        <v>4</v>
      </c>
      <c r="L1017" s="4">
        <f t="shared" si="61"/>
        <v>139.05000000000001</v>
      </c>
      <c r="M1017" s="4">
        <f t="shared" si="62"/>
        <v>0.28999999999999998</v>
      </c>
      <c r="N1017" s="4">
        <f t="shared" si="63"/>
        <v>394.90199999999999</v>
      </c>
      <c r="O1017" s="6">
        <f>VLOOKUP(C1017,'Cleaned Customer Dim'!$A$2:$D$501,4,FALSE)</f>
        <v>19</v>
      </c>
      <c r="P1017" s="6" t="str">
        <f>VLOOKUP(C1017,'Cleaned Customer Dim'!$A$2:$E$501,5,FALSE)</f>
        <v>Male</v>
      </c>
      <c r="Q1017" s="6" t="str">
        <f>VLOOKUP(C1017,'Cleaned Customer Dim'!$A$2:$J$501,10,FALSE)</f>
        <v>Gold</v>
      </c>
      <c r="R1017" s="4" t="str">
        <f>VLOOKUP(D1017,'Cleaned Product Dim'!$A$2:$C$101,3,FALSE)</f>
        <v>Electronics</v>
      </c>
      <c r="S1017" s="6">
        <f>VLOOKUP(D1017,'Cleaned Product Dim'!$A$2:$G$101,7,FALSE)</f>
        <v>86.42</v>
      </c>
      <c r="T1017" s="6">
        <f>VLOOKUP(D1017,'Cleaned Product Dim'!$A$2:$H$101,8,FALSE)</f>
        <v>222</v>
      </c>
      <c r="U1017" s="6" t="str">
        <f>VLOOKUP(E1017,'Cleaned Store Dim'!$A$2:$C$21,3,FALSE)</f>
        <v>South</v>
      </c>
      <c r="V1017" s="6" t="str">
        <f>VLOOKUP(E1017,'Cleaned Store Dim'!$A$2:$E$21,5,FALSE)</f>
        <v>Online</v>
      </c>
      <c r="W1017" s="6" t="str">
        <f>VLOOKUP(E1017,'Cleaned Store Dim'!$A$2:$F$21,6,FALSE)</f>
        <v>Sharon</v>
      </c>
    </row>
    <row r="1018" spans="1:23" ht="15.75" x14ac:dyDescent="0.25">
      <c r="A1018" s="4" t="s">
        <v>2983</v>
      </c>
      <c r="B1018" s="20">
        <v>45461</v>
      </c>
      <c r="C1018" s="4" t="s">
        <v>482</v>
      </c>
      <c r="D1018" s="4" t="s">
        <v>1741</v>
      </c>
      <c r="E1018" s="4" t="s">
        <v>1904</v>
      </c>
      <c r="F1018" s="4">
        <v>3</v>
      </c>
      <c r="G1018" s="4">
        <v>155.87</v>
      </c>
      <c r="H1018" s="4">
        <v>0.03</v>
      </c>
      <c r="I1018" s="4" t="s">
        <v>1964</v>
      </c>
      <c r="J1018" s="4">
        <v>453.58170000000001</v>
      </c>
      <c r="K1018" s="4">
        <f t="shared" si="60"/>
        <v>3</v>
      </c>
      <c r="L1018" s="4">
        <f t="shared" si="61"/>
        <v>155.87</v>
      </c>
      <c r="M1018" s="4">
        <f t="shared" si="62"/>
        <v>0.03</v>
      </c>
      <c r="N1018" s="4">
        <f t="shared" si="63"/>
        <v>453.58170000000001</v>
      </c>
      <c r="O1018" s="6">
        <f>VLOOKUP(C1018,'Cleaned Customer Dim'!$A$2:$D$501,4,FALSE)</f>
        <v>63</v>
      </c>
      <c r="P1018" s="6" t="str">
        <f>VLOOKUP(C1018,'Cleaned Customer Dim'!$A$2:$E$501,5,FALSE)</f>
        <v>Female</v>
      </c>
      <c r="Q1018" s="6" t="str">
        <f>VLOOKUP(C1018,'Cleaned Customer Dim'!$A$2:$J$501,10,FALSE)</f>
        <v>Gold</v>
      </c>
      <c r="R1018" s="4" t="str">
        <f>VLOOKUP(D1018,'Cleaned Product Dim'!$A$2:$C$101,3,FALSE)</f>
        <v>Clothing</v>
      </c>
      <c r="S1018" s="6">
        <f>VLOOKUP(D1018,'Cleaned Product Dim'!$A$2:$G$101,7,FALSE)</f>
        <v>386.56</v>
      </c>
      <c r="T1018" s="6">
        <f>VLOOKUP(D1018,'Cleaned Product Dim'!$A$2:$H$101,8,FALSE)</f>
        <v>125</v>
      </c>
      <c r="U1018" s="6" t="str">
        <f>VLOOKUP(E1018,'Cleaned Store Dim'!$A$2:$C$21,3,FALSE)</f>
        <v>South</v>
      </c>
      <c r="V1018" s="6" t="str">
        <f>VLOOKUP(E1018,'Cleaned Store Dim'!$A$2:$E$21,5,FALSE)</f>
        <v>Online</v>
      </c>
      <c r="W1018" s="6" t="str">
        <f>VLOOKUP(E1018,'Cleaned Store Dim'!$A$2:$F$21,6,FALSE)</f>
        <v>Sharon</v>
      </c>
    </row>
    <row r="1019" spans="1:23" ht="15.75" x14ac:dyDescent="0.25">
      <c r="A1019" s="4" t="s">
        <v>2984</v>
      </c>
      <c r="B1019" s="20">
        <v>45837</v>
      </c>
      <c r="C1019" s="4" t="s">
        <v>1380</v>
      </c>
      <c r="D1019" s="4" t="s">
        <v>1680</v>
      </c>
      <c r="E1019" s="4" t="s">
        <v>1939</v>
      </c>
      <c r="F1019" s="4">
        <v>4</v>
      </c>
      <c r="G1019" s="4">
        <v>115.42</v>
      </c>
      <c r="H1019" s="4">
        <v>0.03</v>
      </c>
      <c r="I1019" s="4" t="s">
        <v>1964</v>
      </c>
      <c r="J1019" s="4">
        <v>447.82960000000003</v>
      </c>
      <c r="K1019" s="4">
        <f t="shared" si="60"/>
        <v>4</v>
      </c>
      <c r="L1019" s="4">
        <f t="shared" si="61"/>
        <v>115.42</v>
      </c>
      <c r="M1019" s="4">
        <f t="shared" si="62"/>
        <v>0.03</v>
      </c>
      <c r="N1019" s="4">
        <f t="shared" si="63"/>
        <v>447.82960000000003</v>
      </c>
      <c r="O1019" s="6">
        <f>VLOOKUP(C1019,'Cleaned Customer Dim'!$A$2:$D$501,4,FALSE)</f>
        <v>42</v>
      </c>
      <c r="P1019" s="6" t="str">
        <f>VLOOKUP(C1019,'Cleaned Customer Dim'!$A$2:$E$501,5,FALSE)</f>
        <v>Female</v>
      </c>
      <c r="Q1019" s="6" t="str">
        <f>VLOOKUP(C1019,'Cleaned Customer Dim'!$A$2:$J$501,10,FALSE)</f>
        <v>Bronze</v>
      </c>
      <c r="R1019" s="4" t="str">
        <f>VLOOKUP(D1019,'Cleaned Product Dim'!$A$2:$C$101,3,FALSE)</f>
        <v>Electronics</v>
      </c>
      <c r="S1019" s="6">
        <f>VLOOKUP(D1019,'Cleaned Product Dim'!$A$2:$G$101,7,FALSE)</f>
        <v>419.28</v>
      </c>
      <c r="T1019" s="6">
        <f>VLOOKUP(D1019,'Cleaned Product Dim'!$A$2:$H$101,8,FALSE)</f>
        <v>86</v>
      </c>
      <c r="U1019" s="6" t="str">
        <f>VLOOKUP(E1019,'Cleaned Store Dim'!$A$2:$C$21,3,FALSE)</f>
        <v>West</v>
      </c>
      <c r="V1019" s="6" t="str">
        <f>VLOOKUP(E1019,'Cleaned Store Dim'!$A$2:$E$21,5,FALSE)</f>
        <v>Flagship</v>
      </c>
      <c r="W1019" s="6" t="str">
        <f>VLOOKUP(E1019,'Cleaned Store Dim'!$A$2:$F$21,6,FALSE)</f>
        <v>New Jimmy</v>
      </c>
    </row>
    <row r="1020" spans="1:23" ht="15.75" x14ac:dyDescent="0.25">
      <c r="A1020" s="4" t="s">
        <v>2985</v>
      </c>
      <c r="B1020" s="20">
        <v>45823</v>
      </c>
      <c r="C1020" s="4" t="s">
        <v>427</v>
      </c>
      <c r="D1020" s="4" t="s">
        <v>1738</v>
      </c>
      <c r="E1020" s="4" t="s">
        <v>1911</v>
      </c>
      <c r="F1020" s="4">
        <v>3</v>
      </c>
      <c r="G1020" s="4">
        <v>593.62</v>
      </c>
      <c r="H1020" s="4">
        <v>0.08</v>
      </c>
      <c r="I1020" s="4" t="s">
        <v>1959</v>
      </c>
      <c r="J1020" s="4">
        <v>1638.3912</v>
      </c>
      <c r="K1020" s="4">
        <f t="shared" si="60"/>
        <v>3</v>
      </c>
      <c r="L1020" s="4">
        <f t="shared" si="61"/>
        <v>593.62</v>
      </c>
      <c r="M1020" s="4">
        <f t="shared" si="62"/>
        <v>0.08</v>
      </c>
      <c r="N1020" s="4">
        <f t="shared" si="63"/>
        <v>1638.3912</v>
      </c>
      <c r="O1020" s="6">
        <f>VLOOKUP(C1020,'Cleaned Customer Dim'!$A$2:$D$501,4,FALSE)</f>
        <v>50</v>
      </c>
      <c r="P1020" s="6" t="str">
        <f>VLOOKUP(C1020,'Cleaned Customer Dim'!$A$2:$E$501,5,FALSE)</f>
        <v>Male</v>
      </c>
      <c r="Q1020" s="6" t="str">
        <f>VLOOKUP(C1020,'Cleaned Customer Dim'!$A$2:$J$501,10,FALSE)</f>
        <v>Platinum</v>
      </c>
      <c r="R1020" s="4" t="str">
        <f>VLOOKUP(D1020,'Cleaned Product Dim'!$A$2:$C$101,3,FALSE)</f>
        <v>Sports</v>
      </c>
      <c r="S1020" s="6">
        <f>VLOOKUP(D1020,'Cleaned Product Dim'!$A$2:$G$101,7,FALSE)</f>
        <v>212.26</v>
      </c>
      <c r="T1020" s="6">
        <f>VLOOKUP(D1020,'Cleaned Product Dim'!$A$2:$H$101,8,FALSE)</f>
        <v>82</v>
      </c>
      <c r="U1020" s="6" t="str">
        <f>VLOOKUP(E1020,'Cleaned Store Dim'!$A$2:$C$21,3,FALSE)</f>
        <v>East</v>
      </c>
      <c r="V1020" s="6" t="str">
        <f>VLOOKUP(E1020,'Cleaned Store Dim'!$A$2:$E$21,5,FALSE)</f>
        <v>Online</v>
      </c>
      <c r="W1020" s="6" t="str">
        <f>VLOOKUP(E1020,'Cleaned Store Dim'!$A$2:$F$21,6,FALSE)</f>
        <v>Joseph</v>
      </c>
    </row>
    <row r="1021" spans="1:23" ht="15.75" x14ac:dyDescent="0.25">
      <c r="A1021" s="4" t="s">
        <v>2986</v>
      </c>
      <c r="B1021" s="20">
        <v>45733</v>
      </c>
      <c r="C1021" s="4" t="s">
        <v>1118</v>
      </c>
      <c r="D1021" s="4" t="s">
        <v>1715</v>
      </c>
      <c r="E1021" s="4" t="s">
        <v>1904</v>
      </c>
      <c r="F1021" s="4">
        <v>2</v>
      </c>
      <c r="G1021" s="4">
        <v>825.04</v>
      </c>
      <c r="H1021" s="4">
        <v>0.2</v>
      </c>
      <c r="I1021" s="4" t="s">
        <v>1959</v>
      </c>
      <c r="J1021" s="4">
        <v>1320.0640000000001</v>
      </c>
      <c r="K1021" s="4">
        <f t="shared" si="60"/>
        <v>2</v>
      </c>
      <c r="L1021" s="4">
        <f t="shared" si="61"/>
        <v>825.04</v>
      </c>
      <c r="M1021" s="4">
        <f t="shared" si="62"/>
        <v>0.2</v>
      </c>
      <c r="N1021" s="4">
        <f t="shared" si="63"/>
        <v>1320.0640000000001</v>
      </c>
      <c r="O1021" s="6">
        <f>VLOOKUP(C1021,'Cleaned Customer Dim'!$A$2:$D$501,4,FALSE)</f>
        <v>56</v>
      </c>
      <c r="P1021" s="6" t="str">
        <f>VLOOKUP(C1021,'Cleaned Customer Dim'!$A$2:$E$501,5,FALSE)</f>
        <v>Female</v>
      </c>
      <c r="Q1021" s="6" t="str">
        <f>VLOOKUP(C1021,'Cleaned Customer Dim'!$A$2:$J$501,10,FALSE)</f>
        <v>Platinum</v>
      </c>
      <c r="R1021" s="4" t="str">
        <f>VLOOKUP(D1021,'Cleaned Product Dim'!$A$2:$C$101,3,FALSE)</f>
        <v>Sports</v>
      </c>
      <c r="S1021" s="6">
        <f>VLOOKUP(D1021,'Cleaned Product Dim'!$A$2:$G$101,7,FALSE)</f>
        <v>318.91000000000003</v>
      </c>
      <c r="T1021" s="6">
        <f>VLOOKUP(D1021,'Cleaned Product Dim'!$A$2:$H$101,8,FALSE)</f>
        <v>114</v>
      </c>
      <c r="U1021" s="6" t="str">
        <f>VLOOKUP(E1021,'Cleaned Store Dim'!$A$2:$C$21,3,FALSE)</f>
        <v>South</v>
      </c>
      <c r="V1021" s="6" t="str">
        <f>VLOOKUP(E1021,'Cleaned Store Dim'!$A$2:$E$21,5,FALSE)</f>
        <v>Online</v>
      </c>
      <c r="W1021" s="6" t="str">
        <f>VLOOKUP(E1021,'Cleaned Store Dim'!$A$2:$F$21,6,FALSE)</f>
        <v>Sharon</v>
      </c>
    </row>
    <row r="1022" spans="1:23" ht="15.75" x14ac:dyDescent="0.25">
      <c r="A1022" s="4" t="s">
        <v>2987</v>
      </c>
      <c r="B1022" s="20">
        <v>45322</v>
      </c>
      <c r="C1022" s="4" t="s">
        <v>1971</v>
      </c>
      <c r="D1022" s="4" t="s">
        <v>1652</v>
      </c>
      <c r="E1022" s="4" t="s">
        <v>1932</v>
      </c>
      <c r="F1022" s="4">
        <v>1</v>
      </c>
      <c r="G1022" s="4">
        <v>963.76</v>
      </c>
      <c r="H1022" s="4">
        <v>0.14000000000000001</v>
      </c>
      <c r="I1022" s="4" t="s">
        <v>1961</v>
      </c>
      <c r="J1022" s="4">
        <v>828.83359999999993</v>
      </c>
      <c r="K1022" s="4">
        <f t="shared" si="60"/>
        <v>1</v>
      </c>
      <c r="L1022" s="4">
        <f t="shared" si="61"/>
        <v>963.76</v>
      </c>
      <c r="M1022" s="4">
        <f t="shared" si="62"/>
        <v>0.14000000000000001</v>
      </c>
      <c r="N1022" s="4">
        <f t="shared" si="63"/>
        <v>828.83359999999993</v>
      </c>
      <c r="O1022" s="6">
        <f>VLOOKUP(C1022,'Cleaned Customer Dim'!$A$2:$D$501,4,FALSE)</f>
        <v>45</v>
      </c>
      <c r="P1022" s="6" t="str">
        <f>VLOOKUP(C1022,'Cleaned Customer Dim'!$A$2:$E$501,5,FALSE)</f>
        <v>Female</v>
      </c>
      <c r="Q1022" s="6" t="str">
        <f>VLOOKUP(C1022,'Cleaned Customer Dim'!$A$2:$J$501,10,FALSE)</f>
        <v>Platinum</v>
      </c>
      <c r="R1022" s="4" t="str">
        <f>VLOOKUP(D1022,'Cleaned Product Dim'!$A$2:$C$101,3,FALSE)</f>
        <v>Clothing</v>
      </c>
      <c r="S1022" s="6">
        <f>VLOOKUP(D1022,'Cleaned Product Dim'!$A$2:$G$101,7,FALSE)</f>
        <v>174.02</v>
      </c>
      <c r="T1022" s="6">
        <f>VLOOKUP(D1022,'Cleaned Product Dim'!$A$2:$H$101,8,FALSE)</f>
        <v>268</v>
      </c>
      <c r="U1022" s="6" t="str">
        <f>VLOOKUP(E1022,'Cleaned Store Dim'!$A$2:$C$21,3,FALSE)</f>
        <v>East</v>
      </c>
      <c r="V1022" s="6" t="str">
        <f>VLOOKUP(E1022,'Cleaned Store Dim'!$A$2:$E$21,5,FALSE)</f>
        <v>Flagship</v>
      </c>
      <c r="W1022" s="6" t="str">
        <f>VLOOKUP(E1022,'Cleaned Store Dim'!$A$2:$F$21,6,FALSE)</f>
        <v>Johnsonville</v>
      </c>
    </row>
    <row r="1023" spans="1:23" ht="15.75" x14ac:dyDescent="0.25">
      <c r="A1023" s="4" t="s">
        <v>2988</v>
      </c>
      <c r="B1023" s="20">
        <v>45356</v>
      </c>
      <c r="C1023" s="4" t="s">
        <v>937</v>
      </c>
      <c r="D1023" s="4" t="s">
        <v>1747</v>
      </c>
      <c r="E1023" s="4" t="s">
        <v>1911</v>
      </c>
      <c r="F1023" s="4">
        <v>1</v>
      </c>
      <c r="G1023" s="4">
        <v>238.24</v>
      </c>
      <c r="H1023" s="4">
        <v>0.12</v>
      </c>
      <c r="I1023" s="4" t="s">
        <v>1961</v>
      </c>
      <c r="J1023" s="4">
        <v>209.65119999999999</v>
      </c>
      <c r="K1023" s="4">
        <f t="shared" si="60"/>
        <v>1</v>
      </c>
      <c r="L1023" s="4">
        <f t="shared" si="61"/>
        <v>238.24</v>
      </c>
      <c r="M1023" s="4">
        <f t="shared" si="62"/>
        <v>0.12</v>
      </c>
      <c r="N1023" s="4">
        <f t="shared" si="63"/>
        <v>209.65119999999999</v>
      </c>
      <c r="O1023" s="6">
        <f>VLOOKUP(C1023,'Cleaned Customer Dim'!$A$2:$D$501,4,FALSE)</f>
        <v>30</v>
      </c>
      <c r="P1023" s="6" t="str">
        <f>VLOOKUP(C1023,'Cleaned Customer Dim'!$A$2:$E$501,5,FALSE)</f>
        <v>Male</v>
      </c>
      <c r="Q1023" s="6" t="str">
        <f>VLOOKUP(C1023,'Cleaned Customer Dim'!$A$2:$J$501,10,FALSE)</f>
        <v>Silver</v>
      </c>
      <c r="R1023" s="4" t="str">
        <f>VLOOKUP(D1023,'Cleaned Product Dim'!$A$2:$C$101,3,FALSE)</f>
        <v>Home</v>
      </c>
      <c r="S1023" s="6">
        <f>VLOOKUP(D1023,'Cleaned Product Dim'!$A$2:$G$101,7,FALSE)</f>
        <v>81.75</v>
      </c>
      <c r="T1023" s="6">
        <f>VLOOKUP(D1023,'Cleaned Product Dim'!$A$2:$H$101,8,FALSE)</f>
        <v>226.05</v>
      </c>
      <c r="U1023" s="6" t="str">
        <f>VLOOKUP(E1023,'Cleaned Store Dim'!$A$2:$C$21,3,FALSE)</f>
        <v>East</v>
      </c>
      <c r="V1023" s="6" t="str">
        <f>VLOOKUP(E1023,'Cleaned Store Dim'!$A$2:$E$21,5,FALSE)</f>
        <v>Online</v>
      </c>
      <c r="W1023" s="6" t="str">
        <f>VLOOKUP(E1023,'Cleaned Store Dim'!$A$2:$F$21,6,FALSE)</f>
        <v>Joseph</v>
      </c>
    </row>
    <row r="1024" spans="1:23" ht="15.75" x14ac:dyDescent="0.25">
      <c r="A1024" s="4" t="s">
        <v>2989</v>
      </c>
      <c r="B1024" s="20">
        <v>45644</v>
      </c>
      <c r="C1024" s="4" t="s">
        <v>1423</v>
      </c>
      <c r="D1024" s="4" t="s">
        <v>1829</v>
      </c>
      <c r="E1024" s="4" t="s">
        <v>1939</v>
      </c>
      <c r="F1024" s="4">
        <v>1</v>
      </c>
      <c r="G1024" s="4">
        <v>756.63</v>
      </c>
      <c r="H1024" s="4">
        <v>0.04</v>
      </c>
      <c r="I1024" s="4" t="s">
        <v>1961</v>
      </c>
      <c r="J1024" s="4">
        <v>726.36479999999995</v>
      </c>
      <c r="K1024" s="4">
        <f t="shared" si="60"/>
        <v>1</v>
      </c>
      <c r="L1024" s="4">
        <f t="shared" si="61"/>
        <v>756.63</v>
      </c>
      <c r="M1024" s="4">
        <f t="shared" si="62"/>
        <v>0.04</v>
      </c>
      <c r="N1024" s="4">
        <f t="shared" si="63"/>
        <v>726.36479999999995</v>
      </c>
      <c r="O1024" s="6">
        <f>VLOOKUP(C1024,'Cleaned Customer Dim'!$A$2:$D$501,4,FALSE)</f>
        <v>59</v>
      </c>
      <c r="P1024" s="6" t="str">
        <f>VLOOKUP(C1024,'Cleaned Customer Dim'!$A$2:$E$501,5,FALSE)</f>
        <v>Male</v>
      </c>
      <c r="Q1024" s="6" t="str">
        <f>VLOOKUP(C1024,'Cleaned Customer Dim'!$A$2:$J$501,10,FALSE)</f>
        <v>Platinum</v>
      </c>
      <c r="R1024" s="4" t="str">
        <f>VLOOKUP(D1024,'Cleaned Product Dim'!$A$2:$C$101,3,FALSE)</f>
        <v>Sports</v>
      </c>
      <c r="S1024" s="6">
        <f>VLOOKUP(D1024,'Cleaned Product Dim'!$A$2:$G$101,7,FALSE)</f>
        <v>152.91999999999999</v>
      </c>
      <c r="T1024" s="6">
        <f>VLOOKUP(D1024,'Cleaned Product Dim'!$A$2:$H$101,8,FALSE)</f>
        <v>281</v>
      </c>
      <c r="U1024" s="6" t="str">
        <f>VLOOKUP(E1024,'Cleaned Store Dim'!$A$2:$C$21,3,FALSE)</f>
        <v>West</v>
      </c>
      <c r="V1024" s="6" t="str">
        <f>VLOOKUP(E1024,'Cleaned Store Dim'!$A$2:$E$21,5,FALSE)</f>
        <v>Flagship</v>
      </c>
      <c r="W1024" s="6" t="str">
        <f>VLOOKUP(E1024,'Cleaned Store Dim'!$A$2:$F$21,6,FALSE)</f>
        <v>New Jimmy</v>
      </c>
    </row>
    <row r="1025" spans="1:23" ht="15.75" x14ac:dyDescent="0.25">
      <c r="A1025" s="4" t="s">
        <v>2990</v>
      </c>
      <c r="B1025" s="20">
        <v>45845</v>
      </c>
      <c r="C1025" s="4" t="s">
        <v>88</v>
      </c>
      <c r="D1025" s="4" t="s">
        <v>1862</v>
      </c>
      <c r="E1025" s="4" t="s">
        <v>1914</v>
      </c>
      <c r="F1025" s="4">
        <v>3</v>
      </c>
      <c r="G1025" s="4">
        <v>159.76</v>
      </c>
      <c r="H1025" s="4">
        <v>0.22</v>
      </c>
      <c r="I1025" s="4" t="s">
        <v>1959</v>
      </c>
      <c r="J1025" s="4">
        <v>373.83839999999998</v>
      </c>
      <c r="K1025" s="4">
        <f t="shared" si="60"/>
        <v>3</v>
      </c>
      <c r="L1025" s="4">
        <f t="shared" si="61"/>
        <v>159.76</v>
      </c>
      <c r="M1025" s="4">
        <f t="shared" si="62"/>
        <v>0.22</v>
      </c>
      <c r="N1025" s="4">
        <f t="shared" si="63"/>
        <v>373.83839999999998</v>
      </c>
      <c r="O1025" s="6">
        <f>VLOOKUP(C1025,'Cleaned Customer Dim'!$A$2:$D$501,4,FALSE)</f>
        <v>46</v>
      </c>
      <c r="P1025" s="6" t="str">
        <f>VLOOKUP(C1025,'Cleaned Customer Dim'!$A$2:$E$501,5,FALSE)</f>
        <v>Female</v>
      </c>
      <c r="Q1025" s="6" t="str">
        <f>VLOOKUP(C1025,'Cleaned Customer Dim'!$A$2:$J$501,10,FALSE)</f>
        <v>Platinum</v>
      </c>
      <c r="R1025" s="4" t="str">
        <f>VLOOKUP(D1025,'Cleaned Product Dim'!$A$2:$C$101,3,FALSE)</f>
        <v>Electronics</v>
      </c>
      <c r="S1025" s="6">
        <f>VLOOKUP(D1025,'Cleaned Product Dim'!$A$2:$G$101,7,FALSE)</f>
        <v>377.52</v>
      </c>
      <c r="T1025" s="6">
        <f>VLOOKUP(D1025,'Cleaned Product Dim'!$A$2:$H$101,8,FALSE)</f>
        <v>485</v>
      </c>
      <c r="U1025" s="6" t="str">
        <f>VLOOKUP(E1025,'Cleaned Store Dim'!$A$2:$C$21,3,FALSE)</f>
        <v>South</v>
      </c>
      <c r="V1025" s="6" t="str">
        <f>VLOOKUP(E1025,'Cleaned Store Dim'!$A$2:$E$21,5,FALSE)</f>
        <v>Online</v>
      </c>
      <c r="W1025" s="6" t="str">
        <f>VLOOKUP(E1025,'Cleaned Store Dim'!$A$2:$F$21,6,FALSE)</f>
        <v>Williamsport</v>
      </c>
    </row>
    <row r="1026" spans="1:23" ht="15.75" x14ac:dyDescent="0.25">
      <c r="A1026" s="4" t="s">
        <v>2991</v>
      </c>
      <c r="B1026" s="20">
        <v>45354</v>
      </c>
      <c r="C1026" s="4" t="s">
        <v>1163</v>
      </c>
      <c r="D1026" s="4" t="s">
        <v>1868</v>
      </c>
      <c r="E1026" s="4" t="s">
        <v>1917</v>
      </c>
      <c r="F1026" s="4">
        <v>1</v>
      </c>
      <c r="G1026" s="4">
        <v>329.94</v>
      </c>
      <c r="H1026" s="4">
        <v>0.14000000000000001</v>
      </c>
      <c r="I1026" s="4" t="s">
        <v>1964</v>
      </c>
      <c r="J1026" s="4">
        <v>283.7484</v>
      </c>
      <c r="K1026" s="4">
        <f t="shared" ref="K1026:K1089" si="64">IF(F1026="",J1026/(G1026*(1-H1026)),F1026)</f>
        <v>1</v>
      </c>
      <c r="L1026" s="4">
        <f t="shared" ref="L1026:L1089" si="65">IF(G1026="",J1026/(K1026*(1-H1026)),G1026)</f>
        <v>329.94</v>
      </c>
      <c r="M1026" s="4">
        <f t="shared" ref="M1026:M1089" si="66">IF(H1026="",1-(J1026/(K1026*L1026)),H1026)</f>
        <v>0.14000000000000001</v>
      </c>
      <c r="N1026" s="4">
        <f t="shared" ref="N1026:N1089" si="67">IF(J1026="",F1026*G1026*(1-H1026),J1026)</f>
        <v>283.7484</v>
      </c>
      <c r="O1026" s="6">
        <f>VLOOKUP(C1026,'Cleaned Customer Dim'!$A$2:$D$501,4,FALSE)</f>
        <v>34</v>
      </c>
      <c r="P1026" s="6" t="str">
        <f>VLOOKUP(C1026,'Cleaned Customer Dim'!$A$2:$E$501,5,FALSE)</f>
        <v>Female</v>
      </c>
      <c r="Q1026" s="6" t="str">
        <f>VLOOKUP(C1026,'Cleaned Customer Dim'!$A$2:$J$501,10,FALSE)</f>
        <v>Platinum</v>
      </c>
      <c r="R1026" s="4" t="str">
        <f>VLOOKUP(D1026,'Cleaned Product Dim'!$A$2:$C$101,3,FALSE)</f>
        <v>Sports</v>
      </c>
      <c r="S1026" s="6">
        <f>VLOOKUP(D1026,'Cleaned Product Dim'!$A$2:$G$101,7,FALSE)</f>
        <v>60.65</v>
      </c>
      <c r="T1026" s="6">
        <f>VLOOKUP(D1026,'Cleaned Product Dim'!$A$2:$H$101,8,FALSE)</f>
        <v>75</v>
      </c>
      <c r="U1026" s="6" t="str">
        <f>VLOOKUP(E1026,'Cleaned Store Dim'!$A$2:$C$21,3,FALSE)</f>
        <v>West</v>
      </c>
      <c r="V1026" s="6" t="str">
        <f>VLOOKUP(E1026,'Cleaned Store Dim'!$A$2:$E$21,5,FALSE)</f>
        <v>Online</v>
      </c>
      <c r="W1026" s="6" t="str">
        <f>VLOOKUP(E1026,'Cleaned Store Dim'!$A$2:$F$21,6,FALSE)</f>
        <v>Thompson</v>
      </c>
    </row>
    <row r="1027" spans="1:23" ht="15.75" x14ac:dyDescent="0.25">
      <c r="A1027" s="4" t="s">
        <v>2992</v>
      </c>
      <c r="B1027" s="20">
        <v>45750</v>
      </c>
      <c r="C1027" s="4" t="s">
        <v>228</v>
      </c>
      <c r="D1027" s="4" t="s">
        <v>1625</v>
      </c>
      <c r="E1027" s="4" t="s">
        <v>1917</v>
      </c>
      <c r="F1027" s="4">
        <v>1</v>
      </c>
      <c r="G1027" s="4">
        <v>234.06</v>
      </c>
      <c r="H1027" s="4">
        <v>0.11</v>
      </c>
      <c r="I1027" s="4" t="s">
        <v>1961</v>
      </c>
      <c r="J1027" s="4">
        <v>208.3134</v>
      </c>
      <c r="K1027" s="4">
        <f t="shared" si="64"/>
        <v>1</v>
      </c>
      <c r="L1027" s="4">
        <f t="shared" si="65"/>
        <v>234.06</v>
      </c>
      <c r="M1027" s="4">
        <f t="shared" si="66"/>
        <v>0.11</v>
      </c>
      <c r="N1027" s="4">
        <f t="shared" si="67"/>
        <v>208.3134</v>
      </c>
      <c r="O1027" s="6">
        <f>VLOOKUP(C1027,'Cleaned Customer Dim'!$A$2:$D$501,4,FALSE)</f>
        <v>22</v>
      </c>
      <c r="P1027" s="6" t="str">
        <f>VLOOKUP(C1027,'Cleaned Customer Dim'!$A$2:$E$501,5,FALSE)</f>
        <v>Female</v>
      </c>
      <c r="Q1027" s="6" t="str">
        <f>VLOOKUP(C1027,'Cleaned Customer Dim'!$A$2:$J$501,10,FALSE)</f>
        <v>Silver</v>
      </c>
      <c r="R1027" s="4" t="str">
        <f>VLOOKUP(D1027,'Cleaned Product Dim'!$A$2:$C$101,3,FALSE)</f>
        <v>Sports</v>
      </c>
      <c r="S1027" s="6">
        <f>VLOOKUP(D1027,'Cleaned Product Dim'!$A$2:$G$101,7,FALSE)</f>
        <v>144.53</v>
      </c>
      <c r="T1027" s="6">
        <f>VLOOKUP(D1027,'Cleaned Product Dim'!$A$2:$H$101,8,FALSE)</f>
        <v>367</v>
      </c>
      <c r="U1027" s="6" t="str">
        <f>VLOOKUP(E1027,'Cleaned Store Dim'!$A$2:$C$21,3,FALSE)</f>
        <v>West</v>
      </c>
      <c r="V1027" s="6" t="str">
        <f>VLOOKUP(E1027,'Cleaned Store Dim'!$A$2:$E$21,5,FALSE)</f>
        <v>Online</v>
      </c>
      <c r="W1027" s="6" t="str">
        <f>VLOOKUP(E1027,'Cleaned Store Dim'!$A$2:$F$21,6,FALSE)</f>
        <v>Thompson</v>
      </c>
    </row>
    <row r="1028" spans="1:23" ht="15.75" x14ac:dyDescent="0.25">
      <c r="A1028" s="4" t="s">
        <v>2993</v>
      </c>
      <c r="B1028" s="20">
        <v>45278</v>
      </c>
      <c r="C1028" s="4" t="s">
        <v>1010</v>
      </c>
      <c r="D1028" s="4" t="s">
        <v>1826</v>
      </c>
      <c r="E1028" s="4" t="s">
        <v>1887</v>
      </c>
      <c r="F1028" s="4">
        <v>2</v>
      </c>
      <c r="G1028" s="4">
        <v>773.75</v>
      </c>
      <c r="H1028" s="4">
        <v>0.16</v>
      </c>
      <c r="I1028" s="4" t="s">
        <v>1961</v>
      </c>
      <c r="J1028" s="4">
        <v>1299.9000000000001</v>
      </c>
      <c r="K1028" s="4">
        <f t="shared" si="64"/>
        <v>2</v>
      </c>
      <c r="L1028" s="4">
        <f t="shared" si="65"/>
        <v>773.75</v>
      </c>
      <c r="M1028" s="4">
        <f t="shared" si="66"/>
        <v>0.16</v>
      </c>
      <c r="N1028" s="4">
        <f t="shared" si="67"/>
        <v>1299.9000000000001</v>
      </c>
      <c r="O1028" s="6">
        <f>VLOOKUP(C1028,'Cleaned Customer Dim'!$A$2:$D$501,4,FALSE)</f>
        <v>64</v>
      </c>
      <c r="P1028" s="6" t="str">
        <f>VLOOKUP(C1028,'Cleaned Customer Dim'!$A$2:$E$501,5,FALSE)</f>
        <v>Female</v>
      </c>
      <c r="Q1028" s="6" t="str">
        <f>VLOOKUP(C1028,'Cleaned Customer Dim'!$A$2:$J$501,10,FALSE)</f>
        <v>Gold</v>
      </c>
      <c r="R1028" s="4" t="str">
        <f>VLOOKUP(D1028,'Cleaned Product Dim'!$A$2:$C$101,3,FALSE)</f>
        <v>Sports</v>
      </c>
      <c r="S1028" s="6">
        <f>VLOOKUP(D1028,'Cleaned Product Dim'!$A$2:$G$101,7,FALSE)</f>
        <v>285.54000000000002</v>
      </c>
      <c r="T1028" s="6">
        <f>VLOOKUP(D1028,'Cleaned Product Dim'!$A$2:$H$101,8,FALSE)</f>
        <v>358</v>
      </c>
      <c r="U1028" s="6" t="str">
        <f>VLOOKUP(E1028,'Cleaned Store Dim'!$A$2:$C$21,3,FALSE)</f>
        <v>East</v>
      </c>
      <c r="V1028" s="6" t="str">
        <f>VLOOKUP(E1028,'Cleaned Store Dim'!$A$2:$E$21,5,FALSE)</f>
        <v>Flagship</v>
      </c>
      <c r="W1028" s="6" t="str">
        <f>VLOOKUP(E1028,'Cleaned Store Dim'!$A$2:$F$21,6,FALSE)</f>
        <v>Washington</v>
      </c>
    </row>
    <row r="1029" spans="1:23" ht="15.75" x14ac:dyDescent="0.25">
      <c r="A1029" s="4" t="s">
        <v>2994</v>
      </c>
      <c r="B1029" s="20">
        <v>45570</v>
      </c>
      <c r="C1029" s="4" t="s">
        <v>1364</v>
      </c>
      <c r="D1029" s="4" t="s">
        <v>1738</v>
      </c>
      <c r="E1029" s="4" t="s">
        <v>1945</v>
      </c>
      <c r="F1029" s="4">
        <v>1</v>
      </c>
      <c r="G1029" s="4">
        <v>73.88</v>
      </c>
      <c r="H1029" s="4">
        <v>0.04</v>
      </c>
      <c r="I1029" s="4" t="s">
        <v>1959</v>
      </c>
      <c r="J1029" s="4">
        <v>70.924799999999991</v>
      </c>
      <c r="K1029" s="4">
        <f t="shared" si="64"/>
        <v>1</v>
      </c>
      <c r="L1029" s="4">
        <f t="shared" si="65"/>
        <v>73.88</v>
      </c>
      <c r="M1029" s="4">
        <f t="shared" si="66"/>
        <v>0.04</v>
      </c>
      <c r="N1029" s="4">
        <f t="shared" si="67"/>
        <v>70.924799999999991</v>
      </c>
      <c r="O1029" s="6">
        <f>VLOOKUP(C1029,'Cleaned Customer Dim'!$A$2:$D$501,4,FALSE)</f>
        <v>61</v>
      </c>
      <c r="P1029" s="6" t="str">
        <f>VLOOKUP(C1029,'Cleaned Customer Dim'!$A$2:$E$501,5,FALSE)</f>
        <v>Male</v>
      </c>
      <c r="Q1029" s="6" t="str">
        <f>VLOOKUP(C1029,'Cleaned Customer Dim'!$A$2:$J$501,10,FALSE)</f>
        <v>Gold</v>
      </c>
      <c r="R1029" s="4" t="str">
        <f>VLOOKUP(D1029,'Cleaned Product Dim'!$A$2:$C$101,3,FALSE)</f>
        <v>Sports</v>
      </c>
      <c r="S1029" s="6">
        <f>VLOOKUP(D1029,'Cleaned Product Dim'!$A$2:$G$101,7,FALSE)</f>
        <v>212.26</v>
      </c>
      <c r="T1029" s="6">
        <f>VLOOKUP(D1029,'Cleaned Product Dim'!$A$2:$H$101,8,FALSE)</f>
        <v>82</v>
      </c>
      <c r="U1029" s="6" t="str">
        <f>VLOOKUP(E1029,'Cleaned Store Dim'!$A$2:$C$21,3,FALSE)</f>
        <v>East</v>
      </c>
      <c r="V1029" s="6" t="str">
        <f>VLOOKUP(E1029,'Cleaned Store Dim'!$A$2:$E$21,5,FALSE)</f>
        <v>Flagship</v>
      </c>
      <c r="W1029" s="6" t="str">
        <f>VLOOKUP(E1029,'Cleaned Store Dim'!$A$2:$F$21,6,FALSE)</f>
        <v>East Stevechester</v>
      </c>
    </row>
    <row r="1030" spans="1:23" ht="15.75" x14ac:dyDescent="0.25">
      <c r="A1030" s="4" t="s">
        <v>2995</v>
      </c>
      <c r="B1030" s="20">
        <v>45337</v>
      </c>
      <c r="C1030" s="4" t="s">
        <v>34</v>
      </c>
      <c r="D1030" s="4" t="s">
        <v>1841</v>
      </c>
      <c r="E1030" s="4" t="s">
        <v>1945</v>
      </c>
      <c r="F1030" s="4">
        <v>1</v>
      </c>
      <c r="G1030" s="4">
        <v>859.3</v>
      </c>
      <c r="H1030" s="4">
        <v>0.16</v>
      </c>
      <c r="I1030" s="4" t="s">
        <v>1961</v>
      </c>
      <c r="J1030" s="4">
        <v>721.8119999999999</v>
      </c>
      <c r="K1030" s="4">
        <f t="shared" si="64"/>
        <v>1</v>
      </c>
      <c r="L1030" s="4">
        <f t="shared" si="65"/>
        <v>859.3</v>
      </c>
      <c r="M1030" s="4">
        <f t="shared" si="66"/>
        <v>0.16</v>
      </c>
      <c r="N1030" s="4">
        <f t="shared" si="67"/>
        <v>721.8119999999999</v>
      </c>
      <c r="O1030" s="6">
        <f>VLOOKUP(C1030,'Cleaned Customer Dim'!$A$2:$D$501,4,FALSE)</f>
        <v>24</v>
      </c>
      <c r="P1030" s="6" t="str">
        <f>VLOOKUP(C1030,'Cleaned Customer Dim'!$A$2:$E$501,5,FALSE)</f>
        <v>Male</v>
      </c>
      <c r="Q1030" s="6" t="str">
        <f>VLOOKUP(C1030,'Cleaned Customer Dim'!$A$2:$J$501,10,FALSE)</f>
        <v>Bronze</v>
      </c>
      <c r="R1030" s="4" t="str">
        <f>VLOOKUP(D1030,'Cleaned Product Dim'!$A$2:$C$101,3,FALSE)</f>
        <v>Home</v>
      </c>
      <c r="S1030" s="6">
        <f>VLOOKUP(D1030,'Cleaned Product Dim'!$A$2:$G$101,7,FALSE)</f>
        <v>176.07</v>
      </c>
      <c r="T1030" s="6">
        <f>VLOOKUP(D1030,'Cleaned Product Dim'!$A$2:$H$101,8,FALSE)</f>
        <v>82</v>
      </c>
      <c r="U1030" s="6" t="str">
        <f>VLOOKUP(E1030,'Cleaned Store Dim'!$A$2:$C$21,3,FALSE)</f>
        <v>East</v>
      </c>
      <c r="V1030" s="6" t="str">
        <f>VLOOKUP(E1030,'Cleaned Store Dim'!$A$2:$E$21,5,FALSE)</f>
        <v>Flagship</v>
      </c>
      <c r="W1030" s="6" t="str">
        <f>VLOOKUP(E1030,'Cleaned Store Dim'!$A$2:$F$21,6,FALSE)</f>
        <v>East Stevechester</v>
      </c>
    </row>
    <row r="1031" spans="1:23" ht="15.75" x14ac:dyDescent="0.25">
      <c r="A1031" s="4" t="s">
        <v>2996</v>
      </c>
      <c r="B1031" s="20">
        <v>45564</v>
      </c>
      <c r="C1031" s="4" t="s">
        <v>449</v>
      </c>
      <c r="D1031" s="4" t="s">
        <v>1826</v>
      </c>
      <c r="E1031" s="4" t="s">
        <v>1911</v>
      </c>
      <c r="F1031" s="4">
        <v>4</v>
      </c>
      <c r="G1031" s="4">
        <v>762.43</v>
      </c>
      <c r="H1031" s="4">
        <v>0.05</v>
      </c>
      <c r="I1031" s="4" t="s">
        <v>1959</v>
      </c>
      <c r="J1031" s="4">
        <v>2897.233999999999</v>
      </c>
      <c r="K1031" s="4">
        <f t="shared" si="64"/>
        <v>4</v>
      </c>
      <c r="L1031" s="4">
        <f t="shared" si="65"/>
        <v>762.43</v>
      </c>
      <c r="M1031" s="4">
        <f t="shared" si="66"/>
        <v>0.05</v>
      </c>
      <c r="N1031" s="4">
        <f t="shared" si="67"/>
        <v>2897.233999999999</v>
      </c>
      <c r="O1031" s="6">
        <f>VLOOKUP(C1031,'Cleaned Customer Dim'!$A$2:$D$501,4,FALSE)</f>
        <v>43</v>
      </c>
      <c r="P1031" s="6" t="str">
        <f>VLOOKUP(C1031,'Cleaned Customer Dim'!$A$2:$E$501,5,FALSE)</f>
        <v>Female</v>
      </c>
      <c r="Q1031" s="6" t="str">
        <f>VLOOKUP(C1031,'Cleaned Customer Dim'!$A$2:$J$501,10,FALSE)</f>
        <v>Silver</v>
      </c>
      <c r="R1031" s="4" t="str">
        <f>VLOOKUP(D1031,'Cleaned Product Dim'!$A$2:$C$101,3,FALSE)</f>
        <v>Sports</v>
      </c>
      <c r="S1031" s="6">
        <f>VLOOKUP(D1031,'Cleaned Product Dim'!$A$2:$G$101,7,FALSE)</f>
        <v>285.54000000000002</v>
      </c>
      <c r="T1031" s="6">
        <f>VLOOKUP(D1031,'Cleaned Product Dim'!$A$2:$H$101,8,FALSE)</f>
        <v>358</v>
      </c>
      <c r="U1031" s="6" t="str">
        <f>VLOOKUP(E1031,'Cleaned Store Dim'!$A$2:$C$21,3,FALSE)</f>
        <v>East</v>
      </c>
      <c r="V1031" s="6" t="str">
        <f>VLOOKUP(E1031,'Cleaned Store Dim'!$A$2:$E$21,5,FALSE)</f>
        <v>Online</v>
      </c>
      <c r="W1031" s="6" t="str">
        <f>VLOOKUP(E1031,'Cleaned Store Dim'!$A$2:$F$21,6,FALSE)</f>
        <v>Joseph</v>
      </c>
    </row>
    <row r="1032" spans="1:23" ht="15.75" x14ac:dyDescent="0.25">
      <c r="A1032" s="4" t="s">
        <v>2997</v>
      </c>
      <c r="B1032" s="20">
        <v>45631</v>
      </c>
      <c r="C1032" s="4" t="s">
        <v>433</v>
      </c>
      <c r="D1032" s="4" t="s">
        <v>1802</v>
      </c>
      <c r="E1032" s="4" t="s">
        <v>1887</v>
      </c>
      <c r="F1032" s="4">
        <v>1</v>
      </c>
      <c r="G1032" s="4">
        <v>328.51</v>
      </c>
      <c r="H1032" s="4">
        <v>0.2</v>
      </c>
      <c r="I1032" s="4" t="s">
        <v>1964</v>
      </c>
      <c r="J1032" s="4">
        <v>262.80799999999999</v>
      </c>
      <c r="K1032" s="4">
        <f t="shared" si="64"/>
        <v>1</v>
      </c>
      <c r="L1032" s="4">
        <f t="shared" si="65"/>
        <v>328.51</v>
      </c>
      <c r="M1032" s="4">
        <f t="shared" si="66"/>
        <v>0.2</v>
      </c>
      <c r="N1032" s="4">
        <f t="shared" si="67"/>
        <v>262.80799999999999</v>
      </c>
      <c r="O1032" s="6">
        <f>VLOOKUP(C1032,'Cleaned Customer Dim'!$A$2:$D$501,4,FALSE)</f>
        <v>26</v>
      </c>
      <c r="P1032" s="6" t="str">
        <f>VLOOKUP(C1032,'Cleaned Customer Dim'!$A$2:$E$501,5,FALSE)</f>
        <v>Male</v>
      </c>
      <c r="Q1032" s="6" t="str">
        <f>VLOOKUP(C1032,'Cleaned Customer Dim'!$A$2:$J$501,10,FALSE)</f>
        <v>Bronze</v>
      </c>
      <c r="R1032" s="4" t="str">
        <f>VLOOKUP(D1032,'Cleaned Product Dim'!$A$2:$C$101,3,FALSE)</f>
        <v>Sports</v>
      </c>
      <c r="S1032" s="6">
        <f>VLOOKUP(D1032,'Cleaned Product Dim'!$A$2:$G$101,7,FALSE)</f>
        <v>107.06</v>
      </c>
      <c r="T1032" s="6">
        <f>VLOOKUP(D1032,'Cleaned Product Dim'!$A$2:$H$101,8,FALSE)</f>
        <v>359</v>
      </c>
      <c r="U1032" s="6" t="str">
        <f>VLOOKUP(E1032,'Cleaned Store Dim'!$A$2:$C$21,3,FALSE)</f>
        <v>East</v>
      </c>
      <c r="V1032" s="6" t="str">
        <f>VLOOKUP(E1032,'Cleaned Store Dim'!$A$2:$E$21,5,FALSE)</f>
        <v>Flagship</v>
      </c>
      <c r="W1032" s="6" t="str">
        <f>VLOOKUP(E1032,'Cleaned Store Dim'!$A$2:$F$21,6,FALSE)</f>
        <v>Washington</v>
      </c>
    </row>
    <row r="1033" spans="1:23" ht="15.75" x14ac:dyDescent="0.25">
      <c r="A1033" s="4" t="s">
        <v>2998</v>
      </c>
      <c r="B1033" s="20">
        <v>45719</v>
      </c>
      <c r="C1033" s="4" t="s">
        <v>883</v>
      </c>
      <c r="D1033" s="4" t="s">
        <v>1712</v>
      </c>
      <c r="E1033" s="4" t="s">
        <v>1904</v>
      </c>
      <c r="F1033" s="4">
        <v>1</v>
      </c>
      <c r="G1033" s="4">
        <v>34.51</v>
      </c>
      <c r="H1033" s="4">
        <v>0.04</v>
      </c>
      <c r="I1033" s="4" t="s">
        <v>1964</v>
      </c>
      <c r="J1033" s="4">
        <v>33.129600000000003</v>
      </c>
      <c r="K1033" s="4">
        <f t="shared" si="64"/>
        <v>1</v>
      </c>
      <c r="L1033" s="4">
        <f t="shared" si="65"/>
        <v>34.51</v>
      </c>
      <c r="M1033" s="4">
        <f t="shared" si="66"/>
        <v>0.04</v>
      </c>
      <c r="N1033" s="4">
        <f t="shared" si="67"/>
        <v>33.129600000000003</v>
      </c>
      <c r="O1033" s="6">
        <f>VLOOKUP(C1033,'Cleaned Customer Dim'!$A$2:$D$501,4,FALSE)</f>
        <v>38</v>
      </c>
      <c r="P1033" s="6" t="str">
        <f>VLOOKUP(C1033,'Cleaned Customer Dim'!$A$2:$E$501,5,FALSE)</f>
        <v>Male</v>
      </c>
      <c r="Q1033" s="6" t="str">
        <f>VLOOKUP(C1033,'Cleaned Customer Dim'!$A$2:$J$501,10,FALSE)</f>
        <v>Silver</v>
      </c>
      <c r="R1033" s="4" t="str">
        <f>VLOOKUP(D1033,'Cleaned Product Dim'!$A$2:$C$101,3,FALSE)</f>
        <v>Sports</v>
      </c>
      <c r="S1033" s="6">
        <f>VLOOKUP(D1033,'Cleaned Product Dim'!$A$2:$G$101,7,FALSE)</f>
        <v>167.12</v>
      </c>
      <c r="T1033" s="6">
        <f>VLOOKUP(D1033,'Cleaned Product Dim'!$A$2:$H$101,8,FALSE)</f>
        <v>316</v>
      </c>
      <c r="U1033" s="6" t="str">
        <f>VLOOKUP(E1033,'Cleaned Store Dim'!$A$2:$C$21,3,FALSE)</f>
        <v>South</v>
      </c>
      <c r="V1033" s="6" t="str">
        <f>VLOOKUP(E1033,'Cleaned Store Dim'!$A$2:$E$21,5,FALSE)</f>
        <v>Online</v>
      </c>
      <c r="W1033" s="6" t="str">
        <f>VLOOKUP(E1033,'Cleaned Store Dim'!$A$2:$F$21,6,FALSE)</f>
        <v>Sharon</v>
      </c>
    </row>
    <row r="1034" spans="1:23" ht="15.75" x14ac:dyDescent="0.25">
      <c r="A1034" s="4" t="s">
        <v>2999</v>
      </c>
      <c r="B1034" s="20">
        <v>45250</v>
      </c>
      <c r="C1034" s="4" t="s">
        <v>376</v>
      </c>
      <c r="D1034" s="4" t="s">
        <v>1631</v>
      </c>
      <c r="E1034" s="4" t="s">
        <v>1927</v>
      </c>
      <c r="F1034" s="4">
        <v>3</v>
      </c>
      <c r="G1034" s="4">
        <v>663.73</v>
      </c>
      <c r="H1034" s="4">
        <v>0.06</v>
      </c>
      <c r="I1034" s="4" t="s">
        <v>1964</v>
      </c>
      <c r="J1034" s="4">
        <v>1871.7185999999999</v>
      </c>
      <c r="K1034" s="4">
        <f t="shared" si="64"/>
        <v>3</v>
      </c>
      <c r="L1034" s="4">
        <f t="shared" si="65"/>
        <v>663.73</v>
      </c>
      <c r="M1034" s="4">
        <f t="shared" si="66"/>
        <v>0.06</v>
      </c>
      <c r="N1034" s="4">
        <f t="shared" si="67"/>
        <v>1871.7185999999999</v>
      </c>
      <c r="O1034" s="6">
        <f>VLOOKUP(C1034,'Cleaned Customer Dim'!$A$2:$D$501,4,FALSE)</f>
        <v>50</v>
      </c>
      <c r="P1034" s="6" t="str">
        <f>VLOOKUP(C1034,'Cleaned Customer Dim'!$A$2:$E$501,5,FALSE)</f>
        <v>Female</v>
      </c>
      <c r="Q1034" s="6" t="str">
        <f>VLOOKUP(C1034,'Cleaned Customer Dim'!$A$2:$J$501,10,FALSE)</f>
        <v>Gold</v>
      </c>
      <c r="R1034" s="4" t="str">
        <f>VLOOKUP(D1034,'Cleaned Product Dim'!$A$2:$C$101,3,FALSE)</f>
        <v>Sports</v>
      </c>
      <c r="S1034" s="6">
        <f>VLOOKUP(D1034,'Cleaned Product Dim'!$A$2:$G$101,7,FALSE)</f>
        <v>21.34</v>
      </c>
      <c r="T1034" s="6">
        <f>VLOOKUP(D1034,'Cleaned Product Dim'!$A$2:$H$101,8,FALSE)</f>
        <v>65</v>
      </c>
      <c r="U1034" s="6" t="str">
        <f>VLOOKUP(E1034,'Cleaned Store Dim'!$A$2:$C$21,3,FALSE)</f>
        <v>South</v>
      </c>
      <c r="V1034" s="6" t="str">
        <f>VLOOKUP(E1034,'Cleaned Store Dim'!$A$2:$E$21,5,FALSE)</f>
        <v>Online</v>
      </c>
      <c r="W1034" s="6" t="str">
        <f>VLOOKUP(E1034,'Cleaned Store Dim'!$A$2:$F$21,6,FALSE)</f>
        <v>Lake</v>
      </c>
    </row>
    <row r="1035" spans="1:23" ht="15.75" x14ac:dyDescent="0.25">
      <c r="A1035" s="4" t="s">
        <v>3000</v>
      </c>
      <c r="B1035" s="20">
        <v>45450</v>
      </c>
      <c r="C1035" s="4" t="s">
        <v>799</v>
      </c>
      <c r="D1035" s="4" t="s">
        <v>1677</v>
      </c>
      <c r="E1035" s="4" t="s">
        <v>1921</v>
      </c>
      <c r="F1035" s="4">
        <v>1</v>
      </c>
      <c r="G1035" s="4">
        <v>409.41</v>
      </c>
      <c r="H1035" s="4">
        <v>0.13</v>
      </c>
      <c r="I1035" s="4" t="s">
        <v>1961</v>
      </c>
      <c r="J1035" s="4">
        <v>356.18669999999997</v>
      </c>
      <c r="K1035" s="4">
        <f t="shared" si="64"/>
        <v>1</v>
      </c>
      <c r="L1035" s="4">
        <f t="shared" si="65"/>
        <v>409.41</v>
      </c>
      <c r="M1035" s="4">
        <f t="shared" si="66"/>
        <v>0.13</v>
      </c>
      <c r="N1035" s="4">
        <f t="shared" si="67"/>
        <v>356.18669999999997</v>
      </c>
      <c r="O1035" s="6">
        <f>VLOOKUP(C1035,'Cleaned Customer Dim'!$A$2:$D$501,4,FALSE)</f>
        <v>58</v>
      </c>
      <c r="P1035" s="6" t="str">
        <f>VLOOKUP(C1035,'Cleaned Customer Dim'!$A$2:$E$501,5,FALSE)</f>
        <v>Male</v>
      </c>
      <c r="Q1035" s="6" t="str">
        <f>VLOOKUP(C1035,'Cleaned Customer Dim'!$A$2:$J$501,10,FALSE)</f>
        <v>Bronze</v>
      </c>
      <c r="R1035" s="4" t="str">
        <f>VLOOKUP(D1035,'Cleaned Product Dim'!$A$2:$C$101,3,FALSE)</f>
        <v>Home</v>
      </c>
      <c r="S1035" s="6">
        <f>VLOOKUP(D1035,'Cleaned Product Dim'!$A$2:$G$101,7,FALSE)</f>
        <v>179.77</v>
      </c>
      <c r="T1035" s="6">
        <f>VLOOKUP(D1035,'Cleaned Product Dim'!$A$2:$H$101,8,FALSE)</f>
        <v>305</v>
      </c>
      <c r="U1035" s="6" t="str">
        <f>VLOOKUP(E1035,'Cleaned Store Dim'!$A$2:$C$21,3,FALSE)</f>
        <v>South</v>
      </c>
      <c r="V1035" s="6" t="str">
        <f>VLOOKUP(E1035,'Cleaned Store Dim'!$A$2:$E$21,5,FALSE)</f>
        <v>Flagship</v>
      </c>
      <c r="W1035" s="6" t="str">
        <f>VLOOKUP(E1035,'Cleaned Store Dim'!$A$2:$F$21,6,FALSE)</f>
        <v>Johnstad</v>
      </c>
    </row>
    <row r="1036" spans="1:23" ht="15.75" x14ac:dyDescent="0.25">
      <c r="A1036" s="4" t="s">
        <v>3001</v>
      </c>
      <c r="B1036" s="20">
        <v>45964</v>
      </c>
      <c r="C1036" s="4" t="s">
        <v>336</v>
      </c>
      <c r="D1036" s="4" t="s">
        <v>1817</v>
      </c>
      <c r="E1036" s="4" t="s">
        <v>1901</v>
      </c>
      <c r="F1036" s="4">
        <v>3</v>
      </c>
      <c r="G1036" s="4">
        <v>461.03</v>
      </c>
      <c r="H1036" s="4">
        <v>0.11</v>
      </c>
      <c r="I1036" s="4" t="s">
        <v>1961</v>
      </c>
      <c r="J1036" s="4">
        <v>1230.9501</v>
      </c>
      <c r="K1036" s="4">
        <f t="shared" si="64"/>
        <v>3</v>
      </c>
      <c r="L1036" s="4">
        <f t="shared" si="65"/>
        <v>461.03</v>
      </c>
      <c r="M1036" s="4">
        <f t="shared" si="66"/>
        <v>0.11</v>
      </c>
      <c r="N1036" s="4">
        <f t="shared" si="67"/>
        <v>1230.9501</v>
      </c>
      <c r="O1036" s="6">
        <f>VLOOKUP(C1036,'Cleaned Customer Dim'!$A$2:$D$501,4,FALSE)</f>
        <v>44</v>
      </c>
      <c r="P1036" s="6" t="str">
        <f>VLOOKUP(C1036,'Cleaned Customer Dim'!$A$2:$E$501,5,FALSE)</f>
        <v>Female</v>
      </c>
      <c r="Q1036" s="6" t="str">
        <f>VLOOKUP(C1036,'Cleaned Customer Dim'!$A$2:$J$501,10,FALSE)</f>
        <v>Platinum</v>
      </c>
      <c r="R1036" s="4" t="str">
        <f>VLOOKUP(D1036,'Cleaned Product Dim'!$A$2:$C$101,3,FALSE)</f>
        <v>Home</v>
      </c>
      <c r="S1036" s="6">
        <f>VLOOKUP(D1036,'Cleaned Product Dim'!$A$2:$G$101,7,FALSE)</f>
        <v>325.26</v>
      </c>
      <c r="T1036" s="6">
        <f>VLOOKUP(D1036,'Cleaned Product Dim'!$A$2:$H$101,8,FALSE)</f>
        <v>400</v>
      </c>
      <c r="U1036" s="6" t="str">
        <f>VLOOKUP(E1036,'Cleaned Store Dim'!$A$2:$C$21,3,FALSE)</f>
        <v>North</v>
      </c>
      <c r="V1036" s="6" t="str">
        <f>VLOOKUP(E1036,'Cleaned Store Dim'!$A$2:$E$21,5,FALSE)</f>
        <v>Outlet</v>
      </c>
      <c r="W1036" s="6" t="str">
        <f>VLOOKUP(E1036,'Cleaned Store Dim'!$A$2:$F$21,6,FALSE)</f>
        <v>Goldberg</v>
      </c>
    </row>
    <row r="1037" spans="1:23" ht="15.75" x14ac:dyDescent="0.25">
      <c r="A1037" s="4" t="s">
        <v>3002</v>
      </c>
      <c r="B1037" s="20">
        <v>45630</v>
      </c>
      <c r="C1037" s="4" t="s">
        <v>1163</v>
      </c>
      <c r="D1037" s="4" t="s">
        <v>1631</v>
      </c>
      <c r="E1037" s="4" t="s">
        <v>1934</v>
      </c>
      <c r="F1037" s="4">
        <v>2</v>
      </c>
      <c r="G1037" s="4">
        <v>760.14</v>
      </c>
      <c r="H1037" s="4">
        <v>0.02</v>
      </c>
      <c r="I1037" s="4" t="s">
        <v>1964</v>
      </c>
      <c r="J1037" s="4">
        <v>1489.8743999999999</v>
      </c>
      <c r="K1037" s="4">
        <f t="shared" si="64"/>
        <v>2</v>
      </c>
      <c r="L1037" s="4">
        <f t="shared" si="65"/>
        <v>760.14</v>
      </c>
      <c r="M1037" s="4">
        <f t="shared" si="66"/>
        <v>0.02</v>
      </c>
      <c r="N1037" s="4">
        <f t="shared" si="67"/>
        <v>1489.8743999999999</v>
      </c>
      <c r="O1037" s="6">
        <f>VLOOKUP(C1037,'Cleaned Customer Dim'!$A$2:$D$501,4,FALSE)</f>
        <v>34</v>
      </c>
      <c r="P1037" s="6" t="str">
        <f>VLOOKUP(C1037,'Cleaned Customer Dim'!$A$2:$E$501,5,FALSE)</f>
        <v>Female</v>
      </c>
      <c r="Q1037" s="6" t="str">
        <f>VLOOKUP(C1037,'Cleaned Customer Dim'!$A$2:$J$501,10,FALSE)</f>
        <v>Platinum</v>
      </c>
      <c r="R1037" s="4" t="str">
        <f>VLOOKUP(D1037,'Cleaned Product Dim'!$A$2:$C$101,3,FALSE)</f>
        <v>Sports</v>
      </c>
      <c r="S1037" s="6">
        <f>VLOOKUP(D1037,'Cleaned Product Dim'!$A$2:$G$101,7,FALSE)</f>
        <v>21.34</v>
      </c>
      <c r="T1037" s="6">
        <f>VLOOKUP(D1037,'Cleaned Product Dim'!$A$2:$H$101,8,FALSE)</f>
        <v>65</v>
      </c>
      <c r="U1037" s="6" t="str">
        <f>VLOOKUP(E1037,'Cleaned Store Dim'!$A$2:$C$21,3,FALSE)</f>
        <v>South</v>
      </c>
      <c r="V1037" s="6" t="str">
        <f>VLOOKUP(E1037,'Cleaned Store Dim'!$A$2:$E$21,5,FALSE)</f>
        <v>Outlet</v>
      </c>
      <c r="W1037" s="6" t="str">
        <f>VLOOKUP(E1037,'Cleaned Store Dim'!$A$2:$F$21,6,FALSE)</f>
        <v>Christopher</v>
      </c>
    </row>
    <row r="1038" spans="1:23" ht="15.75" x14ac:dyDescent="0.25">
      <c r="A1038" s="4" t="s">
        <v>3003</v>
      </c>
      <c r="B1038" s="20">
        <v>45773</v>
      </c>
      <c r="C1038" s="4" t="s">
        <v>895</v>
      </c>
      <c r="D1038" s="4" t="s">
        <v>1645</v>
      </c>
      <c r="E1038" s="4" t="s">
        <v>1892</v>
      </c>
      <c r="F1038" s="4">
        <v>3</v>
      </c>
      <c r="G1038" s="4">
        <v>688.76</v>
      </c>
      <c r="H1038" s="4">
        <v>0.12</v>
      </c>
      <c r="I1038" s="4" t="s">
        <v>1961</v>
      </c>
      <c r="J1038" s="4">
        <v>1818.3263999999999</v>
      </c>
      <c r="K1038" s="4">
        <f t="shared" si="64"/>
        <v>3</v>
      </c>
      <c r="L1038" s="4">
        <f t="shared" si="65"/>
        <v>688.76</v>
      </c>
      <c r="M1038" s="4">
        <f t="shared" si="66"/>
        <v>0.12</v>
      </c>
      <c r="N1038" s="4">
        <f t="shared" si="67"/>
        <v>1818.3263999999999</v>
      </c>
      <c r="O1038" s="6">
        <f>VLOOKUP(C1038,'Cleaned Customer Dim'!$A$2:$D$501,4,FALSE)</f>
        <v>42</v>
      </c>
      <c r="P1038" s="6" t="str">
        <f>VLOOKUP(C1038,'Cleaned Customer Dim'!$A$2:$E$501,5,FALSE)</f>
        <v>Female</v>
      </c>
      <c r="Q1038" s="6" t="str">
        <f>VLOOKUP(C1038,'Cleaned Customer Dim'!$A$2:$J$501,10,FALSE)</f>
        <v>Platinum</v>
      </c>
      <c r="R1038" s="4" t="str">
        <f>VLOOKUP(D1038,'Cleaned Product Dim'!$A$2:$C$101,3,FALSE)</f>
        <v>Clothing</v>
      </c>
      <c r="S1038" s="6">
        <f>VLOOKUP(D1038,'Cleaned Product Dim'!$A$2:$G$101,7,FALSE)</f>
        <v>265.73266666666666</v>
      </c>
      <c r="T1038" s="6">
        <f>VLOOKUP(D1038,'Cleaned Product Dim'!$A$2:$H$101,8,FALSE)</f>
        <v>360</v>
      </c>
      <c r="U1038" s="6" t="str">
        <f>VLOOKUP(E1038,'Cleaned Store Dim'!$A$2:$C$21,3,FALSE)</f>
        <v>North</v>
      </c>
      <c r="V1038" s="6" t="str">
        <f>VLOOKUP(E1038,'Cleaned Store Dim'!$A$2:$E$21,5,FALSE)</f>
        <v>Flagship</v>
      </c>
      <c r="W1038" s="6" t="str">
        <f>VLOOKUP(E1038,'Cleaned Store Dim'!$A$2:$F$21,6,FALSE)</f>
        <v>Daniel</v>
      </c>
    </row>
    <row r="1039" spans="1:23" ht="15.75" x14ac:dyDescent="0.25">
      <c r="A1039" s="4" t="s">
        <v>3004</v>
      </c>
      <c r="B1039" s="20">
        <v>45693</v>
      </c>
      <c r="C1039" s="4" t="s">
        <v>539</v>
      </c>
      <c r="D1039" s="4" t="s">
        <v>1709</v>
      </c>
      <c r="E1039" s="4" t="s">
        <v>1921</v>
      </c>
      <c r="F1039" s="4">
        <v>2</v>
      </c>
      <c r="G1039" s="4">
        <v>257.77999999999997</v>
      </c>
      <c r="H1039" s="4">
        <v>0.05</v>
      </c>
      <c r="I1039" s="4" t="s">
        <v>1959</v>
      </c>
      <c r="J1039" s="4">
        <v>489.78199999999993</v>
      </c>
      <c r="K1039" s="4">
        <f t="shared" si="64"/>
        <v>2</v>
      </c>
      <c r="L1039" s="4">
        <f t="shared" si="65"/>
        <v>257.77999999999997</v>
      </c>
      <c r="M1039" s="4">
        <f t="shared" si="66"/>
        <v>0.05</v>
      </c>
      <c r="N1039" s="4">
        <f t="shared" si="67"/>
        <v>489.78199999999993</v>
      </c>
      <c r="O1039" s="6">
        <f>VLOOKUP(C1039,'Cleaned Customer Dim'!$A$2:$D$501,4,FALSE)</f>
        <v>46</v>
      </c>
      <c r="P1039" s="6" t="str">
        <f>VLOOKUP(C1039,'Cleaned Customer Dim'!$A$2:$E$501,5,FALSE)</f>
        <v>Female</v>
      </c>
      <c r="Q1039" s="6" t="str">
        <f>VLOOKUP(C1039,'Cleaned Customer Dim'!$A$2:$J$501,10,FALSE)</f>
        <v>Gold</v>
      </c>
      <c r="R1039" s="4" t="str">
        <f>VLOOKUP(D1039,'Cleaned Product Dim'!$A$2:$C$101,3,FALSE)</f>
        <v>Electronics</v>
      </c>
      <c r="S1039" s="6">
        <f>VLOOKUP(D1039,'Cleaned Product Dim'!$A$2:$G$101,7,FALSE)</f>
        <v>253.33</v>
      </c>
      <c r="T1039" s="6">
        <f>VLOOKUP(D1039,'Cleaned Product Dim'!$A$2:$H$101,8,FALSE)</f>
        <v>266</v>
      </c>
      <c r="U1039" s="6" t="str">
        <f>VLOOKUP(E1039,'Cleaned Store Dim'!$A$2:$C$21,3,FALSE)</f>
        <v>South</v>
      </c>
      <c r="V1039" s="6" t="str">
        <f>VLOOKUP(E1039,'Cleaned Store Dim'!$A$2:$E$21,5,FALSE)</f>
        <v>Flagship</v>
      </c>
      <c r="W1039" s="6" t="str">
        <f>VLOOKUP(E1039,'Cleaned Store Dim'!$A$2:$F$21,6,FALSE)</f>
        <v>Johnstad</v>
      </c>
    </row>
    <row r="1040" spans="1:23" ht="15.75" x14ac:dyDescent="0.25">
      <c r="A1040" s="4" t="s">
        <v>3005</v>
      </c>
      <c r="B1040" s="20">
        <v>45400</v>
      </c>
      <c r="C1040" s="4" t="s">
        <v>202</v>
      </c>
      <c r="D1040" s="4" t="s">
        <v>1741</v>
      </c>
      <c r="E1040" s="4" t="s">
        <v>1914</v>
      </c>
      <c r="F1040" s="4">
        <v>2</v>
      </c>
      <c r="G1040" s="4">
        <v>314.29000000000002</v>
      </c>
      <c r="H1040" s="4">
        <v>0.19</v>
      </c>
      <c r="I1040" s="4" t="s">
        <v>1964</v>
      </c>
      <c r="J1040" s="4">
        <v>509.14980000000008</v>
      </c>
      <c r="K1040" s="4">
        <f t="shared" si="64"/>
        <v>2</v>
      </c>
      <c r="L1040" s="4">
        <f t="shared" si="65"/>
        <v>314.29000000000002</v>
      </c>
      <c r="M1040" s="4">
        <f t="shared" si="66"/>
        <v>0.19</v>
      </c>
      <c r="N1040" s="4">
        <f t="shared" si="67"/>
        <v>509.14980000000008</v>
      </c>
      <c r="O1040" s="6">
        <f>VLOOKUP(C1040,'Cleaned Customer Dim'!$A$2:$D$501,4,FALSE)</f>
        <v>55</v>
      </c>
      <c r="P1040" s="6" t="str">
        <f>VLOOKUP(C1040,'Cleaned Customer Dim'!$A$2:$E$501,5,FALSE)</f>
        <v>Male</v>
      </c>
      <c r="Q1040" s="6" t="str">
        <f>VLOOKUP(C1040,'Cleaned Customer Dim'!$A$2:$J$501,10,FALSE)</f>
        <v>Bronze</v>
      </c>
      <c r="R1040" s="4" t="str">
        <f>VLOOKUP(D1040,'Cleaned Product Dim'!$A$2:$C$101,3,FALSE)</f>
        <v>Clothing</v>
      </c>
      <c r="S1040" s="6">
        <f>VLOOKUP(D1040,'Cleaned Product Dim'!$A$2:$G$101,7,FALSE)</f>
        <v>386.56</v>
      </c>
      <c r="T1040" s="6">
        <f>VLOOKUP(D1040,'Cleaned Product Dim'!$A$2:$H$101,8,FALSE)</f>
        <v>125</v>
      </c>
      <c r="U1040" s="6" t="str">
        <f>VLOOKUP(E1040,'Cleaned Store Dim'!$A$2:$C$21,3,FALSE)</f>
        <v>South</v>
      </c>
      <c r="V1040" s="6" t="str">
        <f>VLOOKUP(E1040,'Cleaned Store Dim'!$A$2:$E$21,5,FALSE)</f>
        <v>Online</v>
      </c>
      <c r="W1040" s="6" t="str">
        <f>VLOOKUP(E1040,'Cleaned Store Dim'!$A$2:$F$21,6,FALSE)</f>
        <v>Williamsport</v>
      </c>
    </row>
    <row r="1041" spans="1:23" ht="15.75" x14ac:dyDescent="0.25">
      <c r="A1041" s="4" t="s">
        <v>3006</v>
      </c>
      <c r="B1041" s="20">
        <v>45520</v>
      </c>
      <c r="C1041" s="4" t="s">
        <v>527</v>
      </c>
      <c r="D1041" s="4" t="s">
        <v>1799</v>
      </c>
      <c r="E1041" s="4" t="s">
        <v>1934</v>
      </c>
      <c r="F1041" s="4">
        <v>3</v>
      </c>
      <c r="G1041" s="4">
        <v>336.09</v>
      </c>
      <c r="H1041" s="4">
        <v>0.01</v>
      </c>
      <c r="I1041" s="4" t="s">
        <v>1961</v>
      </c>
      <c r="J1041" s="4">
        <v>998.18729999999994</v>
      </c>
      <c r="K1041" s="4">
        <f t="shared" si="64"/>
        <v>3</v>
      </c>
      <c r="L1041" s="4">
        <f t="shared" si="65"/>
        <v>336.09</v>
      </c>
      <c r="M1041" s="4">
        <f t="shared" si="66"/>
        <v>0.01</v>
      </c>
      <c r="N1041" s="4">
        <f t="shared" si="67"/>
        <v>998.18729999999994</v>
      </c>
      <c r="O1041" s="6">
        <f>VLOOKUP(C1041,'Cleaned Customer Dim'!$A$2:$D$501,4,FALSE)</f>
        <v>60</v>
      </c>
      <c r="P1041" s="6" t="str">
        <f>VLOOKUP(C1041,'Cleaned Customer Dim'!$A$2:$E$501,5,FALSE)</f>
        <v>Female</v>
      </c>
      <c r="Q1041" s="6" t="str">
        <f>VLOOKUP(C1041,'Cleaned Customer Dim'!$A$2:$J$501,10,FALSE)</f>
        <v>Gold</v>
      </c>
      <c r="R1041" s="4" t="str">
        <f>VLOOKUP(D1041,'Cleaned Product Dim'!$A$2:$C$101,3,FALSE)</f>
        <v>Sports</v>
      </c>
      <c r="S1041" s="6">
        <f>VLOOKUP(D1041,'Cleaned Product Dim'!$A$2:$G$101,7,FALSE)</f>
        <v>477.61</v>
      </c>
      <c r="T1041" s="6">
        <f>VLOOKUP(D1041,'Cleaned Product Dim'!$A$2:$H$101,8,FALSE)</f>
        <v>300</v>
      </c>
      <c r="U1041" s="6" t="str">
        <f>VLOOKUP(E1041,'Cleaned Store Dim'!$A$2:$C$21,3,FALSE)</f>
        <v>South</v>
      </c>
      <c r="V1041" s="6" t="str">
        <f>VLOOKUP(E1041,'Cleaned Store Dim'!$A$2:$E$21,5,FALSE)</f>
        <v>Outlet</v>
      </c>
      <c r="W1041" s="6" t="str">
        <f>VLOOKUP(E1041,'Cleaned Store Dim'!$A$2:$F$21,6,FALSE)</f>
        <v>Christopher</v>
      </c>
    </row>
    <row r="1042" spans="1:23" ht="15.75" x14ac:dyDescent="0.25">
      <c r="A1042" s="4" t="s">
        <v>3007</v>
      </c>
      <c r="B1042" s="20">
        <v>45861</v>
      </c>
      <c r="C1042" s="4" t="s">
        <v>20</v>
      </c>
      <c r="D1042" s="4" t="s">
        <v>1808</v>
      </c>
      <c r="E1042" s="4" t="s">
        <v>1942</v>
      </c>
      <c r="F1042" s="4">
        <v>3</v>
      </c>
      <c r="G1042" s="4">
        <v>202.07</v>
      </c>
      <c r="H1042" s="4">
        <v>0.23</v>
      </c>
      <c r="I1042" s="4" t="s">
        <v>1961</v>
      </c>
      <c r="J1042" s="4">
        <v>466.78170000000011</v>
      </c>
      <c r="K1042" s="4">
        <f t="shared" si="64"/>
        <v>3</v>
      </c>
      <c r="L1042" s="4">
        <f t="shared" si="65"/>
        <v>202.07</v>
      </c>
      <c r="M1042" s="4">
        <f t="shared" si="66"/>
        <v>0.23</v>
      </c>
      <c r="N1042" s="4">
        <f t="shared" si="67"/>
        <v>466.78170000000011</v>
      </c>
      <c r="O1042" s="6">
        <f>VLOOKUP(C1042,'Cleaned Customer Dim'!$A$2:$D$501,4,FALSE)</f>
        <v>29</v>
      </c>
      <c r="P1042" s="6" t="str">
        <f>VLOOKUP(C1042,'Cleaned Customer Dim'!$A$2:$E$501,5,FALSE)</f>
        <v>Female</v>
      </c>
      <c r="Q1042" s="6" t="str">
        <f>VLOOKUP(C1042,'Cleaned Customer Dim'!$A$2:$J$501,10,FALSE)</f>
        <v>Platinum</v>
      </c>
      <c r="R1042" s="4" t="str">
        <f>VLOOKUP(D1042,'Cleaned Product Dim'!$A$2:$C$101,3,FALSE)</f>
        <v>Clothing</v>
      </c>
      <c r="S1042" s="6">
        <f>VLOOKUP(D1042,'Cleaned Product Dim'!$A$2:$G$101,7,FALSE)</f>
        <v>158.13999999999999</v>
      </c>
      <c r="T1042" s="6">
        <f>VLOOKUP(D1042,'Cleaned Product Dim'!$A$2:$H$101,8,FALSE)</f>
        <v>82</v>
      </c>
      <c r="U1042" s="6" t="str">
        <f>VLOOKUP(E1042,'Cleaned Store Dim'!$A$2:$C$21,3,FALSE)</f>
        <v>North</v>
      </c>
      <c r="V1042" s="6" t="str">
        <f>VLOOKUP(E1042,'Cleaned Store Dim'!$A$2:$E$21,5,FALSE)</f>
        <v>Flagship</v>
      </c>
      <c r="W1042" s="6" t="str">
        <f>VLOOKUP(E1042,'Cleaned Store Dim'!$A$2:$F$21,6,FALSE)</f>
        <v>Benson</v>
      </c>
    </row>
    <row r="1043" spans="1:23" ht="15.75" x14ac:dyDescent="0.25">
      <c r="A1043" s="4" t="s">
        <v>3008</v>
      </c>
      <c r="B1043" s="20">
        <v>45752</v>
      </c>
      <c r="C1043" s="4" t="s">
        <v>989</v>
      </c>
      <c r="D1043" s="4" t="s">
        <v>1625</v>
      </c>
      <c r="E1043" s="4" t="s">
        <v>1917</v>
      </c>
      <c r="F1043" s="4">
        <v>2</v>
      </c>
      <c r="G1043" s="4">
        <v>485.25</v>
      </c>
      <c r="H1043" s="4">
        <v>0.28000000000000003</v>
      </c>
      <c r="I1043" s="4" t="s">
        <v>1959</v>
      </c>
      <c r="J1043" s="4">
        <v>698.76</v>
      </c>
      <c r="K1043" s="4">
        <f t="shared" si="64"/>
        <v>2</v>
      </c>
      <c r="L1043" s="4">
        <f t="shared" si="65"/>
        <v>485.25</v>
      </c>
      <c r="M1043" s="4">
        <f t="shared" si="66"/>
        <v>0.28000000000000003</v>
      </c>
      <c r="N1043" s="4">
        <f t="shared" si="67"/>
        <v>698.76</v>
      </c>
      <c r="O1043" s="6">
        <f>VLOOKUP(C1043,'Cleaned Customer Dim'!$A$2:$D$501,4,FALSE)</f>
        <v>20</v>
      </c>
      <c r="P1043" s="6" t="str">
        <f>VLOOKUP(C1043,'Cleaned Customer Dim'!$A$2:$E$501,5,FALSE)</f>
        <v>Male</v>
      </c>
      <c r="Q1043" s="6" t="str">
        <f>VLOOKUP(C1043,'Cleaned Customer Dim'!$A$2:$J$501,10,FALSE)</f>
        <v>Silver</v>
      </c>
      <c r="R1043" s="4" t="str">
        <f>VLOOKUP(D1043,'Cleaned Product Dim'!$A$2:$C$101,3,FALSE)</f>
        <v>Sports</v>
      </c>
      <c r="S1043" s="6">
        <f>VLOOKUP(D1043,'Cleaned Product Dim'!$A$2:$G$101,7,FALSE)</f>
        <v>144.53</v>
      </c>
      <c r="T1043" s="6">
        <f>VLOOKUP(D1043,'Cleaned Product Dim'!$A$2:$H$101,8,FALSE)</f>
        <v>367</v>
      </c>
      <c r="U1043" s="6" t="str">
        <f>VLOOKUP(E1043,'Cleaned Store Dim'!$A$2:$C$21,3,FALSE)</f>
        <v>West</v>
      </c>
      <c r="V1043" s="6" t="str">
        <f>VLOOKUP(E1043,'Cleaned Store Dim'!$A$2:$E$21,5,FALSE)</f>
        <v>Online</v>
      </c>
      <c r="W1043" s="6" t="str">
        <f>VLOOKUP(E1043,'Cleaned Store Dim'!$A$2:$F$21,6,FALSE)</f>
        <v>Thompson</v>
      </c>
    </row>
    <row r="1044" spans="1:23" ht="15.75" x14ac:dyDescent="0.25">
      <c r="A1044" s="4" t="s">
        <v>3009</v>
      </c>
      <c r="B1044" s="20">
        <v>45817</v>
      </c>
      <c r="C1044" s="4" t="s">
        <v>575</v>
      </c>
      <c r="D1044" s="4" t="s">
        <v>1808</v>
      </c>
      <c r="E1044" s="4" t="s">
        <v>1924</v>
      </c>
      <c r="F1044" s="4">
        <v>4</v>
      </c>
      <c r="G1044" s="4">
        <v>552.38</v>
      </c>
      <c r="H1044" s="4">
        <v>0.1</v>
      </c>
      <c r="I1044" s="4" t="s">
        <v>1961</v>
      </c>
      <c r="J1044" s="4">
        <v>1988.568</v>
      </c>
      <c r="K1044" s="4">
        <f t="shared" si="64"/>
        <v>4</v>
      </c>
      <c r="L1044" s="4">
        <f t="shared" si="65"/>
        <v>552.38</v>
      </c>
      <c r="M1044" s="4">
        <f t="shared" si="66"/>
        <v>0.1</v>
      </c>
      <c r="N1044" s="4">
        <f t="shared" si="67"/>
        <v>1988.568</v>
      </c>
      <c r="O1044" s="6">
        <f>VLOOKUP(C1044,'Cleaned Customer Dim'!$A$2:$D$501,4,FALSE)</f>
        <v>44</v>
      </c>
      <c r="P1044" s="6" t="str">
        <f>VLOOKUP(C1044,'Cleaned Customer Dim'!$A$2:$E$501,5,FALSE)</f>
        <v>Female</v>
      </c>
      <c r="Q1044" s="6" t="str">
        <f>VLOOKUP(C1044,'Cleaned Customer Dim'!$A$2:$J$501,10,FALSE)</f>
        <v>Platinum</v>
      </c>
      <c r="R1044" s="4" t="str">
        <f>VLOOKUP(D1044,'Cleaned Product Dim'!$A$2:$C$101,3,FALSE)</f>
        <v>Clothing</v>
      </c>
      <c r="S1044" s="6">
        <f>VLOOKUP(D1044,'Cleaned Product Dim'!$A$2:$G$101,7,FALSE)</f>
        <v>158.13999999999999</v>
      </c>
      <c r="T1044" s="6">
        <f>VLOOKUP(D1044,'Cleaned Product Dim'!$A$2:$H$101,8,FALSE)</f>
        <v>82</v>
      </c>
      <c r="U1044" s="6" t="str">
        <f>VLOOKUP(E1044,'Cleaned Store Dim'!$A$2:$C$21,3,FALSE)</f>
        <v>East</v>
      </c>
      <c r="V1044" s="6" t="str">
        <f>VLOOKUP(E1044,'Cleaned Store Dim'!$A$2:$E$21,5,FALSE)</f>
        <v>Online</v>
      </c>
      <c r="W1044" s="6" t="str">
        <f>VLOOKUP(E1044,'Cleaned Store Dim'!$A$2:$F$21,6,FALSE)</f>
        <v>David</v>
      </c>
    </row>
    <row r="1045" spans="1:23" ht="15.75" x14ac:dyDescent="0.25">
      <c r="A1045" s="4" t="s">
        <v>3010</v>
      </c>
      <c r="B1045" s="20">
        <v>45251</v>
      </c>
      <c r="C1045" s="4" t="s">
        <v>382</v>
      </c>
      <c r="D1045" s="4" t="s">
        <v>1756</v>
      </c>
      <c r="E1045" s="4" t="s">
        <v>1942</v>
      </c>
      <c r="F1045" s="4">
        <v>4</v>
      </c>
      <c r="G1045" s="4">
        <v>377.26</v>
      </c>
      <c r="H1045" s="4">
        <v>0.22</v>
      </c>
      <c r="I1045" s="4" t="s">
        <v>1964</v>
      </c>
      <c r="J1045" s="4">
        <v>1177.0512000000001</v>
      </c>
      <c r="K1045" s="4">
        <f t="shared" si="64"/>
        <v>4</v>
      </c>
      <c r="L1045" s="4">
        <f t="shared" si="65"/>
        <v>377.26</v>
      </c>
      <c r="M1045" s="4">
        <f t="shared" si="66"/>
        <v>0.22</v>
      </c>
      <c r="N1045" s="4">
        <f t="shared" si="67"/>
        <v>1177.0512000000001</v>
      </c>
      <c r="O1045" s="6">
        <f>VLOOKUP(C1045,'Cleaned Customer Dim'!$A$2:$D$501,4,FALSE)</f>
        <v>62</v>
      </c>
      <c r="P1045" s="6" t="str">
        <f>VLOOKUP(C1045,'Cleaned Customer Dim'!$A$2:$E$501,5,FALSE)</f>
        <v>Female</v>
      </c>
      <c r="Q1045" s="6" t="str">
        <f>VLOOKUP(C1045,'Cleaned Customer Dim'!$A$2:$J$501,10,FALSE)</f>
        <v>Platinum</v>
      </c>
      <c r="R1045" s="4" t="str">
        <f>VLOOKUP(D1045,'Cleaned Product Dim'!$A$2:$C$101,3,FALSE)</f>
        <v>Clothing</v>
      </c>
      <c r="S1045" s="6">
        <f>VLOOKUP(D1045,'Cleaned Product Dim'!$A$2:$G$101,7,FALSE)</f>
        <v>113.83</v>
      </c>
      <c r="T1045" s="6">
        <f>VLOOKUP(D1045,'Cleaned Product Dim'!$A$2:$H$101,8,FALSE)</f>
        <v>485</v>
      </c>
      <c r="U1045" s="6" t="str">
        <f>VLOOKUP(E1045,'Cleaned Store Dim'!$A$2:$C$21,3,FALSE)</f>
        <v>North</v>
      </c>
      <c r="V1045" s="6" t="str">
        <f>VLOOKUP(E1045,'Cleaned Store Dim'!$A$2:$E$21,5,FALSE)</f>
        <v>Flagship</v>
      </c>
      <c r="W1045" s="6" t="str">
        <f>VLOOKUP(E1045,'Cleaned Store Dim'!$A$2:$F$21,6,FALSE)</f>
        <v>Benson</v>
      </c>
    </row>
    <row r="1046" spans="1:23" ht="15.75" x14ac:dyDescent="0.25">
      <c r="A1046" s="4" t="s">
        <v>3011</v>
      </c>
      <c r="B1046" s="20">
        <v>45257</v>
      </c>
      <c r="C1046" s="4" t="s">
        <v>206</v>
      </c>
      <c r="D1046" s="4" t="s">
        <v>1721</v>
      </c>
      <c r="E1046" s="4" t="s">
        <v>1948</v>
      </c>
      <c r="F1046" s="4">
        <v>4</v>
      </c>
      <c r="G1046" s="4">
        <v>189.07</v>
      </c>
      <c r="H1046" s="4">
        <v>0.1</v>
      </c>
      <c r="I1046" s="4" t="s">
        <v>1964</v>
      </c>
      <c r="J1046" s="4">
        <v>680.65200000000004</v>
      </c>
      <c r="K1046" s="4">
        <f t="shared" si="64"/>
        <v>4</v>
      </c>
      <c r="L1046" s="4">
        <f t="shared" si="65"/>
        <v>189.07</v>
      </c>
      <c r="M1046" s="4">
        <f t="shared" si="66"/>
        <v>0.1</v>
      </c>
      <c r="N1046" s="4">
        <f t="shared" si="67"/>
        <v>680.65200000000004</v>
      </c>
      <c r="O1046" s="6">
        <f>VLOOKUP(C1046,'Cleaned Customer Dim'!$A$2:$D$501,4,FALSE)</f>
        <v>37</v>
      </c>
      <c r="P1046" s="6" t="str">
        <f>VLOOKUP(C1046,'Cleaned Customer Dim'!$A$2:$E$501,5,FALSE)</f>
        <v>Female</v>
      </c>
      <c r="Q1046" s="6" t="str">
        <f>VLOOKUP(C1046,'Cleaned Customer Dim'!$A$2:$J$501,10,FALSE)</f>
        <v>Gold</v>
      </c>
      <c r="R1046" s="4" t="str">
        <f>VLOOKUP(D1046,'Cleaned Product Dim'!$A$2:$C$101,3,FALSE)</f>
        <v>Beauty</v>
      </c>
      <c r="S1046" s="6">
        <f>VLOOKUP(D1046,'Cleaned Product Dim'!$A$2:$G$101,7,FALSE)</f>
        <v>250.41615384615383</v>
      </c>
      <c r="T1046" s="6">
        <f>VLOOKUP(D1046,'Cleaned Product Dim'!$A$2:$H$101,8,FALSE)</f>
        <v>431</v>
      </c>
      <c r="U1046" s="6" t="str">
        <f>VLOOKUP(E1046,'Cleaned Store Dim'!$A$2:$C$21,3,FALSE)</f>
        <v>East</v>
      </c>
      <c r="V1046" s="6" t="str">
        <f>VLOOKUP(E1046,'Cleaned Store Dim'!$A$2:$E$21,5,FALSE)</f>
        <v>Online</v>
      </c>
      <c r="W1046" s="6" t="str">
        <f>VLOOKUP(E1046,'Cleaned Store Dim'!$A$2:$F$21,6,FALSE)</f>
        <v>Vasquez</v>
      </c>
    </row>
    <row r="1047" spans="1:23" ht="15.75" x14ac:dyDescent="0.25">
      <c r="A1047" s="4" t="s">
        <v>3012</v>
      </c>
      <c r="B1047" s="20">
        <v>45936</v>
      </c>
      <c r="C1047" s="4" t="s">
        <v>2142</v>
      </c>
      <c r="D1047" s="4" t="s">
        <v>1667</v>
      </c>
      <c r="E1047" s="4" t="s">
        <v>1904</v>
      </c>
      <c r="F1047" s="4">
        <v>3</v>
      </c>
      <c r="G1047" s="4">
        <v>272.27</v>
      </c>
      <c r="H1047" s="4">
        <v>0.01</v>
      </c>
      <c r="I1047" s="4" t="s">
        <v>1959</v>
      </c>
      <c r="J1047" s="4">
        <v>808.64189999999996</v>
      </c>
      <c r="K1047" s="4">
        <f t="shared" si="64"/>
        <v>3</v>
      </c>
      <c r="L1047" s="4">
        <f t="shared" si="65"/>
        <v>272.27</v>
      </c>
      <c r="M1047" s="4">
        <f t="shared" si="66"/>
        <v>0.01</v>
      </c>
      <c r="N1047" s="4">
        <f t="shared" si="67"/>
        <v>808.64189999999996</v>
      </c>
      <c r="O1047" s="6">
        <f>VLOOKUP(C1047,'Cleaned Customer Dim'!$A$2:$D$501,4,FALSE)</f>
        <v>27</v>
      </c>
      <c r="P1047" s="6" t="str">
        <f>VLOOKUP(C1047,'Cleaned Customer Dim'!$A$2:$E$501,5,FALSE)</f>
        <v>Female</v>
      </c>
      <c r="Q1047" s="6" t="str">
        <f>VLOOKUP(C1047,'Cleaned Customer Dim'!$A$2:$J$501,10,FALSE)</f>
        <v>Platinum</v>
      </c>
      <c r="R1047" s="4" t="str">
        <f>VLOOKUP(D1047,'Cleaned Product Dim'!$A$2:$C$101,3,FALSE)</f>
        <v>Home</v>
      </c>
      <c r="S1047" s="6">
        <f>VLOOKUP(D1047,'Cleaned Product Dim'!$A$2:$G$101,7,FALSE)</f>
        <v>19.52</v>
      </c>
      <c r="T1047" s="6">
        <f>VLOOKUP(D1047,'Cleaned Product Dim'!$A$2:$H$101,8,FALSE)</f>
        <v>57</v>
      </c>
      <c r="U1047" s="6" t="str">
        <f>VLOOKUP(E1047,'Cleaned Store Dim'!$A$2:$C$21,3,FALSE)</f>
        <v>South</v>
      </c>
      <c r="V1047" s="6" t="str">
        <f>VLOOKUP(E1047,'Cleaned Store Dim'!$A$2:$E$21,5,FALSE)</f>
        <v>Online</v>
      </c>
      <c r="W1047" s="6" t="str">
        <f>VLOOKUP(E1047,'Cleaned Store Dim'!$A$2:$F$21,6,FALSE)</f>
        <v>Sharon</v>
      </c>
    </row>
    <row r="1048" spans="1:23" ht="15.75" x14ac:dyDescent="0.25">
      <c r="A1048" s="4" t="s">
        <v>3013</v>
      </c>
      <c r="B1048" s="20">
        <v>45806</v>
      </c>
      <c r="C1048" s="4" t="s">
        <v>853</v>
      </c>
      <c r="D1048" s="4" t="s">
        <v>1859</v>
      </c>
      <c r="E1048" s="4" t="s">
        <v>1927</v>
      </c>
      <c r="F1048" s="4">
        <v>1</v>
      </c>
      <c r="G1048" s="4">
        <v>209.39</v>
      </c>
      <c r="H1048" s="4">
        <v>0.28000000000000003</v>
      </c>
      <c r="I1048" s="4" t="s">
        <v>1961</v>
      </c>
      <c r="J1048" s="4">
        <v>150.76079999999999</v>
      </c>
      <c r="K1048" s="4">
        <f t="shared" si="64"/>
        <v>1</v>
      </c>
      <c r="L1048" s="4">
        <f t="shared" si="65"/>
        <v>209.39</v>
      </c>
      <c r="M1048" s="4">
        <f t="shared" si="66"/>
        <v>0.28000000000000003</v>
      </c>
      <c r="N1048" s="4">
        <f t="shared" si="67"/>
        <v>150.76079999999999</v>
      </c>
      <c r="O1048" s="6">
        <f>VLOOKUP(C1048,'Cleaned Customer Dim'!$A$2:$D$501,4,FALSE)</f>
        <v>25</v>
      </c>
      <c r="P1048" s="6" t="str">
        <f>VLOOKUP(C1048,'Cleaned Customer Dim'!$A$2:$E$501,5,FALSE)</f>
        <v>Male</v>
      </c>
      <c r="Q1048" s="6" t="str">
        <f>VLOOKUP(C1048,'Cleaned Customer Dim'!$A$2:$J$501,10,FALSE)</f>
        <v>Gold</v>
      </c>
      <c r="R1048" s="4" t="str">
        <f>VLOOKUP(D1048,'Cleaned Product Dim'!$A$2:$C$101,3,FALSE)</f>
        <v>Home</v>
      </c>
      <c r="S1048" s="6">
        <f>VLOOKUP(D1048,'Cleaned Product Dim'!$A$2:$G$101,7,FALSE)</f>
        <v>447.43</v>
      </c>
      <c r="T1048" s="6">
        <f>VLOOKUP(D1048,'Cleaned Product Dim'!$A$2:$H$101,8,FALSE)</f>
        <v>191</v>
      </c>
      <c r="U1048" s="6" t="str">
        <f>VLOOKUP(E1048,'Cleaned Store Dim'!$A$2:$C$21,3,FALSE)</f>
        <v>South</v>
      </c>
      <c r="V1048" s="6" t="str">
        <f>VLOOKUP(E1048,'Cleaned Store Dim'!$A$2:$E$21,5,FALSE)</f>
        <v>Online</v>
      </c>
      <c r="W1048" s="6" t="str">
        <f>VLOOKUP(E1048,'Cleaned Store Dim'!$A$2:$F$21,6,FALSE)</f>
        <v>Lake</v>
      </c>
    </row>
    <row r="1049" spans="1:23" ht="15.75" x14ac:dyDescent="0.25">
      <c r="A1049" s="4" t="s">
        <v>3014</v>
      </c>
      <c r="B1049" s="20">
        <v>45288</v>
      </c>
      <c r="C1049" s="4" t="s">
        <v>206</v>
      </c>
      <c r="D1049" s="4" t="s">
        <v>1823</v>
      </c>
      <c r="E1049" s="4" t="s">
        <v>1921</v>
      </c>
      <c r="F1049" s="4">
        <v>1</v>
      </c>
      <c r="G1049" s="4">
        <v>813.87</v>
      </c>
      <c r="H1049" s="4">
        <v>0.23</v>
      </c>
      <c r="I1049" s="4" t="s">
        <v>1959</v>
      </c>
      <c r="J1049" s="4">
        <v>626.67989999999998</v>
      </c>
      <c r="K1049" s="4">
        <f t="shared" si="64"/>
        <v>1</v>
      </c>
      <c r="L1049" s="4">
        <f t="shared" si="65"/>
        <v>813.87</v>
      </c>
      <c r="M1049" s="4">
        <f t="shared" si="66"/>
        <v>0.23</v>
      </c>
      <c r="N1049" s="4">
        <f t="shared" si="67"/>
        <v>626.67989999999998</v>
      </c>
      <c r="O1049" s="6">
        <f>VLOOKUP(C1049,'Cleaned Customer Dim'!$A$2:$D$501,4,FALSE)</f>
        <v>37</v>
      </c>
      <c r="P1049" s="6" t="str">
        <f>VLOOKUP(C1049,'Cleaned Customer Dim'!$A$2:$E$501,5,FALSE)</f>
        <v>Female</v>
      </c>
      <c r="Q1049" s="6" t="str">
        <f>VLOOKUP(C1049,'Cleaned Customer Dim'!$A$2:$J$501,10,FALSE)</f>
        <v>Gold</v>
      </c>
      <c r="R1049" s="4" t="str">
        <f>VLOOKUP(D1049,'Cleaned Product Dim'!$A$2:$C$101,3,FALSE)</f>
        <v>Home</v>
      </c>
      <c r="S1049" s="6">
        <f>VLOOKUP(D1049,'Cleaned Product Dim'!$A$2:$G$101,7,FALSE)</f>
        <v>143.43</v>
      </c>
      <c r="T1049" s="6">
        <f>VLOOKUP(D1049,'Cleaned Product Dim'!$A$2:$H$101,8,FALSE)</f>
        <v>58</v>
      </c>
      <c r="U1049" s="6" t="str">
        <f>VLOOKUP(E1049,'Cleaned Store Dim'!$A$2:$C$21,3,FALSE)</f>
        <v>South</v>
      </c>
      <c r="V1049" s="6" t="str">
        <f>VLOOKUP(E1049,'Cleaned Store Dim'!$A$2:$E$21,5,FALSE)</f>
        <v>Flagship</v>
      </c>
      <c r="W1049" s="6" t="str">
        <f>VLOOKUP(E1049,'Cleaned Store Dim'!$A$2:$F$21,6,FALSE)</f>
        <v>Johnstad</v>
      </c>
    </row>
    <row r="1050" spans="1:23" ht="15.75" x14ac:dyDescent="0.25">
      <c r="A1050" s="4" t="s">
        <v>3015</v>
      </c>
      <c r="B1050" s="20">
        <v>45813</v>
      </c>
      <c r="C1050" s="4" t="s">
        <v>832</v>
      </c>
      <c r="D1050" s="4" t="s">
        <v>1661</v>
      </c>
      <c r="E1050" s="4" t="s">
        <v>1887</v>
      </c>
      <c r="F1050" s="4">
        <v>1</v>
      </c>
      <c r="G1050" s="4">
        <v>143.69999999999999</v>
      </c>
      <c r="H1050" s="4">
        <v>0.19</v>
      </c>
      <c r="I1050" s="4" t="s">
        <v>1961</v>
      </c>
      <c r="J1050" s="4">
        <v>116.39700000000001</v>
      </c>
      <c r="K1050" s="4">
        <f t="shared" si="64"/>
        <v>1</v>
      </c>
      <c r="L1050" s="4">
        <f t="shared" si="65"/>
        <v>143.69999999999999</v>
      </c>
      <c r="M1050" s="4">
        <f t="shared" si="66"/>
        <v>0.19</v>
      </c>
      <c r="N1050" s="4">
        <f t="shared" si="67"/>
        <v>116.39700000000001</v>
      </c>
      <c r="O1050" s="6">
        <f>VLOOKUP(C1050,'Cleaned Customer Dim'!$A$2:$D$501,4,FALSE)</f>
        <v>42</v>
      </c>
      <c r="P1050" s="6" t="str">
        <f>VLOOKUP(C1050,'Cleaned Customer Dim'!$A$2:$E$501,5,FALSE)</f>
        <v>Male</v>
      </c>
      <c r="Q1050" s="6" t="str">
        <f>VLOOKUP(C1050,'Cleaned Customer Dim'!$A$2:$J$501,10,FALSE)</f>
        <v>Silver</v>
      </c>
      <c r="R1050" s="4" t="str">
        <f>VLOOKUP(D1050,'Cleaned Product Dim'!$A$2:$C$101,3,FALSE)</f>
        <v>Sports</v>
      </c>
      <c r="S1050" s="6">
        <f>VLOOKUP(D1050,'Cleaned Product Dim'!$A$2:$G$101,7,FALSE)</f>
        <v>38.76</v>
      </c>
      <c r="T1050" s="6">
        <f>VLOOKUP(D1050,'Cleaned Product Dim'!$A$2:$H$101,8,FALSE)</f>
        <v>137</v>
      </c>
      <c r="U1050" s="6" t="str">
        <f>VLOOKUP(E1050,'Cleaned Store Dim'!$A$2:$C$21,3,FALSE)</f>
        <v>East</v>
      </c>
      <c r="V1050" s="6" t="str">
        <f>VLOOKUP(E1050,'Cleaned Store Dim'!$A$2:$E$21,5,FALSE)</f>
        <v>Flagship</v>
      </c>
      <c r="W1050" s="6" t="str">
        <f>VLOOKUP(E1050,'Cleaned Store Dim'!$A$2:$F$21,6,FALSE)</f>
        <v>Washington</v>
      </c>
    </row>
    <row r="1051" spans="1:23" ht="15.75" x14ac:dyDescent="0.25">
      <c r="A1051" s="4" t="s">
        <v>3016</v>
      </c>
      <c r="B1051" s="20">
        <v>45355</v>
      </c>
      <c r="C1051" s="4" t="s">
        <v>1461</v>
      </c>
      <c r="D1051" s="4" t="s">
        <v>1718</v>
      </c>
      <c r="E1051" s="4" t="s">
        <v>1892</v>
      </c>
      <c r="F1051" s="4">
        <v>4</v>
      </c>
      <c r="G1051" s="4">
        <v>837.34</v>
      </c>
      <c r="H1051" s="4">
        <v>0.05</v>
      </c>
      <c r="I1051" s="4" t="s">
        <v>1961</v>
      </c>
      <c r="J1051" s="4">
        <v>3181.8919999999998</v>
      </c>
      <c r="K1051" s="4">
        <f t="shared" si="64"/>
        <v>4</v>
      </c>
      <c r="L1051" s="4">
        <f t="shared" si="65"/>
        <v>837.34</v>
      </c>
      <c r="M1051" s="4">
        <f t="shared" si="66"/>
        <v>0.05</v>
      </c>
      <c r="N1051" s="4">
        <f t="shared" si="67"/>
        <v>3181.8919999999998</v>
      </c>
      <c r="O1051" s="6">
        <f>VLOOKUP(C1051,'Cleaned Customer Dim'!$A$2:$D$501,4,FALSE)</f>
        <v>21</v>
      </c>
      <c r="P1051" s="6" t="str">
        <f>VLOOKUP(C1051,'Cleaned Customer Dim'!$A$2:$E$501,5,FALSE)</f>
        <v>Female</v>
      </c>
      <c r="Q1051" s="6" t="str">
        <f>VLOOKUP(C1051,'Cleaned Customer Dim'!$A$2:$J$501,10,FALSE)</f>
        <v>Gold</v>
      </c>
      <c r="R1051" s="4" t="str">
        <f>VLOOKUP(D1051,'Cleaned Product Dim'!$A$2:$C$101,3,FALSE)</f>
        <v>Clothing</v>
      </c>
      <c r="S1051" s="6">
        <f>VLOOKUP(D1051,'Cleaned Product Dim'!$A$2:$G$101,7,FALSE)</f>
        <v>167.34</v>
      </c>
      <c r="T1051" s="6">
        <f>VLOOKUP(D1051,'Cleaned Product Dim'!$A$2:$H$101,8,FALSE)</f>
        <v>296</v>
      </c>
      <c r="U1051" s="6" t="str">
        <f>VLOOKUP(E1051,'Cleaned Store Dim'!$A$2:$C$21,3,FALSE)</f>
        <v>North</v>
      </c>
      <c r="V1051" s="6" t="str">
        <f>VLOOKUP(E1051,'Cleaned Store Dim'!$A$2:$E$21,5,FALSE)</f>
        <v>Flagship</v>
      </c>
      <c r="W1051" s="6" t="str">
        <f>VLOOKUP(E1051,'Cleaned Store Dim'!$A$2:$F$21,6,FALSE)</f>
        <v>Daniel</v>
      </c>
    </row>
    <row r="1052" spans="1:23" ht="15.75" x14ac:dyDescent="0.25">
      <c r="A1052" s="4" t="s">
        <v>3017</v>
      </c>
      <c r="B1052" s="20">
        <v>45908</v>
      </c>
      <c r="C1052" s="4" t="s">
        <v>421</v>
      </c>
      <c r="D1052" s="4" t="s">
        <v>1617</v>
      </c>
      <c r="E1052" s="4" t="s">
        <v>1948</v>
      </c>
      <c r="F1052" s="4">
        <v>1</v>
      </c>
      <c r="G1052" s="4">
        <v>151.66</v>
      </c>
      <c r="H1052" s="4">
        <v>0.16</v>
      </c>
      <c r="I1052" s="4" t="s">
        <v>1964</v>
      </c>
      <c r="J1052" s="4">
        <v>127.3944</v>
      </c>
      <c r="K1052" s="4">
        <f t="shared" si="64"/>
        <v>1</v>
      </c>
      <c r="L1052" s="4">
        <f t="shared" si="65"/>
        <v>151.66</v>
      </c>
      <c r="M1052" s="4">
        <f t="shared" si="66"/>
        <v>0.16</v>
      </c>
      <c r="N1052" s="4">
        <f t="shared" si="67"/>
        <v>127.3944</v>
      </c>
      <c r="O1052" s="6">
        <f>VLOOKUP(C1052,'Cleaned Customer Dim'!$A$2:$D$501,4,FALSE)</f>
        <v>44</v>
      </c>
      <c r="P1052" s="6" t="str">
        <f>VLOOKUP(C1052,'Cleaned Customer Dim'!$A$2:$E$501,5,FALSE)</f>
        <v>Female</v>
      </c>
      <c r="Q1052" s="6" t="str">
        <f>VLOOKUP(C1052,'Cleaned Customer Dim'!$A$2:$J$501,10,FALSE)</f>
        <v>Platinum</v>
      </c>
      <c r="R1052" s="4" t="str">
        <f>VLOOKUP(D1052,'Cleaned Product Dim'!$A$2:$C$101,3,FALSE)</f>
        <v>Electronics</v>
      </c>
      <c r="S1052" s="6">
        <f>VLOOKUP(D1052,'Cleaned Product Dim'!$A$2:$G$101,7,FALSE)</f>
        <v>465.34</v>
      </c>
      <c r="T1052" s="6">
        <f>VLOOKUP(D1052,'Cleaned Product Dim'!$A$2:$H$101,8,FALSE)</f>
        <v>301</v>
      </c>
      <c r="U1052" s="6" t="str">
        <f>VLOOKUP(E1052,'Cleaned Store Dim'!$A$2:$C$21,3,FALSE)</f>
        <v>East</v>
      </c>
      <c r="V1052" s="6" t="str">
        <f>VLOOKUP(E1052,'Cleaned Store Dim'!$A$2:$E$21,5,FALSE)</f>
        <v>Online</v>
      </c>
      <c r="W1052" s="6" t="str">
        <f>VLOOKUP(E1052,'Cleaned Store Dim'!$A$2:$F$21,6,FALSE)</f>
        <v>Vasquez</v>
      </c>
    </row>
    <row r="1053" spans="1:23" ht="15.75" x14ac:dyDescent="0.25">
      <c r="A1053" s="4" t="s">
        <v>3018</v>
      </c>
      <c r="B1053" s="20">
        <v>45750</v>
      </c>
      <c r="C1053" s="4" t="s">
        <v>2142</v>
      </c>
      <c r="D1053" s="4" t="s">
        <v>1712</v>
      </c>
      <c r="E1053" s="4" t="s">
        <v>1917</v>
      </c>
      <c r="F1053" s="4">
        <v>3</v>
      </c>
      <c r="G1053" s="4">
        <v>961.4</v>
      </c>
      <c r="H1053" s="4">
        <v>0.02</v>
      </c>
      <c r="I1053" s="4" t="s">
        <v>1961</v>
      </c>
      <c r="J1053" s="4">
        <v>2826.5160000000001</v>
      </c>
      <c r="K1053" s="4">
        <f t="shared" si="64"/>
        <v>3</v>
      </c>
      <c r="L1053" s="4">
        <f t="shared" si="65"/>
        <v>961.4</v>
      </c>
      <c r="M1053" s="4">
        <f t="shared" si="66"/>
        <v>0.02</v>
      </c>
      <c r="N1053" s="4">
        <f t="shared" si="67"/>
        <v>2826.5160000000001</v>
      </c>
      <c r="O1053" s="6">
        <f>VLOOKUP(C1053,'Cleaned Customer Dim'!$A$2:$D$501,4,FALSE)</f>
        <v>27</v>
      </c>
      <c r="P1053" s="6" t="str">
        <f>VLOOKUP(C1053,'Cleaned Customer Dim'!$A$2:$E$501,5,FALSE)</f>
        <v>Female</v>
      </c>
      <c r="Q1053" s="6" t="str">
        <f>VLOOKUP(C1053,'Cleaned Customer Dim'!$A$2:$J$501,10,FALSE)</f>
        <v>Platinum</v>
      </c>
      <c r="R1053" s="4" t="str">
        <f>VLOOKUP(D1053,'Cleaned Product Dim'!$A$2:$C$101,3,FALSE)</f>
        <v>Sports</v>
      </c>
      <c r="S1053" s="6">
        <f>VLOOKUP(D1053,'Cleaned Product Dim'!$A$2:$G$101,7,FALSE)</f>
        <v>167.12</v>
      </c>
      <c r="T1053" s="6">
        <f>VLOOKUP(D1053,'Cleaned Product Dim'!$A$2:$H$101,8,FALSE)</f>
        <v>316</v>
      </c>
      <c r="U1053" s="6" t="str">
        <f>VLOOKUP(E1053,'Cleaned Store Dim'!$A$2:$C$21,3,FALSE)</f>
        <v>West</v>
      </c>
      <c r="V1053" s="6" t="str">
        <f>VLOOKUP(E1053,'Cleaned Store Dim'!$A$2:$E$21,5,FALSE)</f>
        <v>Online</v>
      </c>
      <c r="W1053" s="6" t="str">
        <f>VLOOKUP(E1053,'Cleaned Store Dim'!$A$2:$F$21,6,FALSE)</f>
        <v>Thompson</v>
      </c>
    </row>
    <row r="1054" spans="1:23" ht="15.75" x14ac:dyDescent="0.25">
      <c r="A1054" s="4" t="s">
        <v>3019</v>
      </c>
      <c r="B1054" s="20">
        <v>45503</v>
      </c>
      <c r="C1054" s="4" t="s">
        <v>1169</v>
      </c>
      <c r="D1054" s="4" t="s">
        <v>1805</v>
      </c>
      <c r="E1054" s="4" t="s">
        <v>1945</v>
      </c>
      <c r="F1054" s="4">
        <v>4</v>
      </c>
      <c r="G1054" s="4">
        <v>475.98</v>
      </c>
      <c r="H1054" s="4">
        <v>0.19</v>
      </c>
      <c r="I1054" s="4" t="s">
        <v>1961</v>
      </c>
      <c r="J1054" s="4">
        <v>1542.1751999999999</v>
      </c>
      <c r="K1054" s="4">
        <f t="shared" si="64"/>
        <v>4</v>
      </c>
      <c r="L1054" s="4">
        <f t="shared" si="65"/>
        <v>475.98</v>
      </c>
      <c r="M1054" s="4">
        <f t="shared" si="66"/>
        <v>0.19</v>
      </c>
      <c r="N1054" s="4">
        <f t="shared" si="67"/>
        <v>1542.1751999999999</v>
      </c>
      <c r="O1054" s="6">
        <f>VLOOKUP(C1054,'Cleaned Customer Dim'!$A$2:$D$501,4,FALSE)</f>
        <v>45</v>
      </c>
      <c r="P1054" s="6" t="str">
        <f>VLOOKUP(C1054,'Cleaned Customer Dim'!$A$2:$E$501,5,FALSE)</f>
        <v>Male</v>
      </c>
      <c r="Q1054" s="6" t="str">
        <f>VLOOKUP(C1054,'Cleaned Customer Dim'!$A$2:$J$501,10,FALSE)</f>
        <v>Silver</v>
      </c>
      <c r="R1054" s="4" t="str">
        <f>VLOOKUP(D1054,'Cleaned Product Dim'!$A$2:$C$101,3,FALSE)</f>
        <v>Electronics</v>
      </c>
      <c r="S1054" s="6">
        <f>VLOOKUP(D1054,'Cleaned Product Dim'!$A$2:$G$101,7,FALSE)</f>
        <v>403.71</v>
      </c>
      <c r="T1054" s="6">
        <f>VLOOKUP(D1054,'Cleaned Product Dim'!$A$2:$H$101,8,FALSE)</f>
        <v>159</v>
      </c>
      <c r="U1054" s="6" t="str">
        <f>VLOOKUP(E1054,'Cleaned Store Dim'!$A$2:$C$21,3,FALSE)</f>
        <v>East</v>
      </c>
      <c r="V1054" s="6" t="str">
        <f>VLOOKUP(E1054,'Cleaned Store Dim'!$A$2:$E$21,5,FALSE)</f>
        <v>Flagship</v>
      </c>
      <c r="W1054" s="6" t="str">
        <f>VLOOKUP(E1054,'Cleaned Store Dim'!$A$2:$F$21,6,FALSE)</f>
        <v>East Stevechester</v>
      </c>
    </row>
    <row r="1055" spans="1:23" ht="15.75" x14ac:dyDescent="0.25">
      <c r="A1055" s="4" t="s">
        <v>3020</v>
      </c>
      <c r="B1055" s="20">
        <v>45551</v>
      </c>
      <c r="C1055" s="4" t="s">
        <v>1199</v>
      </c>
      <c r="D1055" s="4" t="s">
        <v>1693</v>
      </c>
      <c r="E1055" s="4" t="s">
        <v>1936</v>
      </c>
      <c r="F1055" s="4">
        <v>4</v>
      </c>
      <c r="G1055" s="4">
        <v>132.88999999999999</v>
      </c>
      <c r="H1055" s="4">
        <v>0.12</v>
      </c>
      <c r="I1055" s="4" t="s">
        <v>1959</v>
      </c>
      <c r="J1055" s="4">
        <v>467.77280000000002</v>
      </c>
      <c r="K1055" s="4">
        <f t="shared" si="64"/>
        <v>4</v>
      </c>
      <c r="L1055" s="4">
        <f t="shared" si="65"/>
        <v>132.88999999999999</v>
      </c>
      <c r="M1055" s="4">
        <f t="shared" si="66"/>
        <v>0.12</v>
      </c>
      <c r="N1055" s="4">
        <f t="shared" si="67"/>
        <v>467.77280000000002</v>
      </c>
      <c r="O1055" s="6">
        <f>VLOOKUP(C1055,'Cleaned Customer Dim'!$A$2:$D$501,4,FALSE)</f>
        <v>23</v>
      </c>
      <c r="P1055" s="6" t="str">
        <f>VLOOKUP(C1055,'Cleaned Customer Dim'!$A$2:$E$501,5,FALSE)</f>
        <v>Male</v>
      </c>
      <c r="Q1055" s="6" t="str">
        <f>VLOOKUP(C1055,'Cleaned Customer Dim'!$A$2:$J$501,10,FALSE)</f>
        <v>Gold</v>
      </c>
      <c r="R1055" s="4" t="str">
        <f>VLOOKUP(D1055,'Cleaned Product Dim'!$A$2:$C$101,3,FALSE)</f>
        <v>Sports</v>
      </c>
      <c r="S1055" s="6">
        <f>VLOOKUP(D1055,'Cleaned Product Dim'!$A$2:$G$101,7,FALSE)</f>
        <v>135.61000000000001</v>
      </c>
      <c r="T1055" s="6">
        <f>VLOOKUP(D1055,'Cleaned Product Dim'!$A$2:$H$101,8,FALSE)</f>
        <v>394</v>
      </c>
      <c r="U1055" s="6" t="str">
        <f>VLOOKUP(E1055,'Cleaned Store Dim'!$A$2:$C$21,3,FALSE)</f>
        <v>North</v>
      </c>
      <c r="V1055" s="6" t="str">
        <f>VLOOKUP(E1055,'Cleaned Store Dim'!$A$2:$E$21,5,FALSE)</f>
        <v>Flagship</v>
      </c>
      <c r="W1055" s="6" t="str">
        <f>VLOOKUP(E1055,'Cleaned Store Dim'!$A$2:$F$21,6,FALSE)</f>
        <v>Jenniferstad</v>
      </c>
    </row>
    <row r="1056" spans="1:23" ht="15.75" x14ac:dyDescent="0.25">
      <c r="A1056" s="4" t="s">
        <v>3021</v>
      </c>
      <c r="B1056" s="20">
        <v>45998</v>
      </c>
      <c r="C1056" s="4" t="s">
        <v>1367</v>
      </c>
      <c r="D1056" s="4" t="s">
        <v>1683</v>
      </c>
      <c r="E1056" s="4" t="s">
        <v>1929</v>
      </c>
      <c r="F1056" s="4">
        <v>3</v>
      </c>
      <c r="G1056" s="4">
        <v>471.31</v>
      </c>
      <c r="H1056" s="4">
        <v>0</v>
      </c>
      <c r="I1056" s="4" t="s">
        <v>1961</v>
      </c>
      <c r="J1056" s="4">
        <v>1413.93</v>
      </c>
      <c r="K1056" s="4">
        <f t="shared" si="64"/>
        <v>3</v>
      </c>
      <c r="L1056" s="4">
        <f t="shared" si="65"/>
        <v>471.31</v>
      </c>
      <c r="M1056" s="4">
        <f t="shared" si="66"/>
        <v>0</v>
      </c>
      <c r="N1056" s="4">
        <f t="shared" si="67"/>
        <v>1413.93</v>
      </c>
      <c r="O1056" s="6">
        <f>VLOOKUP(C1056,'Cleaned Customer Dim'!$A$2:$D$501,4,FALSE)</f>
        <v>47</v>
      </c>
      <c r="P1056" s="6" t="str">
        <f>VLOOKUP(C1056,'Cleaned Customer Dim'!$A$2:$E$501,5,FALSE)</f>
        <v>Female</v>
      </c>
      <c r="Q1056" s="6" t="str">
        <f>VLOOKUP(C1056,'Cleaned Customer Dim'!$A$2:$J$501,10,FALSE)</f>
        <v>Platinum</v>
      </c>
      <c r="R1056" s="4" t="str">
        <f>VLOOKUP(D1056,'Cleaned Product Dim'!$A$2:$C$101,3,FALSE)</f>
        <v>Home</v>
      </c>
      <c r="S1056" s="6">
        <f>VLOOKUP(D1056,'Cleaned Product Dim'!$A$2:$G$101,7,FALSE)</f>
        <v>382.22</v>
      </c>
      <c r="T1056" s="6">
        <f>VLOOKUP(D1056,'Cleaned Product Dim'!$A$2:$H$101,8,FALSE)</f>
        <v>329</v>
      </c>
      <c r="U1056" s="6" t="str">
        <f>VLOOKUP(E1056,'Cleaned Store Dim'!$A$2:$C$21,3,FALSE)</f>
        <v>North</v>
      </c>
      <c r="V1056" s="6" t="str">
        <f>VLOOKUP(E1056,'Cleaned Store Dim'!$A$2:$E$21,5,FALSE)</f>
        <v>Online</v>
      </c>
      <c r="W1056" s="6" t="str">
        <f>VLOOKUP(E1056,'Cleaned Store Dim'!$A$2:$F$21,6,FALSE)</f>
        <v>Sabrina</v>
      </c>
    </row>
    <row r="1057" spans="1:23" ht="15.75" x14ac:dyDescent="0.25">
      <c r="A1057" s="4" t="s">
        <v>3022</v>
      </c>
      <c r="B1057" s="20">
        <v>45441</v>
      </c>
      <c r="C1057" s="4" t="s">
        <v>1971</v>
      </c>
      <c r="D1057" s="4" t="s">
        <v>1811</v>
      </c>
      <c r="E1057" s="4" t="s">
        <v>1934</v>
      </c>
      <c r="F1057" s="4">
        <v>2</v>
      </c>
      <c r="G1057" s="4">
        <v>720.32</v>
      </c>
      <c r="H1057" s="4">
        <v>0.26</v>
      </c>
      <c r="I1057" s="4" t="s">
        <v>1959</v>
      </c>
      <c r="J1057" s="4">
        <v>1066.0735999999999</v>
      </c>
      <c r="K1057" s="4">
        <f t="shared" si="64"/>
        <v>2</v>
      </c>
      <c r="L1057" s="4">
        <f t="shared" si="65"/>
        <v>720.32</v>
      </c>
      <c r="M1057" s="4">
        <f t="shared" si="66"/>
        <v>0.26</v>
      </c>
      <c r="N1057" s="4">
        <f t="shared" si="67"/>
        <v>1066.0735999999999</v>
      </c>
      <c r="O1057" s="6">
        <f>VLOOKUP(C1057,'Cleaned Customer Dim'!$A$2:$D$501,4,FALSE)</f>
        <v>45</v>
      </c>
      <c r="P1057" s="6" t="str">
        <f>VLOOKUP(C1057,'Cleaned Customer Dim'!$A$2:$E$501,5,FALSE)</f>
        <v>Female</v>
      </c>
      <c r="Q1057" s="6" t="str">
        <f>VLOOKUP(C1057,'Cleaned Customer Dim'!$A$2:$J$501,10,FALSE)</f>
        <v>Platinum</v>
      </c>
      <c r="R1057" s="4" t="str">
        <f>VLOOKUP(D1057,'Cleaned Product Dim'!$A$2:$C$101,3,FALSE)</f>
        <v>Electronics</v>
      </c>
      <c r="S1057" s="6">
        <f>VLOOKUP(D1057,'Cleaned Product Dim'!$A$2:$G$101,7,FALSE)</f>
        <v>392.89</v>
      </c>
      <c r="T1057" s="6">
        <f>VLOOKUP(D1057,'Cleaned Product Dim'!$A$2:$H$101,8,FALSE)</f>
        <v>320</v>
      </c>
      <c r="U1057" s="6" t="str">
        <f>VLOOKUP(E1057,'Cleaned Store Dim'!$A$2:$C$21,3,FALSE)</f>
        <v>South</v>
      </c>
      <c r="V1057" s="6" t="str">
        <f>VLOOKUP(E1057,'Cleaned Store Dim'!$A$2:$E$21,5,FALSE)</f>
        <v>Outlet</v>
      </c>
      <c r="W1057" s="6" t="str">
        <f>VLOOKUP(E1057,'Cleaned Store Dim'!$A$2:$F$21,6,FALSE)</f>
        <v>Christopher</v>
      </c>
    </row>
    <row r="1058" spans="1:23" ht="15.75" x14ac:dyDescent="0.25">
      <c r="A1058" s="4" t="s">
        <v>3023</v>
      </c>
      <c r="B1058" s="20">
        <v>45431</v>
      </c>
      <c r="C1058" s="4" t="s">
        <v>279</v>
      </c>
      <c r="D1058" s="4" t="s">
        <v>1780</v>
      </c>
      <c r="E1058" s="4" t="s">
        <v>1945</v>
      </c>
      <c r="F1058" s="4">
        <v>4</v>
      </c>
      <c r="G1058" s="4">
        <v>99.92</v>
      </c>
      <c r="H1058" s="4">
        <v>0.11</v>
      </c>
      <c r="I1058" s="4" t="s">
        <v>1964</v>
      </c>
      <c r="J1058" s="4">
        <v>355.71519999999998</v>
      </c>
      <c r="K1058" s="4">
        <f t="shared" si="64"/>
        <v>4</v>
      </c>
      <c r="L1058" s="4">
        <f t="shared" si="65"/>
        <v>99.92</v>
      </c>
      <c r="M1058" s="4">
        <f t="shared" si="66"/>
        <v>0.11</v>
      </c>
      <c r="N1058" s="4">
        <f t="shared" si="67"/>
        <v>355.71519999999998</v>
      </c>
      <c r="O1058" s="6">
        <f>VLOOKUP(C1058,'Cleaned Customer Dim'!$A$2:$D$501,4,FALSE)</f>
        <v>61</v>
      </c>
      <c r="P1058" s="6" t="str">
        <f>VLOOKUP(C1058,'Cleaned Customer Dim'!$A$2:$E$501,5,FALSE)</f>
        <v>Female</v>
      </c>
      <c r="Q1058" s="6" t="str">
        <f>VLOOKUP(C1058,'Cleaned Customer Dim'!$A$2:$J$501,10,FALSE)</f>
        <v>Gold</v>
      </c>
      <c r="R1058" s="4" t="str">
        <f>VLOOKUP(D1058,'Cleaned Product Dim'!$A$2:$C$101,3,FALSE)</f>
        <v>Beauty</v>
      </c>
      <c r="S1058" s="6">
        <f>VLOOKUP(D1058,'Cleaned Product Dim'!$A$2:$G$101,7,FALSE)</f>
        <v>340.39</v>
      </c>
      <c r="T1058" s="6">
        <f>VLOOKUP(D1058,'Cleaned Product Dim'!$A$2:$H$101,8,FALSE)</f>
        <v>177</v>
      </c>
      <c r="U1058" s="6" t="str">
        <f>VLOOKUP(E1058,'Cleaned Store Dim'!$A$2:$C$21,3,FALSE)</f>
        <v>East</v>
      </c>
      <c r="V1058" s="6" t="str">
        <f>VLOOKUP(E1058,'Cleaned Store Dim'!$A$2:$E$21,5,FALSE)</f>
        <v>Flagship</v>
      </c>
      <c r="W1058" s="6" t="str">
        <f>VLOOKUP(E1058,'Cleaned Store Dim'!$A$2:$F$21,6,FALSE)</f>
        <v>East Stevechester</v>
      </c>
    </row>
    <row r="1059" spans="1:23" ht="15.75" x14ac:dyDescent="0.25">
      <c r="A1059" s="4" t="s">
        <v>3024</v>
      </c>
      <c r="B1059" s="20">
        <v>45755</v>
      </c>
      <c r="C1059" s="4" t="s">
        <v>251</v>
      </c>
      <c r="D1059" s="4" t="s">
        <v>1599</v>
      </c>
      <c r="E1059" s="4" t="s">
        <v>1901</v>
      </c>
      <c r="F1059" s="4">
        <v>3</v>
      </c>
      <c r="G1059" s="4">
        <v>900.63</v>
      </c>
      <c r="H1059" s="4">
        <v>0.11</v>
      </c>
      <c r="I1059" s="4" t="s">
        <v>1964</v>
      </c>
      <c r="J1059" s="4">
        <v>2404.6821</v>
      </c>
      <c r="K1059" s="4">
        <f t="shared" si="64"/>
        <v>3</v>
      </c>
      <c r="L1059" s="4">
        <f t="shared" si="65"/>
        <v>900.63</v>
      </c>
      <c r="M1059" s="4">
        <f t="shared" si="66"/>
        <v>0.11</v>
      </c>
      <c r="N1059" s="4">
        <f t="shared" si="67"/>
        <v>2404.6821</v>
      </c>
      <c r="O1059" s="6">
        <f>VLOOKUP(C1059,'Cleaned Customer Dim'!$A$2:$D$501,4,FALSE)</f>
        <v>58</v>
      </c>
      <c r="P1059" s="6" t="str">
        <f>VLOOKUP(C1059,'Cleaned Customer Dim'!$A$2:$E$501,5,FALSE)</f>
        <v>Male</v>
      </c>
      <c r="Q1059" s="6" t="str">
        <f>VLOOKUP(C1059,'Cleaned Customer Dim'!$A$2:$J$501,10,FALSE)</f>
        <v>Silver</v>
      </c>
      <c r="R1059" s="4" t="str">
        <f>VLOOKUP(D1059,'Cleaned Product Dim'!$A$2:$C$101,3,FALSE)</f>
        <v>Home</v>
      </c>
      <c r="S1059" s="6">
        <f>VLOOKUP(D1059,'Cleaned Product Dim'!$A$2:$G$101,7,FALSE)</f>
        <v>298.86</v>
      </c>
      <c r="T1059" s="6">
        <f>VLOOKUP(D1059,'Cleaned Product Dim'!$A$2:$H$101,8,FALSE)</f>
        <v>308</v>
      </c>
      <c r="U1059" s="6" t="str">
        <f>VLOOKUP(E1059,'Cleaned Store Dim'!$A$2:$C$21,3,FALSE)</f>
        <v>North</v>
      </c>
      <c r="V1059" s="6" t="str">
        <f>VLOOKUP(E1059,'Cleaned Store Dim'!$A$2:$E$21,5,FALSE)</f>
        <v>Outlet</v>
      </c>
      <c r="W1059" s="6" t="str">
        <f>VLOOKUP(E1059,'Cleaned Store Dim'!$A$2:$F$21,6,FALSE)</f>
        <v>Goldberg</v>
      </c>
    </row>
    <row r="1060" spans="1:23" ht="15.75" x14ac:dyDescent="0.25">
      <c r="A1060" s="4" t="s">
        <v>3025</v>
      </c>
      <c r="B1060" s="20">
        <v>45363</v>
      </c>
      <c r="C1060" s="4" t="s">
        <v>1380</v>
      </c>
      <c r="D1060" s="4" t="s">
        <v>1718</v>
      </c>
      <c r="E1060" s="4" t="s">
        <v>1917</v>
      </c>
      <c r="F1060" s="4">
        <v>1</v>
      </c>
      <c r="G1060" s="4">
        <v>681.72</v>
      </c>
      <c r="H1060" s="4">
        <v>0.11</v>
      </c>
      <c r="I1060" s="4" t="s">
        <v>1961</v>
      </c>
      <c r="J1060" s="4">
        <v>606.73080000000004</v>
      </c>
      <c r="K1060" s="4">
        <f t="shared" si="64"/>
        <v>1</v>
      </c>
      <c r="L1060" s="4">
        <f t="shared" si="65"/>
        <v>681.72</v>
      </c>
      <c r="M1060" s="4">
        <f t="shared" si="66"/>
        <v>0.11</v>
      </c>
      <c r="N1060" s="4">
        <f t="shared" si="67"/>
        <v>606.73080000000004</v>
      </c>
      <c r="O1060" s="6">
        <f>VLOOKUP(C1060,'Cleaned Customer Dim'!$A$2:$D$501,4,FALSE)</f>
        <v>42</v>
      </c>
      <c r="P1060" s="6" t="str">
        <f>VLOOKUP(C1060,'Cleaned Customer Dim'!$A$2:$E$501,5,FALSE)</f>
        <v>Female</v>
      </c>
      <c r="Q1060" s="6" t="str">
        <f>VLOOKUP(C1060,'Cleaned Customer Dim'!$A$2:$J$501,10,FALSE)</f>
        <v>Bronze</v>
      </c>
      <c r="R1060" s="4" t="str">
        <f>VLOOKUP(D1060,'Cleaned Product Dim'!$A$2:$C$101,3,FALSE)</f>
        <v>Clothing</v>
      </c>
      <c r="S1060" s="6">
        <f>VLOOKUP(D1060,'Cleaned Product Dim'!$A$2:$G$101,7,FALSE)</f>
        <v>167.34</v>
      </c>
      <c r="T1060" s="6">
        <f>VLOOKUP(D1060,'Cleaned Product Dim'!$A$2:$H$101,8,FALSE)</f>
        <v>296</v>
      </c>
      <c r="U1060" s="6" t="str">
        <f>VLOOKUP(E1060,'Cleaned Store Dim'!$A$2:$C$21,3,FALSE)</f>
        <v>West</v>
      </c>
      <c r="V1060" s="6" t="str">
        <f>VLOOKUP(E1060,'Cleaned Store Dim'!$A$2:$E$21,5,FALSE)</f>
        <v>Online</v>
      </c>
      <c r="W1060" s="6" t="str">
        <f>VLOOKUP(E1060,'Cleaned Store Dim'!$A$2:$F$21,6,FALSE)</f>
        <v>Thompson</v>
      </c>
    </row>
    <row r="1061" spans="1:23" ht="15.75" x14ac:dyDescent="0.25">
      <c r="A1061" s="4" t="s">
        <v>3026</v>
      </c>
      <c r="B1061" s="20">
        <v>45222</v>
      </c>
      <c r="C1061" s="4" t="s">
        <v>51</v>
      </c>
      <c r="D1061" s="4" t="s">
        <v>1817</v>
      </c>
      <c r="E1061" s="4" t="s">
        <v>1932</v>
      </c>
      <c r="F1061" s="4">
        <v>2</v>
      </c>
      <c r="G1061" s="4">
        <v>838.22</v>
      </c>
      <c r="H1061" s="4">
        <v>0.3</v>
      </c>
      <c r="I1061" s="4" t="s">
        <v>1959</v>
      </c>
      <c r="J1061" s="4">
        <v>1173.508</v>
      </c>
      <c r="K1061" s="4">
        <f t="shared" si="64"/>
        <v>2</v>
      </c>
      <c r="L1061" s="4">
        <f t="shared" si="65"/>
        <v>838.22</v>
      </c>
      <c r="M1061" s="4">
        <f t="shared" si="66"/>
        <v>0.3</v>
      </c>
      <c r="N1061" s="4">
        <f t="shared" si="67"/>
        <v>1173.508</v>
      </c>
      <c r="O1061" s="6">
        <f>VLOOKUP(C1061,'Cleaned Customer Dim'!$A$2:$D$501,4,FALSE)</f>
        <v>64</v>
      </c>
      <c r="P1061" s="6" t="str">
        <f>VLOOKUP(C1061,'Cleaned Customer Dim'!$A$2:$E$501,5,FALSE)</f>
        <v>Male</v>
      </c>
      <c r="Q1061" s="6" t="str">
        <f>VLOOKUP(C1061,'Cleaned Customer Dim'!$A$2:$J$501,10,FALSE)</f>
        <v>Platinum</v>
      </c>
      <c r="R1061" s="4" t="str">
        <f>VLOOKUP(D1061,'Cleaned Product Dim'!$A$2:$C$101,3,FALSE)</f>
        <v>Home</v>
      </c>
      <c r="S1061" s="6">
        <f>VLOOKUP(D1061,'Cleaned Product Dim'!$A$2:$G$101,7,FALSE)</f>
        <v>325.26</v>
      </c>
      <c r="T1061" s="6">
        <f>VLOOKUP(D1061,'Cleaned Product Dim'!$A$2:$H$101,8,FALSE)</f>
        <v>400</v>
      </c>
      <c r="U1061" s="6" t="str">
        <f>VLOOKUP(E1061,'Cleaned Store Dim'!$A$2:$C$21,3,FALSE)</f>
        <v>East</v>
      </c>
      <c r="V1061" s="6" t="str">
        <f>VLOOKUP(E1061,'Cleaned Store Dim'!$A$2:$E$21,5,FALSE)</f>
        <v>Flagship</v>
      </c>
      <c r="W1061" s="6" t="str">
        <f>VLOOKUP(E1061,'Cleaned Store Dim'!$A$2:$F$21,6,FALSE)</f>
        <v>Johnsonville</v>
      </c>
    </row>
    <row r="1062" spans="1:23" ht="15.75" x14ac:dyDescent="0.25">
      <c r="A1062" s="4" t="s">
        <v>3027</v>
      </c>
      <c r="B1062" s="20">
        <v>45797</v>
      </c>
      <c r="C1062" s="4" t="s">
        <v>645</v>
      </c>
      <c r="D1062" s="4" t="s">
        <v>1844</v>
      </c>
      <c r="E1062" s="4" t="s">
        <v>1929</v>
      </c>
      <c r="F1062" s="4">
        <v>2</v>
      </c>
      <c r="G1062" s="4">
        <v>816.22</v>
      </c>
      <c r="H1062" s="4">
        <v>0.27</v>
      </c>
      <c r="I1062" s="4" t="s">
        <v>1959</v>
      </c>
      <c r="J1062" s="4">
        <v>1191.6812</v>
      </c>
      <c r="K1062" s="4">
        <f t="shared" si="64"/>
        <v>2</v>
      </c>
      <c r="L1062" s="4">
        <f t="shared" si="65"/>
        <v>816.22</v>
      </c>
      <c r="M1062" s="4">
        <f t="shared" si="66"/>
        <v>0.27</v>
      </c>
      <c r="N1062" s="4">
        <f t="shared" si="67"/>
        <v>1191.6812</v>
      </c>
      <c r="O1062" s="6">
        <f>VLOOKUP(C1062,'Cleaned Customer Dim'!$A$2:$D$501,4,FALSE)</f>
        <v>46</v>
      </c>
      <c r="P1062" s="6" t="str">
        <f>VLOOKUP(C1062,'Cleaned Customer Dim'!$A$2:$E$501,5,FALSE)</f>
        <v>Male</v>
      </c>
      <c r="Q1062" s="6" t="str">
        <f>VLOOKUP(C1062,'Cleaned Customer Dim'!$A$2:$J$501,10,FALSE)</f>
        <v>Gold</v>
      </c>
      <c r="R1062" s="4" t="str">
        <f>VLOOKUP(D1062,'Cleaned Product Dim'!$A$2:$C$101,3,FALSE)</f>
        <v>Home</v>
      </c>
      <c r="S1062" s="6">
        <f>VLOOKUP(D1062,'Cleaned Product Dim'!$A$2:$G$101,7,FALSE)</f>
        <v>371.38</v>
      </c>
      <c r="T1062" s="6">
        <f>VLOOKUP(D1062,'Cleaned Product Dim'!$A$2:$H$101,8,FALSE)</f>
        <v>220</v>
      </c>
      <c r="U1062" s="6" t="str">
        <f>VLOOKUP(E1062,'Cleaned Store Dim'!$A$2:$C$21,3,FALSE)</f>
        <v>North</v>
      </c>
      <c r="V1062" s="6" t="str">
        <f>VLOOKUP(E1062,'Cleaned Store Dim'!$A$2:$E$21,5,FALSE)</f>
        <v>Online</v>
      </c>
      <c r="W1062" s="6" t="str">
        <f>VLOOKUP(E1062,'Cleaned Store Dim'!$A$2:$F$21,6,FALSE)</f>
        <v>Sabrina</v>
      </c>
    </row>
    <row r="1063" spans="1:23" ht="15.75" x14ac:dyDescent="0.25">
      <c r="A1063" s="4" t="s">
        <v>3028</v>
      </c>
      <c r="B1063" s="20">
        <v>45554</v>
      </c>
      <c r="C1063" s="4" t="s">
        <v>1199</v>
      </c>
      <c r="D1063" s="4" t="s">
        <v>1765</v>
      </c>
      <c r="E1063" s="4" t="s">
        <v>1914</v>
      </c>
      <c r="F1063" s="4">
        <v>2</v>
      </c>
      <c r="G1063" s="4">
        <v>654.12</v>
      </c>
      <c r="H1063" s="4">
        <v>0.27</v>
      </c>
      <c r="I1063" s="4" t="s">
        <v>1961</v>
      </c>
      <c r="J1063" s="4">
        <v>955.01519999999994</v>
      </c>
      <c r="K1063" s="4">
        <f t="shared" si="64"/>
        <v>2</v>
      </c>
      <c r="L1063" s="4">
        <f t="shared" si="65"/>
        <v>654.12</v>
      </c>
      <c r="M1063" s="4">
        <f t="shared" si="66"/>
        <v>0.27</v>
      </c>
      <c r="N1063" s="4">
        <f t="shared" si="67"/>
        <v>955.01519999999994</v>
      </c>
      <c r="O1063" s="6">
        <f>VLOOKUP(C1063,'Cleaned Customer Dim'!$A$2:$D$501,4,FALSE)</f>
        <v>23</v>
      </c>
      <c r="P1063" s="6" t="str">
        <f>VLOOKUP(C1063,'Cleaned Customer Dim'!$A$2:$E$501,5,FALSE)</f>
        <v>Male</v>
      </c>
      <c r="Q1063" s="6" t="str">
        <f>VLOOKUP(C1063,'Cleaned Customer Dim'!$A$2:$J$501,10,FALSE)</f>
        <v>Gold</v>
      </c>
      <c r="R1063" s="4" t="str">
        <f>VLOOKUP(D1063,'Cleaned Product Dim'!$A$2:$C$101,3,FALSE)</f>
        <v>Sports</v>
      </c>
      <c r="S1063" s="6">
        <f>VLOOKUP(D1063,'Cleaned Product Dim'!$A$2:$G$101,7,FALSE)</f>
        <v>103.45</v>
      </c>
      <c r="T1063" s="6">
        <f>VLOOKUP(D1063,'Cleaned Product Dim'!$A$2:$H$101,8,FALSE)</f>
        <v>465</v>
      </c>
      <c r="U1063" s="6" t="str">
        <f>VLOOKUP(E1063,'Cleaned Store Dim'!$A$2:$C$21,3,FALSE)</f>
        <v>South</v>
      </c>
      <c r="V1063" s="6" t="str">
        <f>VLOOKUP(E1063,'Cleaned Store Dim'!$A$2:$E$21,5,FALSE)</f>
        <v>Online</v>
      </c>
      <c r="W1063" s="6" t="str">
        <f>VLOOKUP(E1063,'Cleaned Store Dim'!$A$2:$F$21,6,FALSE)</f>
        <v>Williamsport</v>
      </c>
    </row>
    <row r="1064" spans="1:23" ht="15.75" x14ac:dyDescent="0.25">
      <c r="A1064" s="4" t="s">
        <v>3029</v>
      </c>
      <c r="B1064" s="20">
        <v>45355</v>
      </c>
      <c r="C1064" s="4" t="s">
        <v>376</v>
      </c>
      <c r="D1064" s="4" t="s">
        <v>1802</v>
      </c>
      <c r="E1064" s="4" t="s">
        <v>1932</v>
      </c>
      <c r="F1064" s="4">
        <v>4</v>
      </c>
      <c r="G1064" s="4">
        <v>528.22</v>
      </c>
      <c r="H1064" s="4">
        <v>0.2</v>
      </c>
      <c r="I1064" s="4" t="s">
        <v>1961</v>
      </c>
      <c r="J1064" s="4">
        <v>1690.3040000000001</v>
      </c>
      <c r="K1064" s="4">
        <f t="shared" si="64"/>
        <v>4</v>
      </c>
      <c r="L1064" s="4">
        <f t="shared" si="65"/>
        <v>528.22</v>
      </c>
      <c r="M1064" s="4">
        <f t="shared" si="66"/>
        <v>0.2</v>
      </c>
      <c r="N1064" s="4">
        <f t="shared" si="67"/>
        <v>1690.3040000000001</v>
      </c>
      <c r="O1064" s="6">
        <f>VLOOKUP(C1064,'Cleaned Customer Dim'!$A$2:$D$501,4,FALSE)</f>
        <v>50</v>
      </c>
      <c r="P1064" s="6" t="str">
        <f>VLOOKUP(C1064,'Cleaned Customer Dim'!$A$2:$E$501,5,FALSE)</f>
        <v>Female</v>
      </c>
      <c r="Q1064" s="6" t="str">
        <f>VLOOKUP(C1064,'Cleaned Customer Dim'!$A$2:$J$501,10,FALSE)</f>
        <v>Gold</v>
      </c>
      <c r="R1064" s="4" t="str">
        <f>VLOOKUP(D1064,'Cleaned Product Dim'!$A$2:$C$101,3,FALSE)</f>
        <v>Sports</v>
      </c>
      <c r="S1064" s="6">
        <f>VLOOKUP(D1064,'Cleaned Product Dim'!$A$2:$G$101,7,FALSE)</f>
        <v>107.06</v>
      </c>
      <c r="T1064" s="6">
        <f>VLOOKUP(D1064,'Cleaned Product Dim'!$A$2:$H$101,8,FALSE)</f>
        <v>359</v>
      </c>
      <c r="U1064" s="6" t="str">
        <f>VLOOKUP(E1064,'Cleaned Store Dim'!$A$2:$C$21,3,FALSE)</f>
        <v>East</v>
      </c>
      <c r="V1064" s="6" t="str">
        <f>VLOOKUP(E1064,'Cleaned Store Dim'!$A$2:$E$21,5,FALSE)</f>
        <v>Flagship</v>
      </c>
      <c r="W1064" s="6" t="str">
        <f>VLOOKUP(E1064,'Cleaned Store Dim'!$A$2:$F$21,6,FALSE)</f>
        <v>Johnsonville</v>
      </c>
    </row>
    <row r="1065" spans="1:23" ht="15.75" x14ac:dyDescent="0.25">
      <c r="A1065" s="4" t="s">
        <v>3030</v>
      </c>
      <c r="B1065" s="20">
        <v>45704</v>
      </c>
      <c r="C1065" s="4" t="s">
        <v>726</v>
      </c>
      <c r="D1065" s="4" t="s">
        <v>1680</v>
      </c>
      <c r="E1065" s="4" t="s">
        <v>1914</v>
      </c>
      <c r="F1065" s="4">
        <v>4</v>
      </c>
      <c r="G1065" s="4">
        <v>36.72</v>
      </c>
      <c r="H1065" s="4">
        <v>7.0000000000000007E-2</v>
      </c>
      <c r="I1065" s="4" t="s">
        <v>1964</v>
      </c>
      <c r="J1065" s="4">
        <v>136.5984</v>
      </c>
      <c r="K1065" s="4">
        <f t="shared" si="64"/>
        <v>4</v>
      </c>
      <c r="L1065" s="4">
        <f t="shared" si="65"/>
        <v>36.72</v>
      </c>
      <c r="M1065" s="4">
        <f t="shared" si="66"/>
        <v>7.0000000000000007E-2</v>
      </c>
      <c r="N1065" s="4">
        <f t="shared" si="67"/>
        <v>136.5984</v>
      </c>
      <c r="O1065" s="6">
        <f>VLOOKUP(C1065,'Cleaned Customer Dim'!$A$2:$D$501,4,FALSE)</f>
        <v>38</v>
      </c>
      <c r="P1065" s="6" t="str">
        <f>VLOOKUP(C1065,'Cleaned Customer Dim'!$A$2:$E$501,5,FALSE)</f>
        <v>Male</v>
      </c>
      <c r="Q1065" s="6" t="str">
        <f>VLOOKUP(C1065,'Cleaned Customer Dim'!$A$2:$J$501,10,FALSE)</f>
        <v>Platinum</v>
      </c>
      <c r="R1065" s="4" t="str">
        <f>VLOOKUP(D1065,'Cleaned Product Dim'!$A$2:$C$101,3,FALSE)</f>
        <v>Electronics</v>
      </c>
      <c r="S1065" s="6">
        <f>VLOOKUP(D1065,'Cleaned Product Dim'!$A$2:$G$101,7,FALSE)</f>
        <v>419.28</v>
      </c>
      <c r="T1065" s="6">
        <f>VLOOKUP(D1065,'Cleaned Product Dim'!$A$2:$H$101,8,FALSE)</f>
        <v>86</v>
      </c>
      <c r="U1065" s="6" t="str">
        <f>VLOOKUP(E1065,'Cleaned Store Dim'!$A$2:$C$21,3,FALSE)</f>
        <v>South</v>
      </c>
      <c r="V1065" s="6" t="str">
        <f>VLOOKUP(E1065,'Cleaned Store Dim'!$A$2:$E$21,5,FALSE)</f>
        <v>Online</v>
      </c>
      <c r="W1065" s="6" t="str">
        <f>VLOOKUP(E1065,'Cleaned Store Dim'!$A$2:$F$21,6,FALSE)</f>
        <v>Williamsport</v>
      </c>
    </row>
    <row r="1066" spans="1:23" ht="15.75" x14ac:dyDescent="0.25">
      <c r="A1066" s="4" t="s">
        <v>3031</v>
      </c>
      <c r="B1066" s="20">
        <v>45574</v>
      </c>
      <c r="C1066" s="4" t="s">
        <v>1169</v>
      </c>
      <c r="D1066" s="4" t="s">
        <v>1817</v>
      </c>
      <c r="E1066" s="4" t="s">
        <v>1948</v>
      </c>
      <c r="F1066" s="4">
        <v>2</v>
      </c>
      <c r="G1066" s="4">
        <v>705.97</v>
      </c>
      <c r="H1066" s="4">
        <v>0.1</v>
      </c>
      <c r="I1066" s="4" t="s">
        <v>1961</v>
      </c>
      <c r="J1066" s="4">
        <v>1270.7460000000001</v>
      </c>
      <c r="K1066" s="4">
        <f t="shared" si="64"/>
        <v>2</v>
      </c>
      <c r="L1066" s="4">
        <f t="shared" si="65"/>
        <v>705.97</v>
      </c>
      <c r="M1066" s="4">
        <f t="shared" si="66"/>
        <v>0.1</v>
      </c>
      <c r="N1066" s="4">
        <f t="shared" si="67"/>
        <v>1270.7460000000001</v>
      </c>
      <c r="O1066" s="6">
        <f>VLOOKUP(C1066,'Cleaned Customer Dim'!$A$2:$D$501,4,FALSE)</f>
        <v>45</v>
      </c>
      <c r="P1066" s="6" t="str">
        <f>VLOOKUP(C1066,'Cleaned Customer Dim'!$A$2:$E$501,5,FALSE)</f>
        <v>Male</v>
      </c>
      <c r="Q1066" s="6" t="str">
        <f>VLOOKUP(C1066,'Cleaned Customer Dim'!$A$2:$J$501,10,FALSE)</f>
        <v>Silver</v>
      </c>
      <c r="R1066" s="4" t="str">
        <f>VLOOKUP(D1066,'Cleaned Product Dim'!$A$2:$C$101,3,FALSE)</f>
        <v>Home</v>
      </c>
      <c r="S1066" s="6">
        <f>VLOOKUP(D1066,'Cleaned Product Dim'!$A$2:$G$101,7,FALSE)</f>
        <v>325.26</v>
      </c>
      <c r="T1066" s="6">
        <f>VLOOKUP(D1066,'Cleaned Product Dim'!$A$2:$H$101,8,FALSE)</f>
        <v>400</v>
      </c>
      <c r="U1066" s="6" t="str">
        <f>VLOOKUP(E1066,'Cleaned Store Dim'!$A$2:$C$21,3,FALSE)</f>
        <v>East</v>
      </c>
      <c r="V1066" s="6" t="str">
        <f>VLOOKUP(E1066,'Cleaned Store Dim'!$A$2:$E$21,5,FALSE)</f>
        <v>Online</v>
      </c>
      <c r="W1066" s="6" t="str">
        <f>VLOOKUP(E1066,'Cleaned Store Dim'!$A$2:$F$21,6,FALSE)</f>
        <v>Vasquez</v>
      </c>
    </row>
    <row r="1067" spans="1:23" ht="15.75" x14ac:dyDescent="0.25">
      <c r="A1067" s="4" t="s">
        <v>3032</v>
      </c>
      <c r="B1067" s="20">
        <v>45736</v>
      </c>
      <c r="C1067" s="4" t="s">
        <v>104</v>
      </c>
      <c r="D1067" s="4" t="s">
        <v>1700</v>
      </c>
      <c r="E1067" s="4" t="s">
        <v>1892</v>
      </c>
      <c r="F1067" s="4">
        <v>2</v>
      </c>
      <c r="G1067" s="4">
        <v>994.29</v>
      </c>
      <c r="H1067" s="4">
        <v>0.01</v>
      </c>
      <c r="I1067" s="4" t="s">
        <v>1961</v>
      </c>
      <c r="J1067" s="4">
        <v>1968.6941999999999</v>
      </c>
      <c r="K1067" s="4">
        <f t="shared" si="64"/>
        <v>2</v>
      </c>
      <c r="L1067" s="4">
        <f t="shared" si="65"/>
        <v>994.29</v>
      </c>
      <c r="M1067" s="4">
        <f t="shared" si="66"/>
        <v>0.01</v>
      </c>
      <c r="N1067" s="4">
        <f t="shared" si="67"/>
        <v>1968.6941999999999</v>
      </c>
      <c r="O1067" s="6">
        <f>VLOOKUP(C1067,'Cleaned Customer Dim'!$A$2:$D$501,4,FALSE)</f>
        <v>52</v>
      </c>
      <c r="P1067" s="6" t="str">
        <f>VLOOKUP(C1067,'Cleaned Customer Dim'!$A$2:$E$501,5,FALSE)</f>
        <v>Female</v>
      </c>
      <c r="Q1067" s="6" t="str">
        <f>VLOOKUP(C1067,'Cleaned Customer Dim'!$A$2:$J$501,10,FALSE)</f>
        <v>Silver</v>
      </c>
      <c r="R1067" s="4" t="str">
        <f>VLOOKUP(D1067,'Cleaned Product Dim'!$A$2:$C$101,3,FALSE)</f>
        <v>Electronics</v>
      </c>
      <c r="S1067" s="6">
        <f>VLOOKUP(D1067,'Cleaned Product Dim'!$A$2:$G$101,7,FALSE)</f>
        <v>38.520000000000003</v>
      </c>
      <c r="T1067" s="6">
        <f>VLOOKUP(D1067,'Cleaned Product Dim'!$A$2:$H$101,8,FALSE)</f>
        <v>378</v>
      </c>
      <c r="U1067" s="6" t="str">
        <f>VLOOKUP(E1067,'Cleaned Store Dim'!$A$2:$C$21,3,FALSE)</f>
        <v>North</v>
      </c>
      <c r="V1067" s="6" t="str">
        <f>VLOOKUP(E1067,'Cleaned Store Dim'!$A$2:$E$21,5,FALSE)</f>
        <v>Flagship</v>
      </c>
      <c r="W1067" s="6" t="str">
        <f>VLOOKUP(E1067,'Cleaned Store Dim'!$A$2:$F$21,6,FALSE)</f>
        <v>Daniel</v>
      </c>
    </row>
    <row r="1068" spans="1:23" ht="15.75" x14ac:dyDescent="0.25">
      <c r="A1068" s="4" t="s">
        <v>3033</v>
      </c>
      <c r="B1068" s="20">
        <v>45637</v>
      </c>
      <c r="C1068" s="4" t="s">
        <v>1319</v>
      </c>
      <c r="D1068" s="4" t="s">
        <v>1859</v>
      </c>
      <c r="E1068" s="4" t="s">
        <v>1945</v>
      </c>
      <c r="F1068" s="4">
        <v>1</v>
      </c>
      <c r="G1068" s="4">
        <v>909.04</v>
      </c>
      <c r="H1068" s="4">
        <v>0.11</v>
      </c>
      <c r="I1068" s="4" t="s">
        <v>1959</v>
      </c>
      <c r="J1068" s="4">
        <v>809.04560000000004</v>
      </c>
      <c r="K1068" s="4">
        <f t="shared" si="64"/>
        <v>1</v>
      </c>
      <c r="L1068" s="4">
        <f t="shared" si="65"/>
        <v>909.04</v>
      </c>
      <c r="M1068" s="4">
        <f t="shared" si="66"/>
        <v>0.11</v>
      </c>
      <c r="N1068" s="4">
        <f t="shared" si="67"/>
        <v>809.04560000000004</v>
      </c>
      <c r="O1068" s="6">
        <f>VLOOKUP(C1068,'Cleaned Customer Dim'!$A$2:$D$501,4,FALSE)</f>
        <v>45</v>
      </c>
      <c r="P1068" s="6" t="str">
        <f>VLOOKUP(C1068,'Cleaned Customer Dim'!$A$2:$E$501,5,FALSE)</f>
        <v>Female</v>
      </c>
      <c r="Q1068" s="6" t="str">
        <f>VLOOKUP(C1068,'Cleaned Customer Dim'!$A$2:$J$501,10,FALSE)</f>
        <v>Platinum</v>
      </c>
      <c r="R1068" s="4" t="str">
        <f>VLOOKUP(D1068,'Cleaned Product Dim'!$A$2:$C$101,3,FALSE)</f>
        <v>Home</v>
      </c>
      <c r="S1068" s="6">
        <f>VLOOKUP(D1068,'Cleaned Product Dim'!$A$2:$G$101,7,FALSE)</f>
        <v>447.43</v>
      </c>
      <c r="T1068" s="6">
        <f>VLOOKUP(D1068,'Cleaned Product Dim'!$A$2:$H$101,8,FALSE)</f>
        <v>191</v>
      </c>
      <c r="U1068" s="6" t="str">
        <f>VLOOKUP(E1068,'Cleaned Store Dim'!$A$2:$C$21,3,FALSE)</f>
        <v>East</v>
      </c>
      <c r="V1068" s="6" t="str">
        <f>VLOOKUP(E1068,'Cleaned Store Dim'!$A$2:$E$21,5,FALSE)</f>
        <v>Flagship</v>
      </c>
      <c r="W1068" s="6" t="str">
        <f>VLOOKUP(E1068,'Cleaned Store Dim'!$A$2:$F$21,6,FALSE)</f>
        <v>East Stevechester</v>
      </c>
    </row>
    <row r="1069" spans="1:23" ht="15.75" x14ac:dyDescent="0.25">
      <c r="A1069" s="4" t="s">
        <v>3034</v>
      </c>
      <c r="B1069" s="20">
        <v>45628</v>
      </c>
      <c r="C1069" s="4" t="s">
        <v>1106</v>
      </c>
      <c r="D1069" s="4" t="s">
        <v>1680</v>
      </c>
      <c r="E1069" s="4" t="s">
        <v>1927</v>
      </c>
      <c r="F1069" s="4">
        <v>1</v>
      </c>
      <c r="G1069" s="4">
        <v>164.73</v>
      </c>
      <c r="H1069" s="4">
        <v>0.12</v>
      </c>
      <c r="I1069" s="4" t="s">
        <v>1961</v>
      </c>
      <c r="J1069" s="4">
        <v>144.9624</v>
      </c>
      <c r="K1069" s="4">
        <f t="shared" si="64"/>
        <v>1</v>
      </c>
      <c r="L1069" s="4">
        <f t="shared" si="65"/>
        <v>164.73</v>
      </c>
      <c r="M1069" s="4">
        <f t="shared" si="66"/>
        <v>0.12</v>
      </c>
      <c r="N1069" s="4">
        <f t="shared" si="67"/>
        <v>144.9624</v>
      </c>
      <c r="O1069" s="6">
        <f>VLOOKUP(C1069,'Cleaned Customer Dim'!$A$2:$D$501,4,FALSE)</f>
        <v>31</v>
      </c>
      <c r="P1069" s="6" t="str">
        <f>VLOOKUP(C1069,'Cleaned Customer Dim'!$A$2:$E$501,5,FALSE)</f>
        <v>Male</v>
      </c>
      <c r="Q1069" s="6" t="str">
        <f>VLOOKUP(C1069,'Cleaned Customer Dim'!$A$2:$J$501,10,FALSE)</f>
        <v>Bronze</v>
      </c>
      <c r="R1069" s="4" t="str">
        <f>VLOOKUP(D1069,'Cleaned Product Dim'!$A$2:$C$101,3,FALSE)</f>
        <v>Electronics</v>
      </c>
      <c r="S1069" s="6">
        <f>VLOOKUP(D1069,'Cleaned Product Dim'!$A$2:$G$101,7,FALSE)</f>
        <v>419.28</v>
      </c>
      <c r="T1069" s="6">
        <f>VLOOKUP(D1069,'Cleaned Product Dim'!$A$2:$H$101,8,FALSE)</f>
        <v>86</v>
      </c>
      <c r="U1069" s="6" t="str">
        <f>VLOOKUP(E1069,'Cleaned Store Dim'!$A$2:$C$21,3,FALSE)</f>
        <v>South</v>
      </c>
      <c r="V1069" s="6" t="str">
        <f>VLOOKUP(E1069,'Cleaned Store Dim'!$A$2:$E$21,5,FALSE)</f>
        <v>Online</v>
      </c>
      <c r="W1069" s="6" t="str">
        <f>VLOOKUP(E1069,'Cleaned Store Dim'!$A$2:$F$21,6,FALSE)</f>
        <v>Lake</v>
      </c>
    </row>
    <row r="1070" spans="1:23" ht="15.75" x14ac:dyDescent="0.25">
      <c r="A1070" s="4" t="s">
        <v>3035</v>
      </c>
      <c r="B1070" s="20">
        <v>45690</v>
      </c>
      <c r="C1070" s="4" t="s">
        <v>234</v>
      </c>
      <c r="D1070" s="4" t="s">
        <v>1689</v>
      </c>
      <c r="E1070" s="4" t="s">
        <v>1914</v>
      </c>
      <c r="F1070" s="4">
        <v>2</v>
      </c>
      <c r="G1070" s="4">
        <v>606.35</v>
      </c>
      <c r="H1070" s="4">
        <v>0.16</v>
      </c>
      <c r="I1070" s="4" t="s">
        <v>1964</v>
      </c>
      <c r="J1070" s="4">
        <v>1018.668</v>
      </c>
      <c r="K1070" s="4">
        <f t="shared" si="64"/>
        <v>2</v>
      </c>
      <c r="L1070" s="4">
        <f t="shared" si="65"/>
        <v>606.35</v>
      </c>
      <c r="M1070" s="4">
        <f t="shared" si="66"/>
        <v>0.16</v>
      </c>
      <c r="N1070" s="4">
        <f t="shared" si="67"/>
        <v>1018.668</v>
      </c>
      <c r="O1070" s="6">
        <f>VLOOKUP(C1070,'Cleaned Customer Dim'!$A$2:$D$501,4,FALSE)</f>
        <v>50</v>
      </c>
      <c r="P1070" s="6" t="str">
        <f>VLOOKUP(C1070,'Cleaned Customer Dim'!$A$2:$E$501,5,FALSE)</f>
        <v>Male</v>
      </c>
      <c r="Q1070" s="6" t="str">
        <f>VLOOKUP(C1070,'Cleaned Customer Dim'!$A$2:$J$501,10,FALSE)</f>
        <v>Bronze</v>
      </c>
      <c r="R1070" s="4" t="str">
        <f>VLOOKUP(D1070,'Cleaned Product Dim'!$A$2:$C$101,3,FALSE)</f>
        <v>Clothing</v>
      </c>
      <c r="S1070" s="6">
        <f>VLOOKUP(D1070,'Cleaned Product Dim'!$A$2:$G$101,7,FALSE)</f>
        <v>353.47</v>
      </c>
      <c r="T1070" s="6">
        <f>VLOOKUP(D1070,'Cleaned Product Dim'!$A$2:$H$101,8,FALSE)</f>
        <v>214</v>
      </c>
      <c r="U1070" s="6" t="str">
        <f>VLOOKUP(E1070,'Cleaned Store Dim'!$A$2:$C$21,3,FALSE)</f>
        <v>South</v>
      </c>
      <c r="V1070" s="6" t="str">
        <f>VLOOKUP(E1070,'Cleaned Store Dim'!$A$2:$E$21,5,FALSE)</f>
        <v>Online</v>
      </c>
      <c r="W1070" s="6" t="str">
        <f>VLOOKUP(E1070,'Cleaned Store Dim'!$A$2:$F$21,6,FALSE)</f>
        <v>Williamsport</v>
      </c>
    </row>
    <row r="1071" spans="1:23" ht="15.75" x14ac:dyDescent="0.25">
      <c r="A1071" s="4" t="s">
        <v>3036</v>
      </c>
      <c r="B1071" s="20">
        <v>45511</v>
      </c>
      <c r="C1071" s="4" t="s">
        <v>551</v>
      </c>
      <c r="D1071" s="4" t="s">
        <v>1877</v>
      </c>
      <c r="E1071" s="4" t="s">
        <v>1904</v>
      </c>
      <c r="F1071" s="4">
        <v>3</v>
      </c>
      <c r="G1071" s="4">
        <v>904.19</v>
      </c>
      <c r="H1071" s="4">
        <v>0.09</v>
      </c>
      <c r="I1071" s="4" t="s">
        <v>1959</v>
      </c>
      <c r="J1071" s="4">
        <v>2468.4387000000002</v>
      </c>
      <c r="K1071" s="4">
        <f t="shared" si="64"/>
        <v>3</v>
      </c>
      <c r="L1071" s="4">
        <f t="shared" si="65"/>
        <v>904.19</v>
      </c>
      <c r="M1071" s="4">
        <f t="shared" si="66"/>
        <v>0.09</v>
      </c>
      <c r="N1071" s="4">
        <f t="shared" si="67"/>
        <v>2468.4387000000002</v>
      </c>
      <c r="O1071" s="6">
        <f>VLOOKUP(C1071,'Cleaned Customer Dim'!$A$2:$D$501,4,FALSE)</f>
        <v>21</v>
      </c>
      <c r="P1071" s="6" t="str">
        <f>VLOOKUP(C1071,'Cleaned Customer Dim'!$A$2:$E$501,5,FALSE)</f>
        <v>Male</v>
      </c>
      <c r="Q1071" s="6" t="str">
        <f>VLOOKUP(C1071,'Cleaned Customer Dim'!$A$2:$J$501,10,FALSE)</f>
        <v>Bronze</v>
      </c>
      <c r="R1071" s="4" t="str">
        <f>VLOOKUP(D1071,'Cleaned Product Dim'!$A$2:$C$101,3,FALSE)</f>
        <v>Electronics</v>
      </c>
      <c r="S1071" s="6">
        <f>VLOOKUP(D1071,'Cleaned Product Dim'!$A$2:$G$101,7,FALSE)</f>
        <v>431.67</v>
      </c>
      <c r="T1071" s="6">
        <f>VLOOKUP(D1071,'Cleaned Product Dim'!$A$2:$H$101,8,FALSE)</f>
        <v>73</v>
      </c>
      <c r="U1071" s="6" t="str">
        <f>VLOOKUP(E1071,'Cleaned Store Dim'!$A$2:$C$21,3,FALSE)</f>
        <v>South</v>
      </c>
      <c r="V1071" s="6" t="str">
        <f>VLOOKUP(E1071,'Cleaned Store Dim'!$A$2:$E$21,5,FALSE)</f>
        <v>Online</v>
      </c>
      <c r="W1071" s="6" t="str">
        <f>VLOOKUP(E1071,'Cleaned Store Dim'!$A$2:$F$21,6,FALSE)</f>
        <v>Sharon</v>
      </c>
    </row>
    <row r="1072" spans="1:23" ht="15.75" x14ac:dyDescent="0.25">
      <c r="A1072" s="4" t="s">
        <v>3037</v>
      </c>
      <c r="B1072" s="20">
        <v>45606</v>
      </c>
      <c r="C1072" s="4" t="s">
        <v>515</v>
      </c>
      <c r="D1072" s="4" t="s">
        <v>1732</v>
      </c>
      <c r="E1072" s="4" t="s">
        <v>1896</v>
      </c>
      <c r="F1072" s="4">
        <v>4</v>
      </c>
      <c r="G1072" s="4">
        <v>694.61</v>
      </c>
      <c r="H1072" s="4">
        <v>0.18</v>
      </c>
      <c r="I1072" s="4" t="s">
        <v>1964</v>
      </c>
      <c r="J1072" s="4">
        <v>2278.3208</v>
      </c>
      <c r="K1072" s="4">
        <f t="shared" si="64"/>
        <v>4</v>
      </c>
      <c r="L1072" s="4">
        <f t="shared" si="65"/>
        <v>694.61</v>
      </c>
      <c r="M1072" s="4">
        <f t="shared" si="66"/>
        <v>0.18</v>
      </c>
      <c r="N1072" s="4">
        <f t="shared" si="67"/>
        <v>2278.3208</v>
      </c>
      <c r="O1072" s="6">
        <f>VLOOKUP(C1072,'Cleaned Customer Dim'!$A$2:$D$501,4,FALSE)</f>
        <v>25</v>
      </c>
      <c r="P1072" s="6" t="str">
        <f>VLOOKUP(C1072,'Cleaned Customer Dim'!$A$2:$E$501,5,FALSE)</f>
        <v>Female</v>
      </c>
      <c r="Q1072" s="6" t="str">
        <f>VLOOKUP(C1072,'Cleaned Customer Dim'!$A$2:$J$501,10,FALSE)</f>
        <v>Gold</v>
      </c>
      <c r="R1072" s="4" t="str">
        <f>VLOOKUP(D1072,'Cleaned Product Dim'!$A$2:$C$101,3,FALSE)</f>
        <v>Sports</v>
      </c>
      <c r="S1072" s="6">
        <f>VLOOKUP(D1072,'Cleaned Product Dim'!$A$2:$G$101,7,FALSE)</f>
        <v>190.29</v>
      </c>
      <c r="T1072" s="6">
        <f>VLOOKUP(D1072,'Cleaned Product Dim'!$A$2:$H$101,8,FALSE)</f>
        <v>260</v>
      </c>
      <c r="U1072" s="6" t="str">
        <f>VLOOKUP(E1072,'Cleaned Store Dim'!$A$2:$C$21,3,FALSE)</f>
        <v>South</v>
      </c>
      <c r="V1072" s="6" t="str">
        <f>VLOOKUP(E1072,'Cleaned Store Dim'!$A$2:$E$21,5,FALSE)</f>
        <v>Outlet</v>
      </c>
      <c r="W1072" s="6" t="str">
        <f>VLOOKUP(E1072,'Cleaned Store Dim'!$A$2:$F$21,6,FALSE)</f>
        <v>North Nancy</v>
      </c>
    </row>
    <row r="1073" spans="1:23" ht="15.75" x14ac:dyDescent="0.25">
      <c r="A1073" s="4" t="s">
        <v>3038</v>
      </c>
      <c r="B1073" s="20">
        <v>45215</v>
      </c>
      <c r="C1073" s="4" t="s">
        <v>738</v>
      </c>
      <c r="D1073" s="4" t="s">
        <v>1850</v>
      </c>
      <c r="E1073" s="4" t="s">
        <v>1896</v>
      </c>
      <c r="F1073" s="4">
        <v>4</v>
      </c>
      <c r="G1073" s="4">
        <v>753.83</v>
      </c>
      <c r="H1073" s="4">
        <v>0.24</v>
      </c>
      <c r="I1073" s="4" t="s">
        <v>1959</v>
      </c>
      <c r="J1073" s="4">
        <v>2291.6432</v>
      </c>
      <c r="K1073" s="4">
        <f t="shared" si="64"/>
        <v>4</v>
      </c>
      <c r="L1073" s="4">
        <f t="shared" si="65"/>
        <v>753.83</v>
      </c>
      <c r="M1073" s="4">
        <f t="shared" si="66"/>
        <v>0.24</v>
      </c>
      <c r="N1073" s="4">
        <f t="shared" si="67"/>
        <v>2291.6432</v>
      </c>
      <c r="O1073" s="6">
        <f>VLOOKUP(C1073,'Cleaned Customer Dim'!$A$2:$D$501,4,FALSE)</f>
        <v>46</v>
      </c>
      <c r="P1073" s="6" t="str">
        <f>VLOOKUP(C1073,'Cleaned Customer Dim'!$A$2:$E$501,5,FALSE)</f>
        <v>Female</v>
      </c>
      <c r="Q1073" s="6" t="str">
        <f>VLOOKUP(C1073,'Cleaned Customer Dim'!$A$2:$J$501,10,FALSE)</f>
        <v>Platinum</v>
      </c>
      <c r="R1073" s="4" t="str">
        <f>VLOOKUP(D1073,'Cleaned Product Dim'!$A$2:$C$101,3,FALSE)</f>
        <v>Beauty</v>
      </c>
      <c r="S1073" s="6">
        <f>VLOOKUP(D1073,'Cleaned Product Dim'!$A$2:$G$101,7,FALSE)</f>
        <v>183.04</v>
      </c>
      <c r="T1073" s="6">
        <f>VLOOKUP(D1073,'Cleaned Product Dim'!$A$2:$H$101,8,FALSE)</f>
        <v>457</v>
      </c>
      <c r="U1073" s="6" t="str">
        <f>VLOOKUP(E1073,'Cleaned Store Dim'!$A$2:$C$21,3,FALSE)</f>
        <v>South</v>
      </c>
      <c r="V1073" s="6" t="str">
        <f>VLOOKUP(E1073,'Cleaned Store Dim'!$A$2:$E$21,5,FALSE)</f>
        <v>Outlet</v>
      </c>
      <c r="W1073" s="6" t="str">
        <f>VLOOKUP(E1073,'Cleaned Store Dim'!$A$2:$F$21,6,FALSE)</f>
        <v>North Nancy</v>
      </c>
    </row>
    <row r="1074" spans="1:23" ht="15.75" x14ac:dyDescent="0.25">
      <c r="A1074" s="4" t="s">
        <v>3039</v>
      </c>
      <c r="B1074" s="20">
        <v>45653</v>
      </c>
      <c r="C1074" s="4" t="s">
        <v>654</v>
      </c>
      <c r="D1074" s="4" t="s">
        <v>1638</v>
      </c>
      <c r="E1074" s="4" t="s">
        <v>1917</v>
      </c>
      <c r="F1074" s="4">
        <v>1</v>
      </c>
      <c r="G1074" s="4">
        <v>66.22</v>
      </c>
      <c r="H1074" s="4">
        <v>0.02</v>
      </c>
      <c r="I1074" s="4" t="s">
        <v>1959</v>
      </c>
      <c r="J1074" s="4">
        <v>64.895600000000002</v>
      </c>
      <c r="K1074" s="4">
        <f t="shared" si="64"/>
        <v>1</v>
      </c>
      <c r="L1074" s="4">
        <f t="shared" si="65"/>
        <v>66.22</v>
      </c>
      <c r="M1074" s="4">
        <f t="shared" si="66"/>
        <v>0.02</v>
      </c>
      <c r="N1074" s="4">
        <f t="shared" si="67"/>
        <v>64.895600000000002</v>
      </c>
      <c r="O1074" s="6">
        <f>VLOOKUP(C1074,'Cleaned Customer Dim'!$A$2:$D$501,4,FALSE)</f>
        <v>45</v>
      </c>
      <c r="P1074" s="6" t="str">
        <f>VLOOKUP(C1074,'Cleaned Customer Dim'!$A$2:$E$501,5,FALSE)</f>
        <v>Female</v>
      </c>
      <c r="Q1074" s="6" t="str">
        <f>VLOOKUP(C1074,'Cleaned Customer Dim'!$A$2:$J$501,10,FALSE)</f>
        <v>Platinum</v>
      </c>
      <c r="R1074" s="4" t="str">
        <f>VLOOKUP(D1074,'Cleaned Product Dim'!$A$2:$C$101,3,FALSE)</f>
        <v>Home</v>
      </c>
      <c r="S1074" s="6">
        <f>VLOOKUP(D1074,'Cleaned Product Dim'!$A$2:$G$101,7,FALSE)</f>
        <v>123.46</v>
      </c>
      <c r="T1074" s="6">
        <f>VLOOKUP(D1074,'Cleaned Product Dim'!$A$2:$H$101,8,FALSE)</f>
        <v>76</v>
      </c>
      <c r="U1074" s="6" t="str">
        <f>VLOOKUP(E1074,'Cleaned Store Dim'!$A$2:$C$21,3,FALSE)</f>
        <v>West</v>
      </c>
      <c r="V1074" s="6" t="str">
        <f>VLOOKUP(E1074,'Cleaned Store Dim'!$A$2:$E$21,5,FALSE)</f>
        <v>Online</v>
      </c>
      <c r="W1074" s="6" t="str">
        <f>VLOOKUP(E1074,'Cleaned Store Dim'!$A$2:$F$21,6,FALSE)</f>
        <v>Thompson</v>
      </c>
    </row>
    <row r="1075" spans="1:23" ht="15.75" x14ac:dyDescent="0.25">
      <c r="A1075" s="4" t="s">
        <v>3040</v>
      </c>
      <c r="B1075" s="20">
        <v>45241</v>
      </c>
      <c r="C1075" s="4" t="s">
        <v>1070</v>
      </c>
      <c r="D1075" s="4" t="s">
        <v>1774</v>
      </c>
      <c r="E1075" s="4" t="s">
        <v>1934</v>
      </c>
      <c r="F1075" s="4">
        <v>2</v>
      </c>
      <c r="G1075" s="4">
        <v>891.8</v>
      </c>
      <c r="H1075" s="4">
        <v>0.28999999999999998</v>
      </c>
      <c r="I1075" s="4" t="s">
        <v>1964</v>
      </c>
      <c r="J1075" s="4">
        <v>1266.356</v>
      </c>
      <c r="K1075" s="4">
        <f t="shared" si="64"/>
        <v>2</v>
      </c>
      <c r="L1075" s="4">
        <f t="shared" si="65"/>
        <v>891.8</v>
      </c>
      <c r="M1075" s="4">
        <f t="shared" si="66"/>
        <v>0.28999999999999998</v>
      </c>
      <c r="N1075" s="4">
        <f t="shared" si="67"/>
        <v>1266.356</v>
      </c>
      <c r="O1075" s="6">
        <f>VLOOKUP(C1075,'Cleaned Customer Dim'!$A$2:$D$501,4,FALSE)</f>
        <v>40</v>
      </c>
      <c r="P1075" s="6" t="str">
        <f>VLOOKUP(C1075,'Cleaned Customer Dim'!$A$2:$E$501,5,FALSE)</f>
        <v>Female</v>
      </c>
      <c r="Q1075" s="6" t="str">
        <f>VLOOKUP(C1075,'Cleaned Customer Dim'!$A$2:$J$501,10,FALSE)</f>
        <v>Bronze</v>
      </c>
      <c r="R1075" s="4" t="str">
        <f>VLOOKUP(D1075,'Cleaned Product Dim'!$A$2:$C$101,3,FALSE)</f>
        <v>Beauty</v>
      </c>
      <c r="S1075" s="6">
        <f>VLOOKUP(D1075,'Cleaned Product Dim'!$A$2:$G$101,7,FALSE)</f>
        <v>299.11</v>
      </c>
      <c r="T1075" s="6">
        <f>VLOOKUP(D1075,'Cleaned Product Dim'!$A$2:$H$101,8,FALSE)</f>
        <v>118</v>
      </c>
      <c r="U1075" s="6" t="str">
        <f>VLOOKUP(E1075,'Cleaned Store Dim'!$A$2:$C$21,3,FALSE)</f>
        <v>South</v>
      </c>
      <c r="V1075" s="6" t="str">
        <f>VLOOKUP(E1075,'Cleaned Store Dim'!$A$2:$E$21,5,FALSE)</f>
        <v>Outlet</v>
      </c>
      <c r="W1075" s="6" t="str">
        <f>VLOOKUP(E1075,'Cleaned Store Dim'!$A$2:$F$21,6,FALSE)</f>
        <v>Christopher</v>
      </c>
    </row>
    <row r="1076" spans="1:23" ht="15.75" x14ac:dyDescent="0.25">
      <c r="A1076" s="4" t="s">
        <v>3041</v>
      </c>
      <c r="B1076" s="20">
        <v>45428</v>
      </c>
      <c r="C1076" s="4" t="s">
        <v>1148</v>
      </c>
      <c r="D1076" s="4" t="s">
        <v>1808</v>
      </c>
      <c r="E1076" s="4" t="s">
        <v>1921</v>
      </c>
      <c r="F1076" s="4">
        <v>4</v>
      </c>
      <c r="G1076" s="4">
        <v>255.48</v>
      </c>
      <c r="H1076" s="4">
        <v>0.03</v>
      </c>
      <c r="I1076" s="4" t="s">
        <v>1964</v>
      </c>
      <c r="J1076" s="4">
        <v>991.26239999999996</v>
      </c>
      <c r="K1076" s="4">
        <f t="shared" si="64"/>
        <v>4</v>
      </c>
      <c r="L1076" s="4">
        <f t="shared" si="65"/>
        <v>255.48</v>
      </c>
      <c r="M1076" s="4">
        <f t="shared" si="66"/>
        <v>0.03</v>
      </c>
      <c r="N1076" s="4">
        <f t="shared" si="67"/>
        <v>991.26239999999996</v>
      </c>
      <c r="O1076" s="6">
        <f>VLOOKUP(C1076,'Cleaned Customer Dim'!$A$2:$D$501,4,FALSE)</f>
        <v>23</v>
      </c>
      <c r="P1076" s="6" t="str">
        <f>VLOOKUP(C1076,'Cleaned Customer Dim'!$A$2:$E$501,5,FALSE)</f>
        <v>Male</v>
      </c>
      <c r="Q1076" s="6" t="str">
        <f>VLOOKUP(C1076,'Cleaned Customer Dim'!$A$2:$J$501,10,FALSE)</f>
        <v>Bronze</v>
      </c>
      <c r="R1076" s="4" t="str">
        <f>VLOOKUP(D1076,'Cleaned Product Dim'!$A$2:$C$101,3,FALSE)</f>
        <v>Clothing</v>
      </c>
      <c r="S1076" s="6">
        <f>VLOOKUP(D1076,'Cleaned Product Dim'!$A$2:$G$101,7,FALSE)</f>
        <v>158.13999999999999</v>
      </c>
      <c r="T1076" s="6">
        <f>VLOOKUP(D1076,'Cleaned Product Dim'!$A$2:$H$101,8,FALSE)</f>
        <v>82</v>
      </c>
      <c r="U1076" s="6" t="str">
        <f>VLOOKUP(E1076,'Cleaned Store Dim'!$A$2:$C$21,3,FALSE)</f>
        <v>South</v>
      </c>
      <c r="V1076" s="6" t="str">
        <f>VLOOKUP(E1076,'Cleaned Store Dim'!$A$2:$E$21,5,FALSE)</f>
        <v>Flagship</v>
      </c>
      <c r="W1076" s="6" t="str">
        <f>VLOOKUP(E1076,'Cleaned Store Dim'!$A$2:$F$21,6,FALSE)</f>
        <v>Johnstad</v>
      </c>
    </row>
    <row r="1077" spans="1:23" ht="15.75" x14ac:dyDescent="0.25">
      <c r="A1077" s="4" t="s">
        <v>3042</v>
      </c>
      <c r="B1077" s="20">
        <v>45593</v>
      </c>
      <c r="C1077" s="4" t="s">
        <v>962</v>
      </c>
      <c r="D1077" s="4" t="s">
        <v>1835</v>
      </c>
      <c r="E1077" s="4" t="s">
        <v>1942</v>
      </c>
      <c r="F1077" s="4">
        <v>4</v>
      </c>
      <c r="G1077" s="4">
        <v>604.87</v>
      </c>
      <c r="H1077" s="4">
        <v>0.28000000000000003</v>
      </c>
      <c r="I1077" s="4" t="s">
        <v>1961</v>
      </c>
      <c r="J1077" s="4">
        <v>1742.0255999999999</v>
      </c>
      <c r="K1077" s="4">
        <f t="shared" si="64"/>
        <v>4</v>
      </c>
      <c r="L1077" s="4">
        <f t="shared" si="65"/>
        <v>604.87</v>
      </c>
      <c r="M1077" s="4">
        <f t="shared" si="66"/>
        <v>0.28000000000000003</v>
      </c>
      <c r="N1077" s="4">
        <f t="shared" si="67"/>
        <v>1742.0255999999999</v>
      </c>
      <c r="O1077" s="6">
        <f>VLOOKUP(C1077,'Cleaned Customer Dim'!$A$2:$D$501,4,FALSE)</f>
        <v>50</v>
      </c>
      <c r="P1077" s="6" t="str">
        <f>VLOOKUP(C1077,'Cleaned Customer Dim'!$A$2:$E$501,5,FALSE)</f>
        <v>Male</v>
      </c>
      <c r="Q1077" s="6" t="str">
        <f>VLOOKUP(C1077,'Cleaned Customer Dim'!$A$2:$J$501,10,FALSE)</f>
        <v>Gold</v>
      </c>
      <c r="R1077" s="4" t="str">
        <f>VLOOKUP(D1077,'Cleaned Product Dim'!$A$2:$C$101,3,FALSE)</f>
        <v>Home</v>
      </c>
      <c r="S1077" s="6">
        <f>VLOOKUP(D1077,'Cleaned Product Dim'!$A$2:$G$101,7,FALSE)</f>
        <v>388.46</v>
      </c>
      <c r="T1077" s="6">
        <f>VLOOKUP(D1077,'Cleaned Product Dim'!$A$2:$H$101,8,FALSE)</f>
        <v>208</v>
      </c>
      <c r="U1077" s="6" t="str">
        <f>VLOOKUP(E1077,'Cleaned Store Dim'!$A$2:$C$21,3,FALSE)</f>
        <v>North</v>
      </c>
      <c r="V1077" s="6" t="str">
        <f>VLOOKUP(E1077,'Cleaned Store Dim'!$A$2:$E$21,5,FALSE)</f>
        <v>Flagship</v>
      </c>
      <c r="W1077" s="6" t="str">
        <f>VLOOKUP(E1077,'Cleaned Store Dim'!$A$2:$F$21,6,FALSE)</f>
        <v>Benson</v>
      </c>
    </row>
    <row r="1078" spans="1:23" ht="15.75" x14ac:dyDescent="0.25">
      <c r="A1078" s="4" t="s">
        <v>3043</v>
      </c>
      <c r="B1078" s="20">
        <v>45370</v>
      </c>
      <c r="C1078" s="4" t="s">
        <v>179</v>
      </c>
      <c r="D1078" s="4" t="s">
        <v>1677</v>
      </c>
      <c r="E1078" s="4" t="s">
        <v>1942</v>
      </c>
      <c r="F1078" s="4">
        <v>3</v>
      </c>
      <c r="G1078" s="4">
        <v>623.82000000000005</v>
      </c>
      <c r="H1078" s="4">
        <v>0.13</v>
      </c>
      <c r="I1078" s="4" t="s">
        <v>1964</v>
      </c>
      <c r="J1078" s="4">
        <v>1628.1702</v>
      </c>
      <c r="K1078" s="4">
        <f t="shared" si="64"/>
        <v>3</v>
      </c>
      <c r="L1078" s="4">
        <f t="shared" si="65"/>
        <v>623.82000000000005</v>
      </c>
      <c r="M1078" s="4">
        <f t="shared" si="66"/>
        <v>0.13</v>
      </c>
      <c r="N1078" s="4">
        <f t="shared" si="67"/>
        <v>1628.1702</v>
      </c>
      <c r="O1078" s="6">
        <f>VLOOKUP(C1078,'Cleaned Customer Dim'!$A$2:$D$501,4,FALSE)</f>
        <v>54</v>
      </c>
      <c r="P1078" s="6" t="str">
        <f>VLOOKUP(C1078,'Cleaned Customer Dim'!$A$2:$E$501,5,FALSE)</f>
        <v>Male</v>
      </c>
      <c r="Q1078" s="6" t="str">
        <f>VLOOKUP(C1078,'Cleaned Customer Dim'!$A$2:$J$501,10,FALSE)</f>
        <v>Gold</v>
      </c>
      <c r="R1078" s="4" t="str">
        <f>VLOOKUP(D1078,'Cleaned Product Dim'!$A$2:$C$101,3,FALSE)</f>
        <v>Home</v>
      </c>
      <c r="S1078" s="6">
        <f>VLOOKUP(D1078,'Cleaned Product Dim'!$A$2:$G$101,7,FALSE)</f>
        <v>179.77</v>
      </c>
      <c r="T1078" s="6">
        <f>VLOOKUP(D1078,'Cleaned Product Dim'!$A$2:$H$101,8,FALSE)</f>
        <v>305</v>
      </c>
      <c r="U1078" s="6" t="str">
        <f>VLOOKUP(E1078,'Cleaned Store Dim'!$A$2:$C$21,3,FALSE)</f>
        <v>North</v>
      </c>
      <c r="V1078" s="6" t="str">
        <f>VLOOKUP(E1078,'Cleaned Store Dim'!$A$2:$E$21,5,FALSE)</f>
        <v>Flagship</v>
      </c>
      <c r="W1078" s="6" t="str">
        <f>VLOOKUP(E1078,'Cleaned Store Dim'!$A$2:$F$21,6,FALSE)</f>
        <v>Benson</v>
      </c>
    </row>
    <row r="1079" spans="1:23" ht="15.75" x14ac:dyDescent="0.25">
      <c r="A1079" s="4" t="s">
        <v>3044</v>
      </c>
      <c r="B1079" s="20">
        <v>45882</v>
      </c>
      <c r="C1079" s="4" t="s">
        <v>477</v>
      </c>
      <c r="D1079" s="4" t="s">
        <v>1796</v>
      </c>
      <c r="E1079" s="4" t="s">
        <v>1939</v>
      </c>
      <c r="F1079" s="4">
        <v>3</v>
      </c>
      <c r="G1079" s="4">
        <v>575.24</v>
      </c>
      <c r="H1079" s="4">
        <v>0.12</v>
      </c>
      <c r="I1079" s="4" t="s">
        <v>1964</v>
      </c>
      <c r="J1079" s="4">
        <v>1518.6335999999999</v>
      </c>
      <c r="K1079" s="4">
        <f t="shared" si="64"/>
        <v>3</v>
      </c>
      <c r="L1079" s="4">
        <f t="shared" si="65"/>
        <v>575.24</v>
      </c>
      <c r="M1079" s="4">
        <f t="shared" si="66"/>
        <v>0.12</v>
      </c>
      <c r="N1079" s="4">
        <f t="shared" si="67"/>
        <v>1518.6335999999999</v>
      </c>
      <c r="O1079" s="6">
        <f>VLOOKUP(C1079,'Cleaned Customer Dim'!$A$2:$D$501,4,FALSE)</f>
        <v>43</v>
      </c>
      <c r="P1079" s="6" t="str">
        <f>VLOOKUP(C1079,'Cleaned Customer Dim'!$A$2:$E$501,5,FALSE)</f>
        <v>Male</v>
      </c>
      <c r="Q1079" s="6" t="str">
        <f>VLOOKUP(C1079,'Cleaned Customer Dim'!$A$2:$J$501,10,FALSE)</f>
        <v>Gold</v>
      </c>
      <c r="R1079" s="4" t="str">
        <f>VLOOKUP(D1079,'Cleaned Product Dim'!$A$2:$C$101,3,FALSE)</f>
        <v>Beauty</v>
      </c>
      <c r="S1079" s="6">
        <f>VLOOKUP(D1079,'Cleaned Product Dim'!$A$2:$G$101,7,FALSE)</f>
        <v>214.32</v>
      </c>
      <c r="T1079" s="6">
        <f>VLOOKUP(D1079,'Cleaned Product Dim'!$A$2:$H$101,8,FALSE)</f>
        <v>383</v>
      </c>
      <c r="U1079" s="6" t="str">
        <f>VLOOKUP(E1079,'Cleaned Store Dim'!$A$2:$C$21,3,FALSE)</f>
        <v>West</v>
      </c>
      <c r="V1079" s="6" t="str">
        <f>VLOOKUP(E1079,'Cleaned Store Dim'!$A$2:$E$21,5,FALSE)</f>
        <v>Flagship</v>
      </c>
      <c r="W1079" s="6" t="str">
        <f>VLOOKUP(E1079,'Cleaned Store Dim'!$A$2:$F$21,6,FALSE)</f>
        <v>New Jimmy</v>
      </c>
    </row>
    <row r="1080" spans="1:23" ht="15.75" x14ac:dyDescent="0.25">
      <c r="A1080" s="4" t="s">
        <v>3045</v>
      </c>
      <c r="B1080" s="20">
        <v>45908</v>
      </c>
      <c r="C1080" s="4" t="s">
        <v>1298</v>
      </c>
      <c r="D1080" s="4" t="s">
        <v>1572</v>
      </c>
      <c r="E1080" s="4" t="s">
        <v>1927</v>
      </c>
      <c r="F1080" s="4">
        <v>1</v>
      </c>
      <c r="G1080" s="4">
        <v>769.4</v>
      </c>
      <c r="H1080" s="4">
        <v>0.16</v>
      </c>
      <c r="I1080" s="4" t="s">
        <v>1959</v>
      </c>
      <c r="J1080" s="4">
        <v>646.29599999999994</v>
      </c>
      <c r="K1080" s="4">
        <f t="shared" si="64"/>
        <v>1</v>
      </c>
      <c r="L1080" s="4">
        <f t="shared" si="65"/>
        <v>769.4</v>
      </c>
      <c r="M1080" s="4">
        <f t="shared" si="66"/>
        <v>0.16</v>
      </c>
      <c r="N1080" s="4">
        <f t="shared" si="67"/>
        <v>646.29599999999994</v>
      </c>
      <c r="O1080" s="6">
        <f>VLOOKUP(C1080,'Cleaned Customer Dim'!$A$2:$D$501,4,FALSE)</f>
        <v>35</v>
      </c>
      <c r="P1080" s="6" t="str">
        <f>VLOOKUP(C1080,'Cleaned Customer Dim'!$A$2:$E$501,5,FALSE)</f>
        <v>Female</v>
      </c>
      <c r="Q1080" s="6" t="str">
        <f>VLOOKUP(C1080,'Cleaned Customer Dim'!$A$2:$J$501,10,FALSE)</f>
        <v>Gold</v>
      </c>
      <c r="R1080" s="4" t="str">
        <f>VLOOKUP(D1080,'Cleaned Product Dim'!$A$2:$C$101,3,FALSE)</f>
        <v>Clothing</v>
      </c>
      <c r="S1080" s="6">
        <f>VLOOKUP(D1080,'Cleaned Product Dim'!$A$2:$G$101,7,FALSE)</f>
        <v>306.45999999999998</v>
      </c>
      <c r="T1080" s="6">
        <f>VLOOKUP(D1080,'Cleaned Product Dim'!$A$2:$H$101,8,FALSE)</f>
        <v>487</v>
      </c>
      <c r="U1080" s="6" t="str">
        <f>VLOOKUP(E1080,'Cleaned Store Dim'!$A$2:$C$21,3,FALSE)</f>
        <v>South</v>
      </c>
      <c r="V1080" s="6" t="str">
        <f>VLOOKUP(E1080,'Cleaned Store Dim'!$A$2:$E$21,5,FALSE)</f>
        <v>Online</v>
      </c>
      <c r="W1080" s="6" t="str">
        <f>VLOOKUP(E1080,'Cleaned Store Dim'!$A$2:$F$21,6,FALSE)</f>
        <v>Lake</v>
      </c>
    </row>
    <row r="1081" spans="1:23" ht="15.75" x14ac:dyDescent="0.25">
      <c r="A1081" s="4" t="s">
        <v>3046</v>
      </c>
      <c r="B1081" s="20">
        <v>45509</v>
      </c>
      <c r="C1081" s="4" t="s">
        <v>1046</v>
      </c>
      <c r="D1081" s="4" t="s">
        <v>1572</v>
      </c>
      <c r="E1081" s="4" t="s">
        <v>1942</v>
      </c>
      <c r="F1081" s="4">
        <v>1</v>
      </c>
      <c r="G1081" s="4">
        <v>227.28</v>
      </c>
      <c r="H1081" s="4">
        <v>0.13</v>
      </c>
      <c r="I1081" s="4" t="s">
        <v>1964</v>
      </c>
      <c r="J1081" s="4">
        <v>197.7336</v>
      </c>
      <c r="K1081" s="4">
        <f t="shared" si="64"/>
        <v>1</v>
      </c>
      <c r="L1081" s="4">
        <f t="shared" si="65"/>
        <v>227.28</v>
      </c>
      <c r="M1081" s="4">
        <f t="shared" si="66"/>
        <v>0.13</v>
      </c>
      <c r="N1081" s="4">
        <f t="shared" si="67"/>
        <v>197.7336</v>
      </c>
      <c r="O1081" s="6">
        <f>VLOOKUP(C1081,'Cleaned Customer Dim'!$A$2:$D$501,4,FALSE)</f>
        <v>62</v>
      </c>
      <c r="P1081" s="6" t="str">
        <f>VLOOKUP(C1081,'Cleaned Customer Dim'!$A$2:$E$501,5,FALSE)</f>
        <v>Female</v>
      </c>
      <c r="Q1081" s="6" t="str">
        <f>VLOOKUP(C1081,'Cleaned Customer Dim'!$A$2:$J$501,10,FALSE)</f>
        <v>Bronze</v>
      </c>
      <c r="R1081" s="4" t="str">
        <f>VLOOKUP(D1081,'Cleaned Product Dim'!$A$2:$C$101,3,FALSE)</f>
        <v>Clothing</v>
      </c>
      <c r="S1081" s="6">
        <f>VLOOKUP(D1081,'Cleaned Product Dim'!$A$2:$G$101,7,FALSE)</f>
        <v>306.45999999999998</v>
      </c>
      <c r="T1081" s="6">
        <f>VLOOKUP(D1081,'Cleaned Product Dim'!$A$2:$H$101,8,FALSE)</f>
        <v>487</v>
      </c>
      <c r="U1081" s="6" t="str">
        <f>VLOOKUP(E1081,'Cleaned Store Dim'!$A$2:$C$21,3,FALSE)</f>
        <v>North</v>
      </c>
      <c r="V1081" s="6" t="str">
        <f>VLOOKUP(E1081,'Cleaned Store Dim'!$A$2:$E$21,5,FALSE)</f>
        <v>Flagship</v>
      </c>
      <c r="W1081" s="6" t="str">
        <f>VLOOKUP(E1081,'Cleaned Store Dim'!$A$2:$F$21,6,FALSE)</f>
        <v>Benson</v>
      </c>
    </row>
    <row r="1082" spans="1:23" ht="15.75" x14ac:dyDescent="0.25">
      <c r="A1082" s="4" t="s">
        <v>3047</v>
      </c>
      <c r="B1082" s="20">
        <v>45568</v>
      </c>
      <c r="C1082" s="4" t="s">
        <v>199</v>
      </c>
      <c r="D1082" s="4" t="s">
        <v>1565</v>
      </c>
      <c r="E1082" s="4" t="s">
        <v>1942</v>
      </c>
      <c r="F1082" s="4">
        <v>4</v>
      </c>
      <c r="G1082" s="4">
        <v>127.58</v>
      </c>
      <c r="H1082" s="4">
        <v>0.15</v>
      </c>
      <c r="I1082" s="4" t="s">
        <v>1959</v>
      </c>
      <c r="J1082" s="4">
        <v>433.77199999999999</v>
      </c>
      <c r="K1082" s="4">
        <f t="shared" si="64"/>
        <v>4</v>
      </c>
      <c r="L1082" s="4">
        <f t="shared" si="65"/>
        <v>127.58</v>
      </c>
      <c r="M1082" s="4">
        <f t="shared" si="66"/>
        <v>0.15</v>
      </c>
      <c r="N1082" s="4">
        <f t="shared" si="67"/>
        <v>433.77199999999999</v>
      </c>
      <c r="O1082" s="6">
        <f>VLOOKUP(C1082,'Cleaned Customer Dim'!$A$2:$D$501,4,FALSE)</f>
        <v>23</v>
      </c>
      <c r="P1082" s="6" t="str">
        <f>VLOOKUP(C1082,'Cleaned Customer Dim'!$A$2:$E$501,5,FALSE)</f>
        <v>Female</v>
      </c>
      <c r="Q1082" s="6" t="str">
        <f>VLOOKUP(C1082,'Cleaned Customer Dim'!$A$2:$J$501,10,FALSE)</f>
        <v>Gold</v>
      </c>
      <c r="R1082" s="4" t="str">
        <f>VLOOKUP(D1082,'Cleaned Product Dim'!$A$2:$C$101,3,FALSE)</f>
        <v>Clothing</v>
      </c>
      <c r="S1082" s="6">
        <f>VLOOKUP(D1082,'Cleaned Product Dim'!$A$2:$G$101,7,FALSE)</f>
        <v>265.73266666666666</v>
      </c>
      <c r="T1082" s="6">
        <f>VLOOKUP(D1082,'Cleaned Product Dim'!$A$2:$H$101,8,FALSE)</f>
        <v>352</v>
      </c>
      <c r="U1082" s="6" t="str">
        <f>VLOOKUP(E1082,'Cleaned Store Dim'!$A$2:$C$21,3,FALSE)</f>
        <v>North</v>
      </c>
      <c r="V1082" s="6" t="str">
        <f>VLOOKUP(E1082,'Cleaned Store Dim'!$A$2:$E$21,5,FALSE)</f>
        <v>Flagship</v>
      </c>
      <c r="W1082" s="6" t="str">
        <f>VLOOKUP(E1082,'Cleaned Store Dim'!$A$2:$F$21,6,FALSE)</f>
        <v>Benson</v>
      </c>
    </row>
    <row r="1083" spans="1:23" ht="15.75" x14ac:dyDescent="0.25">
      <c r="A1083" s="4" t="s">
        <v>3048</v>
      </c>
      <c r="B1083" s="20">
        <v>45702</v>
      </c>
      <c r="C1083" s="4" t="s">
        <v>1310</v>
      </c>
      <c r="D1083" s="4" t="s">
        <v>1712</v>
      </c>
      <c r="E1083" s="4" t="s">
        <v>1901</v>
      </c>
      <c r="F1083" s="4">
        <v>1</v>
      </c>
      <c r="G1083" s="4">
        <v>793.21</v>
      </c>
      <c r="H1083" s="4">
        <v>0.09</v>
      </c>
      <c r="I1083" s="4" t="s">
        <v>1959</v>
      </c>
      <c r="J1083" s="4">
        <v>721.8211</v>
      </c>
      <c r="K1083" s="4">
        <f t="shared" si="64"/>
        <v>1</v>
      </c>
      <c r="L1083" s="4">
        <f t="shared" si="65"/>
        <v>793.21</v>
      </c>
      <c r="M1083" s="4">
        <f t="shared" si="66"/>
        <v>0.09</v>
      </c>
      <c r="N1083" s="4">
        <f t="shared" si="67"/>
        <v>721.8211</v>
      </c>
      <c r="O1083" s="6">
        <f>VLOOKUP(C1083,'Cleaned Customer Dim'!$A$2:$D$501,4,FALSE)</f>
        <v>60</v>
      </c>
      <c r="P1083" s="6" t="str">
        <f>VLOOKUP(C1083,'Cleaned Customer Dim'!$A$2:$E$501,5,FALSE)</f>
        <v>Female</v>
      </c>
      <c r="Q1083" s="6" t="str">
        <f>VLOOKUP(C1083,'Cleaned Customer Dim'!$A$2:$J$501,10,FALSE)</f>
        <v>Silver</v>
      </c>
      <c r="R1083" s="4" t="str">
        <f>VLOOKUP(D1083,'Cleaned Product Dim'!$A$2:$C$101,3,FALSE)</f>
        <v>Sports</v>
      </c>
      <c r="S1083" s="6">
        <f>VLOOKUP(D1083,'Cleaned Product Dim'!$A$2:$G$101,7,FALSE)</f>
        <v>167.12</v>
      </c>
      <c r="T1083" s="6">
        <f>VLOOKUP(D1083,'Cleaned Product Dim'!$A$2:$H$101,8,FALSE)</f>
        <v>316</v>
      </c>
      <c r="U1083" s="6" t="str">
        <f>VLOOKUP(E1083,'Cleaned Store Dim'!$A$2:$C$21,3,FALSE)</f>
        <v>North</v>
      </c>
      <c r="V1083" s="6" t="str">
        <f>VLOOKUP(E1083,'Cleaned Store Dim'!$A$2:$E$21,5,FALSE)</f>
        <v>Outlet</v>
      </c>
      <c r="W1083" s="6" t="str">
        <f>VLOOKUP(E1083,'Cleaned Store Dim'!$A$2:$F$21,6,FALSE)</f>
        <v>Goldberg</v>
      </c>
    </row>
    <row r="1084" spans="1:23" ht="15.75" x14ac:dyDescent="0.25">
      <c r="A1084" s="4" t="s">
        <v>3049</v>
      </c>
      <c r="B1084" s="20">
        <v>45696</v>
      </c>
      <c r="C1084" s="4" t="s">
        <v>962</v>
      </c>
      <c r="D1084" s="4" t="s">
        <v>1832</v>
      </c>
      <c r="E1084" s="4" t="s">
        <v>1929</v>
      </c>
      <c r="F1084" s="4">
        <v>3</v>
      </c>
      <c r="G1084" s="4">
        <v>435.61</v>
      </c>
      <c r="H1084" s="4">
        <v>0.03</v>
      </c>
      <c r="I1084" s="4" t="s">
        <v>1961</v>
      </c>
      <c r="J1084" s="4">
        <v>1267.6251</v>
      </c>
      <c r="K1084" s="4">
        <f t="shared" si="64"/>
        <v>3</v>
      </c>
      <c r="L1084" s="4">
        <f t="shared" si="65"/>
        <v>435.61</v>
      </c>
      <c r="M1084" s="4">
        <f t="shared" si="66"/>
        <v>0.03</v>
      </c>
      <c r="N1084" s="4">
        <f t="shared" si="67"/>
        <v>1267.6251</v>
      </c>
      <c r="O1084" s="6">
        <f>VLOOKUP(C1084,'Cleaned Customer Dim'!$A$2:$D$501,4,FALSE)</f>
        <v>50</v>
      </c>
      <c r="P1084" s="6" t="str">
        <f>VLOOKUP(C1084,'Cleaned Customer Dim'!$A$2:$E$501,5,FALSE)</f>
        <v>Male</v>
      </c>
      <c r="Q1084" s="6" t="str">
        <f>VLOOKUP(C1084,'Cleaned Customer Dim'!$A$2:$J$501,10,FALSE)</f>
        <v>Gold</v>
      </c>
      <c r="R1084" s="4" t="str">
        <f>VLOOKUP(D1084,'Cleaned Product Dim'!$A$2:$C$101,3,FALSE)</f>
        <v>Beauty</v>
      </c>
      <c r="S1084" s="6">
        <f>VLOOKUP(D1084,'Cleaned Product Dim'!$A$2:$G$101,7,FALSE)</f>
        <v>250.41615384615383</v>
      </c>
      <c r="T1084" s="6">
        <f>VLOOKUP(D1084,'Cleaned Product Dim'!$A$2:$H$101,8,FALSE)</f>
        <v>159</v>
      </c>
      <c r="U1084" s="6" t="str">
        <f>VLOOKUP(E1084,'Cleaned Store Dim'!$A$2:$C$21,3,FALSE)</f>
        <v>North</v>
      </c>
      <c r="V1084" s="6" t="str">
        <f>VLOOKUP(E1084,'Cleaned Store Dim'!$A$2:$E$21,5,FALSE)</f>
        <v>Online</v>
      </c>
      <c r="W1084" s="6" t="str">
        <f>VLOOKUP(E1084,'Cleaned Store Dim'!$A$2:$F$21,6,FALSE)</f>
        <v>Sabrina</v>
      </c>
    </row>
    <row r="1085" spans="1:23" ht="15.75" x14ac:dyDescent="0.25">
      <c r="A1085" s="4" t="s">
        <v>3050</v>
      </c>
      <c r="B1085" s="20">
        <v>45531</v>
      </c>
      <c r="C1085" s="4" t="s">
        <v>1214</v>
      </c>
      <c r="D1085" s="4" t="s">
        <v>1664</v>
      </c>
      <c r="E1085" s="4" t="s">
        <v>1939</v>
      </c>
      <c r="F1085" s="4">
        <v>1</v>
      </c>
      <c r="G1085" s="4">
        <v>850.06</v>
      </c>
      <c r="H1085" s="4">
        <v>0.28999999999999998</v>
      </c>
      <c r="I1085" s="4" t="s">
        <v>1961</v>
      </c>
      <c r="J1085" s="4">
        <v>603.54259999999988</v>
      </c>
      <c r="K1085" s="4">
        <f t="shared" si="64"/>
        <v>1</v>
      </c>
      <c r="L1085" s="4">
        <f t="shared" si="65"/>
        <v>850.06</v>
      </c>
      <c r="M1085" s="4">
        <f t="shared" si="66"/>
        <v>0.28999999999999998</v>
      </c>
      <c r="N1085" s="4">
        <f t="shared" si="67"/>
        <v>603.54259999999988</v>
      </c>
      <c r="O1085" s="6">
        <f>VLOOKUP(C1085,'Cleaned Customer Dim'!$A$2:$D$501,4,FALSE)</f>
        <v>60</v>
      </c>
      <c r="P1085" s="6" t="str">
        <f>VLOOKUP(C1085,'Cleaned Customer Dim'!$A$2:$E$501,5,FALSE)</f>
        <v>Male</v>
      </c>
      <c r="Q1085" s="6" t="str">
        <f>VLOOKUP(C1085,'Cleaned Customer Dim'!$A$2:$J$501,10,FALSE)</f>
        <v>Gold</v>
      </c>
      <c r="R1085" s="4" t="str">
        <f>VLOOKUP(D1085,'Cleaned Product Dim'!$A$2:$C$101,3,FALSE)</f>
        <v>Home</v>
      </c>
      <c r="S1085" s="6">
        <f>VLOOKUP(D1085,'Cleaned Product Dim'!$A$2:$G$101,7,FALSE)</f>
        <v>218.48</v>
      </c>
      <c r="T1085" s="6">
        <f>VLOOKUP(D1085,'Cleaned Product Dim'!$A$2:$H$101,8,FALSE)</f>
        <v>276</v>
      </c>
      <c r="U1085" s="6" t="str">
        <f>VLOOKUP(E1085,'Cleaned Store Dim'!$A$2:$C$21,3,FALSE)</f>
        <v>West</v>
      </c>
      <c r="V1085" s="6" t="str">
        <f>VLOOKUP(E1085,'Cleaned Store Dim'!$A$2:$E$21,5,FALSE)</f>
        <v>Flagship</v>
      </c>
      <c r="W1085" s="6" t="str">
        <f>VLOOKUP(E1085,'Cleaned Store Dim'!$A$2:$F$21,6,FALSE)</f>
        <v>New Jimmy</v>
      </c>
    </row>
    <row r="1086" spans="1:23" ht="15.75" x14ac:dyDescent="0.25">
      <c r="A1086" s="4" t="s">
        <v>3051</v>
      </c>
      <c r="B1086" s="20">
        <v>45506</v>
      </c>
      <c r="C1086" s="4" t="s">
        <v>1100</v>
      </c>
      <c r="D1086" s="4" t="s">
        <v>1998</v>
      </c>
      <c r="E1086" s="4" t="s">
        <v>1939</v>
      </c>
      <c r="F1086" s="4">
        <v>2</v>
      </c>
      <c r="G1086" s="4">
        <v>753.92</v>
      </c>
      <c r="H1086" s="4">
        <v>0.17</v>
      </c>
      <c r="I1086" s="4" t="s">
        <v>1961</v>
      </c>
      <c r="J1086" s="4">
        <v>1251.5072</v>
      </c>
      <c r="K1086" s="4">
        <f t="shared" si="64"/>
        <v>2</v>
      </c>
      <c r="L1086" s="4">
        <f t="shared" si="65"/>
        <v>753.92</v>
      </c>
      <c r="M1086" s="4">
        <f t="shared" si="66"/>
        <v>0.17</v>
      </c>
      <c r="N1086" s="4">
        <f t="shared" si="67"/>
        <v>1251.5072</v>
      </c>
      <c r="O1086" s="6">
        <f>VLOOKUP(C1086,'Cleaned Customer Dim'!$A$2:$D$501,4,FALSE)</f>
        <v>39</v>
      </c>
      <c r="P1086" s="6" t="str">
        <f>VLOOKUP(C1086,'Cleaned Customer Dim'!$A$2:$E$501,5,FALSE)</f>
        <v>Female</v>
      </c>
      <c r="Q1086" s="6" t="str">
        <f>VLOOKUP(C1086,'Cleaned Customer Dim'!$A$2:$J$501,10,FALSE)</f>
        <v>Gold</v>
      </c>
      <c r="R1086" s="4" t="str">
        <f>VLOOKUP(D1086,'Cleaned Product Dim'!$A$2:$C$101,3,FALSE)</f>
        <v>Beauty</v>
      </c>
      <c r="S1086" s="6">
        <f>VLOOKUP(D1086,'Cleaned Product Dim'!$A$2:$G$101,7,FALSE)</f>
        <v>337.42</v>
      </c>
      <c r="T1086" s="6">
        <f>VLOOKUP(D1086,'Cleaned Product Dim'!$A$2:$H$101,8,FALSE)</f>
        <v>256</v>
      </c>
      <c r="U1086" s="6" t="str">
        <f>VLOOKUP(E1086,'Cleaned Store Dim'!$A$2:$C$21,3,FALSE)</f>
        <v>West</v>
      </c>
      <c r="V1086" s="6" t="str">
        <f>VLOOKUP(E1086,'Cleaned Store Dim'!$A$2:$E$21,5,FALSE)</f>
        <v>Flagship</v>
      </c>
      <c r="W1086" s="6" t="str">
        <f>VLOOKUP(E1086,'Cleaned Store Dim'!$A$2:$F$21,6,FALSE)</f>
        <v>New Jimmy</v>
      </c>
    </row>
    <row r="1087" spans="1:23" ht="15.75" x14ac:dyDescent="0.25">
      <c r="A1087" s="4" t="s">
        <v>3052</v>
      </c>
      <c r="B1087" s="20">
        <v>45311</v>
      </c>
      <c r="C1087" s="4" t="s">
        <v>1513</v>
      </c>
      <c r="D1087" s="4" t="s">
        <v>1572</v>
      </c>
      <c r="E1087" s="4" t="s">
        <v>1932</v>
      </c>
      <c r="F1087" s="4">
        <v>3</v>
      </c>
      <c r="G1087" s="4">
        <v>408.99</v>
      </c>
      <c r="H1087" s="4">
        <v>0.27</v>
      </c>
      <c r="I1087" s="4" t="s">
        <v>1961</v>
      </c>
      <c r="J1087" s="4">
        <v>895.68809999999996</v>
      </c>
      <c r="K1087" s="4">
        <f t="shared" si="64"/>
        <v>3</v>
      </c>
      <c r="L1087" s="4">
        <f t="shared" si="65"/>
        <v>408.99</v>
      </c>
      <c r="M1087" s="4">
        <f t="shared" si="66"/>
        <v>0.27</v>
      </c>
      <c r="N1087" s="4">
        <f t="shared" si="67"/>
        <v>895.68809999999996</v>
      </c>
      <c r="O1087" s="6">
        <f>VLOOKUP(C1087,'Cleaned Customer Dim'!$A$2:$D$501,4,FALSE)</f>
        <v>23</v>
      </c>
      <c r="P1087" s="6" t="str">
        <f>VLOOKUP(C1087,'Cleaned Customer Dim'!$A$2:$E$501,5,FALSE)</f>
        <v>Female</v>
      </c>
      <c r="Q1087" s="6" t="str">
        <f>VLOOKUP(C1087,'Cleaned Customer Dim'!$A$2:$J$501,10,FALSE)</f>
        <v>Platinum</v>
      </c>
      <c r="R1087" s="4" t="str">
        <f>VLOOKUP(D1087,'Cleaned Product Dim'!$A$2:$C$101,3,FALSE)</f>
        <v>Clothing</v>
      </c>
      <c r="S1087" s="6">
        <f>VLOOKUP(D1087,'Cleaned Product Dim'!$A$2:$G$101,7,FALSE)</f>
        <v>306.45999999999998</v>
      </c>
      <c r="T1087" s="6">
        <f>VLOOKUP(D1087,'Cleaned Product Dim'!$A$2:$H$101,8,FALSE)</f>
        <v>487</v>
      </c>
      <c r="U1087" s="6" t="str">
        <f>VLOOKUP(E1087,'Cleaned Store Dim'!$A$2:$C$21,3,FALSE)</f>
        <v>East</v>
      </c>
      <c r="V1087" s="6" t="str">
        <f>VLOOKUP(E1087,'Cleaned Store Dim'!$A$2:$E$21,5,FALSE)</f>
        <v>Flagship</v>
      </c>
      <c r="W1087" s="6" t="str">
        <f>VLOOKUP(E1087,'Cleaned Store Dim'!$A$2:$F$21,6,FALSE)</f>
        <v>Johnsonville</v>
      </c>
    </row>
    <row r="1088" spans="1:23" ht="15.75" x14ac:dyDescent="0.25">
      <c r="A1088" s="4" t="s">
        <v>3053</v>
      </c>
      <c r="B1088" s="20">
        <v>45332</v>
      </c>
      <c r="C1088" s="4" t="s">
        <v>916</v>
      </c>
      <c r="D1088" s="4" t="s">
        <v>1753</v>
      </c>
      <c r="E1088" s="4" t="s">
        <v>1908</v>
      </c>
      <c r="F1088" s="4">
        <v>3</v>
      </c>
      <c r="G1088" s="4">
        <v>404.5</v>
      </c>
      <c r="H1088" s="4">
        <v>0.22</v>
      </c>
      <c r="I1088" s="4" t="s">
        <v>1961</v>
      </c>
      <c r="J1088" s="4">
        <v>946.53000000000009</v>
      </c>
      <c r="K1088" s="4">
        <f t="shared" si="64"/>
        <v>3</v>
      </c>
      <c r="L1088" s="4">
        <f t="shared" si="65"/>
        <v>404.5</v>
      </c>
      <c r="M1088" s="4">
        <f t="shared" si="66"/>
        <v>0.22</v>
      </c>
      <c r="N1088" s="4">
        <f t="shared" si="67"/>
        <v>946.53000000000009</v>
      </c>
      <c r="O1088" s="6">
        <f>VLOOKUP(C1088,'Cleaned Customer Dim'!$A$2:$D$501,4,FALSE)</f>
        <v>46</v>
      </c>
      <c r="P1088" s="6" t="str">
        <f>VLOOKUP(C1088,'Cleaned Customer Dim'!$A$2:$E$501,5,FALSE)</f>
        <v>Female</v>
      </c>
      <c r="Q1088" s="6" t="str">
        <f>VLOOKUP(C1088,'Cleaned Customer Dim'!$A$2:$J$501,10,FALSE)</f>
        <v>Silver</v>
      </c>
      <c r="R1088" s="4" t="str">
        <f>VLOOKUP(D1088,'Cleaned Product Dim'!$A$2:$C$101,3,FALSE)</f>
        <v>Sports</v>
      </c>
      <c r="S1088" s="6">
        <f>VLOOKUP(D1088,'Cleaned Product Dim'!$A$2:$G$101,7,FALSE)</f>
        <v>30.62</v>
      </c>
      <c r="T1088" s="6">
        <f>VLOOKUP(D1088,'Cleaned Product Dim'!$A$2:$H$101,8,FALSE)</f>
        <v>138</v>
      </c>
      <c r="U1088" s="6" t="str">
        <f>VLOOKUP(E1088,'Cleaned Store Dim'!$A$2:$C$21,3,FALSE)</f>
        <v>North</v>
      </c>
      <c r="V1088" s="6" t="str">
        <f>VLOOKUP(E1088,'Cleaned Store Dim'!$A$2:$E$21,5,FALSE)</f>
        <v>Outlet</v>
      </c>
      <c r="W1088" s="6" t="str">
        <f>VLOOKUP(E1088,'Cleaned Store Dim'!$A$2:$F$21,6,FALSE)</f>
        <v>Chester</v>
      </c>
    </row>
    <row r="1089" spans="1:23" ht="15.75" x14ac:dyDescent="0.25">
      <c r="A1089" s="4" t="s">
        <v>3054</v>
      </c>
      <c r="B1089" s="20">
        <v>45180</v>
      </c>
      <c r="C1089" s="4" t="s">
        <v>1199</v>
      </c>
      <c r="D1089" s="4" t="s">
        <v>1696</v>
      </c>
      <c r="E1089" s="4" t="s">
        <v>1901</v>
      </c>
      <c r="F1089" s="4">
        <v>3</v>
      </c>
      <c r="G1089" s="4">
        <v>717.81</v>
      </c>
      <c r="H1089" s="4">
        <v>0.17</v>
      </c>
      <c r="I1089" s="4" t="s">
        <v>1964</v>
      </c>
      <c r="J1089" s="4">
        <v>1787.3469</v>
      </c>
      <c r="K1089" s="4">
        <f t="shared" si="64"/>
        <v>3</v>
      </c>
      <c r="L1089" s="4">
        <f t="shared" si="65"/>
        <v>717.81</v>
      </c>
      <c r="M1089" s="4">
        <f t="shared" si="66"/>
        <v>0.17</v>
      </c>
      <c r="N1089" s="4">
        <f t="shared" si="67"/>
        <v>1787.3469</v>
      </c>
      <c r="O1089" s="6">
        <f>VLOOKUP(C1089,'Cleaned Customer Dim'!$A$2:$D$501,4,FALSE)</f>
        <v>23</v>
      </c>
      <c r="P1089" s="6" t="str">
        <f>VLOOKUP(C1089,'Cleaned Customer Dim'!$A$2:$E$501,5,FALSE)</f>
        <v>Male</v>
      </c>
      <c r="Q1089" s="6" t="str">
        <f>VLOOKUP(C1089,'Cleaned Customer Dim'!$A$2:$J$501,10,FALSE)</f>
        <v>Gold</v>
      </c>
      <c r="R1089" s="4" t="str">
        <f>VLOOKUP(D1089,'Cleaned Product Dim'!$A$2:$C$101,3,FALSE)</f>
        <v>Electronics</v>
      </c>
      <c r="S1089" s="6">
        <f>VLOOKUP(D1089,'Cleaned Product Dim'!$A$2:$G$101,7,FALSE)</f>
        <v>326.06</v>
      </c>
      <c r="T1089" s="6">
        <f>VLOOKUP(D1089,'Cleaned Product Dim'!$A$2:$H$101,8,FALSE)</f>
        <v>301</v>
      </c>
      <c r="U1089" s="6" t="str">
        <f>VLOOKUP(E1089,'Cleaned Store Dim'!$A$2:$C$21,3,FALSE)</f>
        <v>North</v>
      </c>
      <c r="V1089" s="6" t="str">
        <f>VLOOKUP(E1089,'Cleaned Store Dim'!$A$2:$E$21,5,FALSE)</f>
        <v>Outlet</v>
      </c>
      <c r="W1089" s="6" t="str">
        <f>VLOOKUP(E1089,'Cleaned Store Dim'!$A$2:$F$21,6,FALSE)</f>
        <v>Goldberg</v>
      </c>
    </row>
    <row r="1090" spans="1:23" ht="15.75" x14ac:dyDescent="0.25">
      <c r="A1090" s="4" t="s">
        <v>3055</v>
      </c>
      <c r="B1090" s="20">
        <v>45284</v>
      </c>
      <c r="C1090" s="4" t="s">
        <v>814</v>
      </c>
      <c r="D1090" s="4" t="s">
        <v>1835</v>
      </c>
      <c r="E1090" s="4" t="s">
        <v>1892</v>
      </c>
      <c r="F1090" s="4">
        <v>3</v>
      </c>
      <c r="G1090" s="4">
        <v>204.77</v>
      </c>
      <c r="H1090" s="4">
        <v>0.14000000000000001</v>
      </c>
      <c r="I1090" s="4" t="s">
        <v>1959</v>
      </c>
      <c r="J1090" s="4">
        <v>528.3066</v>
      </c>
      <c r="K1090" s="4">
        <f t="shared" ref="K1090:K1153" si="68">IF(F1090="",J1090/(G1090*(1-H1090)),F1090)</f>
        <v>3</v>
      </c>
      <c r="L1090" s="4">
        <f t="shared" ref="L1090:L1153" si="69">IF(G1090="",J1090/(K1090*(1-H1090)),G1090)</f>
        <v>204.77</v>
      </c>
      <c r="M1090" s="4">
        <f t="shared" ref="M1090:M1153" si="70">IF(H1090="",1-(J1090/(K1090*L1090)),H1090)</f>
        <v>0.14000000000000001</v>
      </c>
      <c r="N1090" s="4">
        <f t="shared" ref="N1090:N1153" si="71">IF(J1090="",F1090*G1090*(1-H1090),J1090)</f>
        <v>528.3066</v>
      </c>
      <c r="O1090" s="6">
        <f>VLOOKUP(C1090,'Cleaned Customer Dim'!$A$2:$D$501,4,FALSE)</f>
        <v>64</v>
      </c>
      <c r="P1090" s="6" t="str">
        <f>VLOOKUP(C1090,'Cleaned Customer Dim'!$A$2:$E$501,5,FALSE)</f>
        <v>Male</v>
      </c>
      <c r="Q1090" s="6" t="str">
        <f>VLOOKUP(C1090,'Cleaned Customer Dim'!$A$2:$J$501,10,FALSE)</f>
        <v>Silver</v>
      </c>
      <c r="R1090" s="4" t="str">
        <f>VLOOKUP(D1090,'Cleaned Product Dim'!$A$2:$C$101,3,FALSE)</f>
        <v>Home</v>
      </c>
      <c r="S1090" s="6">
        <f>VLOOKUP(D1090,'Cleaned Product Dim'!$A$2:$G$101,7,FALSE)</f>
        <v>388.46</v>
      </c>
      <c r="T1090" s="6">
        <f>VLOOKUP(D1090,'Cleaned Product Dim'!$A$2:$H$101,8,FALSE)</f>
        <v>208</v>
      </c>
      <c r="U1090" s="6" t="str">
        <f>VLOOKUP(E1090,'Cleaned Store Dim'!$A$2:$C$21,3,FALSE)</f>
        <v>North</v>
      </c>
      <c r="V1090" s="6" t="str">
        <f>VLOOKUP(E1090,'Cleaned Store Dim'!$A$2:$E$21,5,FALSE)</f>
        <v>Flagship</v>
      </c>
      <c r="W1090" s="6" t="str">
        <f>VLOOKUP(E1090,'Cleaned Store Dim'!$A$2:$F$21,6,FALSE)</f>
        <v>Daniel</v>
      </c>
    </row>
    <row r="1091" spans="1:23" ht="15.75" x14ac:dyDescent="0.25">
      <c r="A1091" s="4" t="s">
        <v>3056</v>
      </c>
      <c r="B1091" s="20">
        <v>45686</v>
      </c>
      <c r="C1091" s="4" t="s">
        <v>157</v>
      </c>
      <c r="D1091" s="4" t="s">
        <v>1725</v>
      </c>
      <c r="E1091" s="4" t="s">
        <v>1945</v>
      </c>
      <c r="F1091" s="4">
        <v>4</v>
      </c>
      <c r="G1091" s="4">
        <v>106.23</v>
      </c>
      <c r="H1091" s="4">
        <v>0.28000000000000003</v>
      </c>
      <c r="I1091" s="4" t="s">
        <v>1964</v>
      </c>
      <c r="J1091" s="4">
        <v>305.94240000000002</v>
      </c>
      <c r="K1091" s="4">
        <f t="shared" si="68"/>
        <v>4</v>
      </c>
      <c r="L1091" s="4">
        <f t="shared" si="69"/>
        <v>106.23</v>
      </c>
      <c r="M1091" s="4">
        <f t="shared" si="70"/>
        <v>0.28000000000000003</v>
      </c>
      <c r="N1091" s="4">
        <f t="shared" si="71"/>
        <v>305.94240000000002</v>
      </c>
      <c r="O1091" s="6">
        <f>VLOOKUP(C1091,'Cleaned Customer Dim'!$A$2:$D$501,4,FALSE)</f>
        <v>55</v>
      </c>
      <c r="P1091" s="6" t="str">
        <f>VLOOKUP(C1091,'Cleaned Customer Dim'!$A$2:$E$501,5,FALSE)</f>
        <v>Female</v>
      </c>
      <c r="Q1091" s="6" t="str">
        <f>VLOOKUP(C1091,'Cleaned Customer Dim'!$A$2:$J$501,10,FALSE)</f>
        <v>Gold</v>
      </c>
      <c r="R1091" s="4" t="str">
        <f>VLOOKUP(D1091,'Cleaned Product Dim'!$A$2:$C$101,3,FALSE)</f>
        <v>Electronics</v>
      </c>
      <c r="S1091" s="6">
        <f>VLOOKUP(D1091,'Cleaned Product Dim'!$A$2:$G$101,7,FALSE)</f>
        <v>177.98</v>
      </c>
      <c r="T1091" s="6">
        <f>VLOOKUP(D1091,'Cleaned Product Dim'!$A$2:$H$101,8,FALSE)</f>
        <v>103</v>
      </c>
      <c r="U1091" s="6" t="str">
        <f>VLOOKUP(E1091,'Cleaned Store Dim'!$A$2:$C$21,3,FALSE)</f>
        <v>East</v>
      </c>
      <c r="V1091" s="6" t="str">
        <f>VLOOKUP(E1091,'Cleaned Store Dim'!$A$2:$E$21,5,FALSE)</f>
        <v>Flagship</v>
      </c>
      <c r="W1091" s="6" t="str">
        <f>VLOOKUP(E1091,'Cleaned Store Dim'!$A$2:$F$21,6,FALSE)</f>
        <v>East Stevechester</v>
      </c>
    </row>
    <row r="1092" spans="1:23" ht="15.75" x14ac:dyDescent="0.25">
      <c r="A1092" s="4" t="s">
        <v>3057</v>
      </c>
      <c r="B1092" s="20">
        <v>45824</v>
      </c>
      <c r="C1092" s="4" t="s">
        <v>1034</v>
      </c>
      <c r="D1092" s="4" t="s">
        <v>1780</v>
      </c>
      <c r="E1092" s="4" t="s">
        <v>1908</v>
      </c>
      <c r="F1092" s="4">
        <v>2</v>
      </c>
      <c r="G1092" s="4">
        <v>769.48</v>
      </c>
      <c r="H1092" s="4">
        <v>0.11</v>
      </c>
      <c r="I1092" s="4" t="s">
        <v>1961</v>
      </c>
      <c r="J1092" s="4">
        <v>1369.6744000000001</v>
      </c>
      <c r="K1092" s="4">
        <f t="shared" si="68"/>
        <v>2</v>
      </c>
      <c r="L1092" s="4">
        <f t="shared" si="69"/>
        <v>769.48</v>
      </c>
      <c r="M1092" s="4">
        <f t="shared" si="70"/>
        <v>0.11</v>
      </c>
      <c r="N1092" s="4">
        <f t="shared" si="71"/>
        <v>1369.6744000000001</v>
      </c>
      <c r="O1092" s="6">
        <f>VLOOKUP(C1092,'Cleaned Customer Dim'!$A$2:$D$501,4,FALSE)</f>
        <v>60</v>
      </c>
      <c r="P1092" s="6" t="str">
        <f>VLOOKUP(C1092,'Cleaned Customer Dim'!$A$2:$E$501,5,FALSE)</f>
        <v>Male</v>
      </c>
      <c r="Q1092" s="6" t="str">
        <f>VLOOKUP(C1092,'Cleaned Customer Dim'!$A$2:$J$501,10,FALSE)</f>
        <v>Bronze</v>
      </c>
      <c r="R1092" s="4" t="str">
        <f>VLOOKUP(D1092,'Cleaned Product Dim'!$A$2:$C$101,3,FALSE)</f>
        <v>Beauty</v>
      </c>
      <c r="S1092" s="6">
        <f>VLOOKUP(D1092,'Cleaned Product Dim'!$A$2:$G$101,7,FALSE)</f>
        <v>340.39</v>
      </c>
      <c r="T1092" s="6">
        <f>VLOOKUP(D1092,'Cleaned Product Dim'!$A$2:$H$101,8,FALSE)</f>
        <v>177</v>
      </c>
      <c r="U1092" s="6" t="str">
        <f>VLOOKUP(E1092,'Cleaned Store Dim'!$A$2:$C$21,3,FALSE)</f>
        <v>North</v>
      </c>
      <c r="V1092" s="6" t="str">
        <f>VLOOKUP(E1092,'Cleaned Store Dim'!$A$2:$E$21,5,FALSE)</f>
        <v>Outlet</v>
      </c>
      <c r="W1092" s="6" t="str">
        <f>VLOOKUP(E1092,'Cleaned Store Dim'!$A$2:$F$21,6,FALSE)</f>
        <v>Chester</v>
      </c>
    </row>
    <row r="1093" spans="1:23" ht="15.75" x14ac:dyDescent="0.25">
      <c r="A1093" s="4" t="s">
        <v>3058</v>
      </c>
      <c r="B1093" s="20">
        <v>45867</v>
      </c>
      <c r="C1093" s="4" t="s">
        <v>826</v>
      </c>
      <c r="D1093" s="4" t="s">
        <v>1753</v>
      </c>
      <c r="E1093" s="4" t="s">
        <v>1932</v>
      </c>
      <c r="F1093" s="4">
        <v>2</v>
      </c>
      <c r="G1093" s="4">
        <v>714.21</v>
      </c>
      <c r="H1093" s="4">
        <v>0.14000000000000001</v>
      </c>
      <c r="I1093" s="4" t="s">
        <v>1959</v>
      </c>
      <c r="J1093" s="4">
        <v>1228.4412</v>
      </c>
      <c r="K1093" s="4">
        <f t="shared" si="68"/>
        <v>2</v>
      </c>
      <c r="L1093" s="4">
        <f t="shared" si="69"/>
        <v>714.21</v>
      </c>
      <c r="M1093" s="4">
        <f t="shared" si="70"/>
        <v>0.14000000000000001</v>
      </c>
      <c r="N1093" s="4">
        <f t="shared" si="71"/>
        <v>1228.4412</v>
      </c>
      <c r="O1093" s="6">
        <f>VLOOKUP(C1093,'Cleaned Customer Dim'!$A$2:$D$501,4,FALSE)</f>
        <v>21</v>
      </c>
      <c r="P1093" s="6" t="str">
        <f>VLOOKUP(C1093,'Cleaned Customer Dim'!$A$2:$E$501,5,FALSE)</f>
        <v>Male</v>
      </c>
      <c r="Q1093" s="6" t="str">
        <f>VLOOKUP(C1093,'Cleaned Customer Dim'!$A$2:$J$501,10,FALSE)</f>
        <v>Gold</v>
      </c>
      <c r="R1093" s="4" t="str">
        <f>VLOOKUP(D1093,'Cleaned Product Dim'!$A$2:$C$101,3,FALSE)</f>
        <v>Sports</v>
      </c>
      <c r="S1093" s="6">
        <f>VLOOKUP(D1093,'Cleaned Product Dim'!$A$2:$G$101,7,FALSE)</f>
        <v>30.62</v>
      </c>
      <c r="T1093" s="6">
        <f>VLOOKUP(D1093,'Cleaned Product Dim'!$A$2:$H$101,8,FALSE)</f>
        <v>138</v>
      </c>
      <c r="U1093" s="6" t="str">
        <f>VLOOKUP(E1093,'Cleaned Store Dim'!$A$2:$C$21,3,FALSE)</f>
        <v>East</v>
      </c>
      <c r="V1093" s="6" t="str">
        <f>VLOOKUP(E1093,'Cleaned Store Dim'!$A$2:$E$21,5,FALSE)</f>
        <v>Flagship</v>
      </c>
      <c r="W1093" s="6" t="str">
        <f>VLOOKUP(E1093,'Cleaned Store Dim'!$A$2:$F$21,6,FALSE)</f>
        <v>Johnsonville</v>
      </c>
    </row>
    <row r="1094" spans="1:23" ht="15.75" x14ac:dyDescent="0.25">
      <c r="A1094" s="4" t="s">
        <v>3059</v>
      </c>
      <c r="B1094" s="20">
        <v>45578</v>
      </c>
      <c r="C1094" s="4" t="s">
        <v>874</v>
      </c>
      <c r="D1094" s="4" t="s">
        <v>1603</v>
      </c>
      <c r="E1094" s="4" t="s">
        <v>1936</v>
      </c>
      <c r="F1094" s="4">
        <v>4</v>
      </c>
      <c r="G1094" s="4">
        <v>632.24</v>
      </c>
      <c r="H1094" s="4">
        <v>0.25</v>
      </c>
      <c r="I1094" s="4" t="s">
        <v>1961</v>
      </c>
      <c r="J1094" s="4">
        <v>1896.72</v>
      </c>
      <c r="K1094" s="4">
        <f t="shared" si="68"/>
        <v>4</v>
      </c>
      <c r="L1094" s="4">
        <f t="shared" si="69"/>
        <v>632.24</v>
      </c>
      <c r="M1094" s="4">
        <f t="shared" si="70"/>
        <v>0.25</v>
      </c>
      <c r="N1094" s="4">
        <f t="shared" si="71"/>
        <v>1896.72</v>
      </c>
      <c r="O1094" s="6">
        <f>VLOOKUP(C1094,'Cleaned Customer Dim'!$A$2:$D$501,4,FALSE)</f>
        <v>64</v>
      </c>
      <c r="P1094" s="6" t="str">
        <f>VLOOKUP(C1094,'Cleaned Customer Dim'!$A$2:$E$501,5,FALSE)</f>
        <v>Male</v>
      </c>
      <c r="Q1094" s="6" t="str">
        <f>VLOOKUP(C1094,'Cleaned Customer Dim'!$A$2:$J$501,10,FALSE)</f>
        <v>Platinum</v>
      </c>
      <c r="R1094" s="4" t="str">
        <f>VLOOKUP(D1094,'Cleaned Product Dim'!$A$2:$C$101,3,FALSE)</f>
        <v>Electronics</v>
      </c>
      <c r="S1094" s="6">
        <f>VLOOKUP(D1094,'Cleaned Product Dim'!$A$2:$G$101,7,FALSE)</f>
        <v>449.4</v>
      </c>
      <c r="T1094" s="6">
        <f>VLOOKUP(D1094,'Cleaned Product Dim'!$A$2:$H$101,8,FALSE)</f>
        <v>274.7</v>
      </c>
      <c r="U1094" s="6" t="str">
        <f>VLOOKUP(E1094,'Cleaned Store Dim'!$A$2:$C$21,3,FALSE)</f>
        <v>North</v>
      </c>
      <c r="V1094" s="6" t="str">
        <f>VLOOKUP(E1094,'Cleaned Store Dim'!$A$2:$E$21,5,FALSE)</f>
        <v>Flagship</v>
      </c>
      <c r="W1094" s="6" t="str">
        <f>VLOOKUP(E1094,'Cleaned Store Dim'!$A$2:$F$21,6,FALSE)</f>
        <v>Jenniferstad</v>
      </c>
    </row>
    <row r="1095" spans="1:23" ht="15.75" x14ac:dyDescent="0.25">
      <c r="A1095" s="4" t="s">
        <v>3060</v>
      </c>
      <c r="B1095" s="20">
        <v>45575</v>
      </c>
      <c r="C1095" s="4" t="s">
        <v>545</v>
      </c>
      <c r="D1095" s="4" t="s">
        <v>1817</v>
      </c>
      <c r="E1095" s="4" t="s">
        <v>1901</v>
      </c>
      <c r="F1095" s="4">
        <v>2</v>
      </c>
      <c r="G1095" s="4">
        <v>845.27</v>
      </c>
      <c r="H1095" s="4">
        <v>0.18</v>
      </c>
      <c r="I1095" s="4" t="s">
        <v>1961</v>
      </c>
      <c r="J1095" s="4">
        <v>1386.2428</v>
      </c>
      <c r="K1095" s="4">
        <f t="shared" si="68"/>
        <v>2</v>
      </c>
      <c r="L1095" s="4">
        <f t="shared" si="69"/>
        <v>845.27</v>
      </c>
      <c r="M1095" s="4">
        <f t="shared" si="70"/>
        <v>0.18</v>
      </c>
      <c r="N1095" s="4">
        <f t="shared" si="71"/>
        <v>1386.2428</v>
      </c>
      <c r="O1095" s="6">
        <f>VLOOKUP(C1095,'Cleaned Customer Dim'!$A$2:$D$501,4,FALSE)</f>
        <v>18</v>
      </c>
      <c r="P1095" s="6" t="str">
        <f>VLOOKUP(C1095,'Cleaned Customer Dim'!$A$2:$E$501,5,FALSE)</f>
        <v>Female</v>
      </c>
      <c r="Q1095" s="6" t="str">
        <f>VLOOKUP(C1095,'Cleaned Customer Dim'!$A$2:$J$501,10,FALSE)</f>
        <v>Silver</v>
      </c>
      <c r="R1095" s="4" t="str">
        <f>VLOOKUP(D1095,'Cleaned Product Dim'!$A$2:$C$101,3,FALSE)</f>
        <v>Home</v>
      </c>
      <c r="S1095" s="6">
        <f>VLOOKUP(D1095,'Cleaned Product Dim'!$A$2:$G$101,7,FALSE)</f>
        <v>325.26</v>
      </c>
      <c r="T1095" s="6">
        <f>VLOOKUP(D1095,'Cleaned Product Dim'!$A$2:$H$101,8,FALSE)</f>
        <v>400</v>
      </c>
      <c r="U1095" s="6" t="str">
        <f>VLOOKUP(E1095,'Cleaned Store Dim'!$A$2:$C$21,3,FALSE)</f>
        <v>North</v>
      </c>
      <c r="V1095" s="6" t="str">
        <f>VLOOKUP(E1095,'Cleaned Store Dim'!$A$2:$E$21,5,FALSE)</f>
        <v>Outlet</v>
      </c>
      <c r="W1095" s="6" t="str">
        <f>VLOOKUP(E1095,'Cleaned Store Dim'!$A$2:$F$21,6,FALSE)</f>
        <v>Goldberg</v>
      </c>
    </row>
    <row r="1096" spans="1:23" ht="15.75" x14ac:dyDescent="0.25">
      <c r="A1096" s="4" t="s">
        <v>3061</v>
      </c>
      <c r="B1096" s="20">
        <v>45875</v>
      </c>
      <c r="C1096" s="4" t="s">
        <v>1539</v>
      </c>
      <c r="D1096" s="4" t="s">
        <v>1844</v>
      </c>
      <c r="E1096" s="4" t="s">
        <v>1932</v>
      </c>
      <c r="F1096" s="4">
        <v>1</v>
      </c>
      <c r="G1096" s="4">
        <v>575.94000000000005</v>
      </c>
      <c r="H1096" s="4">
        <v>0.17</v>
      </c>
      <c r="I1096" s="4" t="s">
        <v>1959</v>
      </c>
      <c r="J1096" s="4">
        <v>478.03019999999998</v>
      </c>
      <c r="K1096" s="4">
        <f t="shared" si="68"/>
        <v>1</v>
      </c>
      <c r="L1096" s="4">
        <f t="shared" si="69"/>
        <v>575.94000000000005</v>
      </c>
      <c r="M1096" s="4">
        <f t="shared" si="70"/>
        <v>0.17</v>
      </c>
      <c r="N1096" s="4">
        <f t="shared" si="71"/>
        <v>478.03019999999998</v>
      </c>
      <c r="O1096" s="6">
        <f>VLOOKUP(C1096,'Cleaned Customer Dim'!$A$2:$D$501,4,FALSE)</f>
        <v>47</v>
      </c>
      <c r="P1096" s="6" t="str">
        <f>VLOOKUP(C1096,'Cleaned Customer Dim'!$A$2:$E$501,5,FALSE)</f>
        <v>Female</v>
      </c>
      <c r="Q1096" s="6" t="str">
        <f>VLOOKUP(C1096,'Cleaned Customer Dim'!$A$2:$J$501,10,FALSE)</f>
        <v>Gold</v>
      </c>
      <c r="R1096" s="4" t="str">
        <f>VLOOKUP(D1096,'Cleaned Product Dim'!$A$2:$C$101,3,FALSE)</f>
        <v>Home</v>
      </c>
      <c r="S1096" s="6">
        <f>VLOOKUP(D1096,'Cleaned Product Dim'!$A$2:$G$101,7,FALSE)</f>
        <v>371.38</v>
      </c>
      <c r="T1096" s="6">
        <f>VLOOKUP(D1096,'Cleaned Product Dim'!$A$2:$H$101,8,FALSE)</f>
        <v>220</v>
      </c>
      <c r="U1096" s="6" t="str">
        <f>VLOOKUP(E1096,'Cleaned Store Dim'!$A$2:$C$21,3,FALSE)</f>
        <v>East</v>
      </c>
      <c r="V1096" s="6" t="str">
        <f>VLOOKUP(E1096,'Cleaned Store Dim'!$A$2:$E$21,5,FALSE)</f>
        <v>Flagship</v>
      </c>
      <c r="W1096" s="6" t="str">
        <f>VLOOKUP(E1096,'Cleaned Store Dim'!$A$2:$F$21,6,FALSE)</f>
        <v>Johnsonville</v>
      </c>
    </row>
    <row r="1097" spans="1:23" ht="15.75" x14ac:dyDescent="0.25">
      <c r="A1097" s="4" t="s">
        <v>3062</v>
      </c>
      <c r="B1097" s="20">
        <v>45620</v>
      </c>
      <c r="C1097" s="4" t="s">
        <v>814</v>
      </c>
      <c r="D1097" s="4" t="s">
        <v>1835</v>
      </c>
      <c r="E1097" s="4" t="s">
        <v>1936</v>
      </c>
      <c r="F1097" s="4">
        <v>1</v>
      </c>
      <c r="G1097" s="4">
        <v>907.97</v>
      </c>
      <c r="H1097" s="4">
        <v>0.26</v>
      </c>
      <c r="I1097" s="4" t="s">
        <v>1964</v>
      </c>
      <c r="J1097" s="4">
        <v>671.89779999999996</v>
      </c>
      <c r="K1097" s="4">
        <f t="shared" si="68"/>
        <v>1</v>
      </c>
      <c r="L1097" s="4">
        <f t="shared" si="69"/>
        <v>907.97</v>
      </c>
      <c r="M1097" s="4">
        <f t="shared" si="70"/>
        <v>0.26</v>
      </c>
      <c r="N1097" s="4">
        <f t="shared" si="71"/>
        <v>671.89779999999996</v>
      </c>
      <c r="O1097" s="6">
        <f>VLOOKUP(C1097,'Cleaned Customer Dim'!$A$2:$D$501,4,FALSE)</f>
        <v>64</v>
      </c>
      <c r="P1097" s="6" t="str">
        <f>VLOOKUP(C1097,'Cleaned Customer Dim'!$A$2:$E$501,5,FALSE)</f>
        <v>Male</v>
      </c>
      <c r="Q1097" s="6" t="str">
        <f>VLOOKUP(C1097,'Cleaned Customer Dim'!$A$2:$J$501,10,FALSE)</f>
        <v>Silver</v>
      </c>
      <c r="R1097" s="4" t="str">
        <f>VLOOKUP(D1097,'Cleaned Product Dim'!$A$2:$C$101,3,FALSE)</f>
        <v>Home</v>
      </c>
      <c r="S1097" s="6">
        <f>VLOOKUP(D1097,'Cleaned Product Dim'!$A$2:$G$101,7,FALSE)</f>
        <v>388.46</v>
      </c>
      <c r="T1097" s="6">
        <f>VLOOKUP(D1097,'Cleaned Product Dim'!$A$2:$H$101,8,FALSE)</f>
        <v>208</v>
      </c>
      <c r="U1097" s="6" t="str">
        <f>VLOOKUP(E1097,'Cleaned Store Dim'!$A$2:$C$21,3,FALSE)</f>
        <v>North</v>
      </c>
      <c r="V1097" s="6" t="str">
        <f>VLOOKUP(E1097,'Cleaned Store Dim'!$A$2:$E$21,5,FALSE)</f>
        <v>Flagship</v>
      </c>
      <c r="W1097" s="6" t="str">
        <f>VLOOKUP(E1097,'Cleaned Store Dim'!$A$2:$F$21,6,FALSE)</f>
        <v>Jenniferstad</v>
      </c>
    </row>
    <row r="1098" spans="1:23" ht="15.75" x14ac:dyDescent="0.25">
      <c r="A1098" s="4" t="s">
        <v>3063</v>
      </c>
      <c r="B1098" s="20">
        <v>45840</v>
      </c>
      <c r="C1098" s="4" t="s">
        <v>860</v>
      </c>
      <c r="D1098" s="4" t="s">
        <v>1635</v>
      </c>
      <c r="E1098" s="4" t="s">
        <v>1929</v>
      </c>
      <c r="F1098" s="4">
        <v>1</v>
      </c>
      <c r="G1098" s="4">
        <v>99.35</v>
      </c>
      <c r="H1098" s="4">
        <v>0.08</v>
      </c>
      <c r="I1098" s="4" t="s">
        <v>1964</v>
      </c>
      <c r="J1098" s="4">
        <v>91.402000000000001</v>
      </c>
      <c r="K1098" s="4">
        <f t="shared" si="68"/>
        <v>1</v>
      </c>
      <c r="L1098" s="4">
        <f t="shared" si="69"/>
        <v>99.35</v>
      </c>
      <c r="M1098" s="4">
        <f t="shared" si="70"/>
        <v>0.08</v>
      </c>
      <c r="N1098" s="4">
        <f t="shared" si="71"/>
        <v>91.402000000000001</v>
      </c>
      <c r="O1098" s="6">
        <f>VLOOKUP(C1098,'Cleaned Customer Dim'!$A$2:$D$501,4,FALSE)</f>
        <v>32</v>
      </c>
      <c r="P1098" s="6" t="str">
        <f>VLOOKUP(C1098,'Cleaned Customer Dim'!$A$2:$E$501,5,FALSE)</f>
        <v>Female</v>
      </c>
      <c r="Q1098" s="6" t="str">
        <f>VLOOKUP(C1098,'Cleaned Customer Dim'!$A$2:$J$501,10,FALSE)</f>
        <v>Bronze</v>
      </c>
      <c r="R1098" s="4" t="str">
        <f>VLOOKUP(D1098,'Cleaned Product Dim'!$A$2:$C$101,3,FALSE)</f>
        <v>Sports</v>
      </c>
      <c r="S1098" s="6">
        <f>VLOOKUP(D1098,'Cleaned Product Dim'!$A$2:$G$101,7,FALSE)</f>
        <v>131.51</v>
      </c>
      <c r="T1098" s="6">
        <f>VLOOKUP(D1098,'Cleaned Product Dim'!$A$2:$H$101,8,FALSE)</f>
        <v>281.95833333333331</v>
      </c>
      <c r="U1098" s="6" t="str">
        <f>VLOOKUP(E1098,'Cleaned Store Dim'!$A$2:$C$21,3,FALSE)</f>
        <v>North</v>
      </c>
      <c r="V1098" s="6" t="str">
        <f>VLOOKUP(E1098,'Cleaned Store Dim'!$A$2:$E$21,5,FALSE)</f>
        <v>Online</v>
      </c>
      <c r="W1098" s="6" t="str">
        <f>VLOOKUP(E1098,'Cleaned Store Dim'!$A$2:$F$21,6,FALSE)</f>
        <v>Sabrina</v>
      </c>
    </row>
    <row r="1099" spans="1:23" ht="15.75" x14ac:dyDescent="0.25">
      <c r="A1099" s="4" t="s">
        <v>3064</v>
      </c>
      <c r="B1099" s="20">
        <v>45596</v>
      </c>
      <c r="C1099" s="4" t="s">
        <v>265</v>
      </c>
      <c r="D1099" s="4" t="s">
        <v>1555</v>
      </c>
      <c r="E1099" s="4" t="s">
        <v>1901</v>
      </c>
      <c r="F1099" s="4">
        <v>2</v>
      </c>
      <c r="G1099" s="4">
        <v>374.42</v>
      </c>
      <c r="H1099" s="4">
        <v>0.21</v>
      </c>
      <c r="I1099" s="4" t="s">
        <v>1964</v>
      </c>
      <c r="J1099" s="4">
        <v>591.58360000000005</v>
      </c>
      <c r="K1099" s="4">
        <f t="shared" si="68"/>
        <v>2</v>
      </c>
      <c r="L1099" s="4">
        <f t="shared" si="69"/>
        <v>374.42</v>
      </c>
      <c r="M1099" s="4">
        <f t="shared" si="70"/>
        <v>0.21</v>
      </c>
      <c r="N1099" s="4">
        <f t="shared" si="71"/>
        <v>591.58360000000005</v>
      </c>
      <c r="O1099" s="6">
        <f>VLOOKUP(C1099,'Cleaned Customer Dim'!$A$2:$D$501,4,FALSE)</f>
        <v>61</v>
      </c>
      <c r="P1099" s="6" t="str">
        <f>VLOOKUP(C1099,'Cleaned Customer Dim'!$A$2:$E$501,5,FALSE)</f>
        <v>Female</v>
      </c>
      <c r="Q1099" s="6" t="str">
        <f>VLOOKUP(C1099,'Cleaned Customer Dim'!$A$2:$J$501,10,FALSE)</f>
        <v>Gold</v>
      </c>
      <c r="R1099" s="4" t="str">
        <f>VLOOKUP(D1099,'Cleaned Product Dim'!$A$2:$C$101,3,FALSE)</f>
        <v>Electronics</v>
      </c>
      <c r="S1099" s="6">
        <f>VLOOKUP(D1099,'Cleaned Product Dim'!$A$2:$G$101,7,FALSE)</f>
        <v>112.42</v>
      </c>
      <c r="T1099" s="6">
        <f>VLOOKUP(D1099,'Cleaned Product Dim'!$A$2:$H$101,8,FALSE)</f>
        <v>416</v>
      </c>
      <c r="U1099" s="6" t="str">
        <f>VLOOKUP(E1099,'Cleaned Store Dim'!$A$2:$C$21,3,FALSE)</f>
        <v>North</v>
      </c>
      <c r="V1099" s="6" t="str">
        <f>VLOOKUP(E1099,'Cleaned Store Dim'!$A$2:$E$21,5,FALSE)</f>
        <v>Outlet</v>
      </c>
      <c r="W1099" s="6" t="str">
        <f>VLOOKUP(E1099,'Cleaned Store Dim'!$A$2:$F$21,6,FALSE)</f>
        <v>Goldberg</v>
      </c>
    </row>
    <row r="1100" spans="1:23" ht="15.75" x14ac:dyDescent="0.25">
      <c r="A1100" s="4" t="s">
        <v>3065</v>
      </c>
      <c r="B1100" s="20">
        <v>45869</v>
      </c>
      <c r="C1100" s="4" t="s">
        <v>1493</v>
      </c>
      <c r="D1100" s="4" t="s">
        <v>1617</v>
      </c>
      <c r="E1100" s="4" t="s">
        <v>1936</v>
      </c>
      <c r="F1100" s="4">
        <v>3</v>
      </c>
      <c r="G1100" s="4">
        <v>248.43</v>
      </c>
      <c r="H1100" s="4">
        <v>0.24</v>
      </c>
      <c r="I1100" s="4" t="s">
        <v>1964</v>
      </c>
      <c r="J1100" s="4">
        <v>566.42039999999997</v>
      </c>
      <c r="K1100" s="4">
        <f t="shared" si="68"/>
        <v>3</v>
      </c>
      <c r="L1100" s="4">
        <f t="shared" si="69"/>
        <v>248.43</v>
      </c>
      <c r="M1100" s="4">
        <f t="shared" si="70"/>
        <v>0.24</v>
      </c>
      <c r="N1100" s="4">
        <f t="shared" si="71"/>
        <v>566.42039999999997</v>
      </c>
      <c r="O1100" s="6">
        <f>VLOOKUP(C1100,'Cleaned Customer Dim'!$A$2:$D$501,4,FALSE)</f>
        <v>21</v>
      </c>
      <c r="P1100" s="6" t="str">
        <f>VLOOKUP(C1100,'Cleaned Customer Dim'!$A$2:$E$501,5,FALSE)</f>
        <v>Male</v>
      </c>
      <c r="Q1100" s="6" t="str">
        <f>VLOOKUP(C1100,'Cleaned Customer Dim'!$A$2:$J$501,10,FALSE)</f>
        <v>Gold</v>
      </c>
      <c r="R1100" s="4" t="str">
        <f>VLOOKUP(D1100,'Cleaned Product Dim'!$A$2:$C$101,3,FALSE)</f>
        <v>Electronics</v>
      </c>
      <c r="S1100" s="6">
        <f>VLOOKUP(D1100,'Cleaned Product Dim'!$A$2:$G$101,7,FALSE)</f>
        <v>465.34</v>
      </c>
      <c r="T1100" s="6">
        <f>VLOOKUP(D1100,'Cleaned Product Dim'!$A$2:$H$101,8,FALSE)</f>
        <v>301</v>
      </c>
      <c r="U1100" s="6" t="str">
        <f>VLOOKUP(E1100,'Cleaned Store Dim'!$A$2:$C$21,3,FALSE)</f>
        <v>North</v>
      </c>
      <c r="V1100" s="6" t="str">
        <f>VLOOKUP(E1100,'Cleaned Store Dim'!$A$2:$E$21,5,FALSE)</f>
        <v>Flagship</v>
      </c>
      <c r="W1100" s="6" t="str">
        <f>VLOOKUP(E1100,'Cleaned Store Dim'!$A$2:$F$21,6,FALSE)</f>
        <v>Jenniferstad</v>
      </c>
    </row>
    <row r="1101" spans="1:23" ht="15.75" x14ac:dyDescent="0.25">
      <c r="A1101" s="4" t="s">
        <v>3066</v>
      </c>
      <c r="B1101" s="20">
        <v>45424</v>
      </c>
      <c r="C1101" s="4" t="s">
        <v>1455</v>
      </c>
      <c r="D1101" s="4" t="s">
        <v>1838</v>
      </c>
      <c r="E1101" s="4" t="s">
        <v>1892</v>
      </c>
      <c r="F1101" s="4">
        <v>1</v>
      </c>
      <c r="G1101" s="4">
        <v>784.46</v>
      </c>
      <c r="H1101" s="4">
        <v>0.14000000000000001</v>
      </c>
      <c r="I1101" s="4" t="s">
        <v>1964</v>
      </c>
      <c r="J1101" s="4">
        <v>674.63560000000007</v>
      </c>
      <c r="K1101" s="4">
        <f t="shared" si="68"/>
        <v>1</v>
      </c>
      <c r="L1101" s="4">
        <f t="shared" si="69"/>
        <v>784.46</v>
      </c>
      <c r="M1101" s="4">
        <f t="shared" si="70"/>
        <v>0.14000000000000001</v>
      </c>
      <c r="N1101" s="4">
        <f t="shared" si="71"/>
        <v>674.63560000000007</v>
      </c>
      <c r="O1101" s="6">
        <f>VLOOKUP(C1101,'Cleaned Customer Dim'!$A$2:$D$501,4,FALSE)</f>
        <v>45</v>
      </c>
      <c r="P1101" s="6" t="str">
        <f>VLOOKUP(C1101,'Cleaned Customer Dim'!$A$2:$E$501,5,FALSE)</f>
        <v>Male</v>
      </c>
      <c r="Q1101" s="6" t="str">
        <f>VLOOKUP(C1101,'Cleaned Customer Dim'!$A$2:$J$501,10,FALSE)</f>
        <v>Bronze</v>
      </c>
      <c r="R1101" s="4" t="str">
        <f>VLOOKUP(D1101,'Cleaned Product Dim'!$A$2:$C$101,3,FALSE)</f>
        <v>Clothing</v>
      </c>
      <c r="S1101" s="6">
        <f>VLOOKUP(D1101,'Cleaned Product Dim'!$A$2:$G$101,7,FALSE)</f>
        <v>119.57</v>
      </c>
      <c r="T1101" s="6">
        <f>VLOOKUP(D1101,'Cleaned Product Dim'!$A$2:$H$101,8,FALSE)</f>
        <v>210</v>
      </c>
      <c r="U1101" s="6" t="str">
        <f>VLOOKUP(E1101,'Cleaned Store Dim'!$A$2:$C$21,3,FALSE)</f>
        <v>North</v>
      </c>
      <c r="V1101" s="6" t="str">
        <f>VLOOKUP(E1101,'Cleaned Store Dim'!$A$2:$E$21,5,FALSE)</f>
        <v>Flagship</v>
      </c>
      <c r="W1101" s="6" t="str">
        <f>VLOOKUP(E1101,'Cleaned Store Dim'!$A$2:$F$21,6,FALSE)</f>
        <v>Daniel</v>
      </c>
    </row>
    <row r="1102" spans="1:23" ht="15.75" x14ac:dyDescent="0.25">
      <c r="A1102" s="4" t="s">
        <v>3067</v>
      </c>
      <c r="B1102" s="20">
        <v>45379</v>
      </c>
      <c r="C1102" s="4" t="s">
        <v>838</v>
      </c>
      <c r="D1102" s="4" t="s">
        <v>1738</v>
      </c>
      <c r="E1102" s="4" t="s">
        <v>1924</v>
      </c>
      <c r="F1102" s="4">
        <v>3</v>
      </c>
      <c r="G1102" s="4">
        <v>70.88</v>
      </c>
      <c r="H1102" s="4">
        <v>0.27</v>
      </c>
      <c r="I1102" s="4" t="s">
        <v>1964</v>
      </c>
      <c r="J1102" s="4">
        <v>155.22720000000001</v>
      </c>
      <c r="K1102" s="4">
        <f t="shared" si="68"/>
        <v>3</v>
      </c>
      <c r="L1102" s="4">
        <f t="shared" si="69"/>
        <v>70.88</v>
      </c>
      <c r="M1102" s="4">
        <f t="shared" si="70"/>
        <v>0.27</v>
      </c>
      <c r="N1102" s="4">
        <f t="shared" si="71"/>
        <v>155.22720000000001</v>
      </c>
      <c r="O1102" s="6">
        <f>VLOOKUP(C1102,'Cleaned Customer Dim'!$A$2:$D$501,4,FALSE)</f>
        <v>32</v>
      </c>
      <c r="P1102" s="6" t="str">
        <f>VLOOKUP(C1102,'Cleaned Customer Dim'!$A$2:$E$501,5,FALSE)</f>
        <v>Female</v>
      </c>
      <c r="Q1102" s="6" t="str">
        <f>VLOOKUP(C1102,'Cleaned Customer Dim'!$A$2:$J$501,10,FALSE)</f>
        <v>Silver</v>
      </c>
      <c r="R1102" s="4" t="str">
        <f>VLOOKUP(D1102,'Cleaned Product Dim'!$A$2:$C$101,3,FALSE)</f>
        <v>Sports</v>
      </c>
      <c r="S1102" s="6">
        <f>VLOOKUP(D1102,'Cleaned Product Dim'!$A$2:$G$101,7,FALSE)</f>
        <v>212.26</v>
      </c>
      <c r="T1102" s="6">
        <f>VLOOKUP(D1102,'Cleaned Product Dim'!$A$2:$H$101,8,FALSE)</f>
        <v>82</v>
      </c>
      <c r="U1102" s="6" t="str">
        <f>VLOOKUP(E1102,'Cleaned Store Dim'!$A$2:$C$21,3,FALSE)</f>
        <v>East</v>
      </c>
      <c r="V1102" s="6" t="str">
        <f>VLOOKUP(E1102,'Cleaned Store Dim'!$A$2:$E$21,5,FALSE)</f>
        <v>Online</v>
      </c>
      <c r="W1102" s="6" t="str">
        <f>VLOOKUP(E1102,'Cleaned Store Dim'!$A$2:$F$21,6,FALSE)</f>
        <v>David</v>
      </c>
    </row>
    <row r="1103" spans="1:23" ht="15.75" x14ac:dyDescent="0.25">
      <c r="A1103" s="4" t="s">
        <v>3068</v>
      </c>
      <c r="B1103" s="20">
        <v>45641</v>
      </c>
      <c r="C1103" s="4" t="s">
        <v>391</v>
      </c>
      <c r="D1103" s="4" t="s">
        <v>1590</v>
      </c>
      <c r="E1103" s="4" t="s">
        <v>1892</v>
      </c>
      <c r="F1103" s="4">
        <v>3</v>
      </c>
      <c r="G1103" s="4">
        <v>324.29000000000002</v>
      </c>
      <c r="H1103" s="4">
        <v>0.16</v>
      </c>
      <c r="I1103" s="4" t="s">
        <v>1964</v>
      </c>
      <c r="J1103" s="4">
        <v>817.21080000000006</v>
      </c>
      <c r="K1103" s="4">
        <f t="shared" si="68"/>
        <v>3</v>
      </c>
      <c r="L1103" s="4">
        <f t="shared" si="69"/>
        <v>324.29000000000002</v>
      </c>
      <c r="M1103" s="4">
        <f t="shared" si="70"/>
        <v>0.16</v>
      </c>
      <c r="N1103" s="4">
        <f t="shared" si="71"/>
        <v>817.21080000000006</v>
      </c>
      <c r="O1103" s="6">
        <f>VLOOKUP(C1103,'Cleaned Customer Dim'!$A$2:$D$501,4,FALSE)</f>
        <v>40</v>
      </c>
      <c r="P1103" s="6" t="str">
        <f>VLOOKUP(C1103,'Cleaned Customer Dim'!$A$2:$E$501,5,FALSE)</f>
        <v>Female</v>
      </c>
      <c r="Q1103" s="6" t="str">
        <f>VLOOKUP(C1103,'Cleaned Customer Dim'!$A$2:$J$501,10,FALSE)</f>
        <v>Gold</v>
      </c>
      <c r="R1103" s="4" t="str">
        <f>VLOOKUP(D1103,'Cleaned Product Dim'!$A$2:$C$101,3,FALSE)</f>
        <v>Electronics</v>
      </c>
      <c r="S1103" s="6">
        <f>VLOOKUP(D1103,'Cleaned Product Dim'!$A$2:$G$101,7,FALSE)</f>
        <v>439.07</v>
      </c>
      <c r="T1103" s="6">
        <f>VLOOKUP(D1103,'Cleaned Product Dim'!$A$2:$H$101,8,FALSE)</f>
        <v>142</v>
      </c>
      <c r="U1103" s="6" t="str">
        <f>VLOOKUP(E1103,'Cleaned Store Dim'!$A$2:$C$21,3,FALSE)</f>
        <v>North</v>
      </c>
      <c r="V1103" s="6" t="str">
        <f>VLOOKUP(E1103,'Cleaned Store Dim'!$A$2:$E$21,5,FALSE)</f>
        <v>Flagship</v>
      </c>
      <c r="W1103" s="6" t="str">
        <f>VLOOKUP(E1103,'Cleaned Store Dim'!$A$2:$F$21,6,FALSE)</f>
        <v>Daniel</v>
      </c>
    </row>
    <row r="1104" spans="1:23" ht="15.75" x14ac:dyDescent="0.25">
      <c r="A1104" s="4" t="s">
        <v>3069</v>
      </c>
      <c r="B1104" s="20">
        <v>45754</v>
      </c>
      <c r="C1104" s="4" t="s">
        <v>485</v>
      </c>
      <c r="D1104" s="4" t="s">
        <v>1617</v>
      </c>
      <c r="E1104" s="4" t="s">
        <v>1901</v>
      </c>
      <c r="F1104" s="4">
        <v>4</v>
      </c>
      <c r="G1104" s="4">
        <v>243.92</v>
      </c>
      <c r="H1104" s="4">
        <v>0.02</v>
      </c>
      <c r="I1104" s="4" t="s">
        <v>1961</v>
      </c>
      <c r="J1104" s="4">
        <v>956.16639999999995</v>
      </c>
      <c r="K1104" s="4">
        <f t="shared" si="68"/>
        <v>4</v>
      </c>
      <c r="L1104" s="4">
        <f t="shared" si="69"/>
        <v>243.92</v>
      </c>
      <c r="M1104" s="4">
        <f t="shared" si="70"/>
        <v>0.02</v>
      </c>
      <c r="N1104" s="4">
        <f t="shared" si="71"/>
        <v>956.16639999999995</v>
      </c>
      <c r="O1104" s="6">
        <f>VLOOKUP(C1104,'Cleaned Customer Dim'!$A$2:$D$501,4,FALSE)</f>
        <v>30</v>
      </c>
      <c r="P1104" s="6" t="str">
        <f>VLOOKUP(C1104,'Cleaned Customer Dim'!$A$2:$E$501,5,FALSE)</f>
        <v>Male</v>
      </c>
      <c r="Q1104" s="6" t="str">
        <f>VLOOKUP(C1104,'Cleaned Customer Dim'!$A$2:$J$501,10,FALSE)</f>
        <v>Bronze</v>
      </c>
      <c r="R1104" s="4" t="str">
        <f>VLOOKUP(D1104,'Cleaned Product Dim'!$A$2:$C$101,3,FALSE)</f>
        <v>Electronics</v>
      </c>
      <c r="S1104" s="6">
        <f>VLOOKUP(D1104,'Cleaned Product Dim'!$A$2:$G$101,7,FALSE)</f>
        <v>465.34</v>
      </c>
      <c r="T1104" s="6">
        <f>VLOOKUP(D1104,'Cleaned Product Dim'!$A$2:$H$101,8,FALSE)</f>
        <v>301</v>
      </c>
      <c r="U1104" s="6" t="str">
        <f>VLOOKUP(E1104,'Cleaned Store Dim'!$A$2:$C$21,3,FALSE)</f>
        <v>North</v>
      </c>
      <c r="V1104" s="6" t="str">
        <f>VLOOKUP(E1104,'Cleaned Store Dim'!$A$2:$E$21,5,FALSE)</f>
        <v>Outlet</v>
      </c>
      <c r="W1104" s="6" t="str">
        <f>VLOOKUP(E1104,'Cleaned Store Dim'!$A$2:$F$21,6,FALSE)</f>
        <v>Goldberg</v>
      </c>
    </row>
    <row r="1105" spans="1:23" ht="15.75" x14ac:dyDescent="0.25">
      <c r="A1105" s="4" t="s">
        <v>3070</v>
      </c>
      <c r="B1105" s="20">
        <v>45257</v>
      </c>
      <c r="C1105" s="4" t="s">
        <v>1184</v>
      </c>
      <c r="D1105" s="4" t="s">
        <v>1661</v>
      </c>
      <c r="E1105" s="4" t="s">
        <v>1932</v>
      </c>
      <c r="F1105" s="4">
        <v>1</v>
      </c>
      <c r="G1105" s="4">
        <v>664.35</v>
      </c>
      <c r="H1105" s="4">
        <v>0</v>
      </c>
      <c r="I1105" s="4" t="s">
        <v>1959</v>
      </c>
      <c r="J1105" s="4">
        <v>664.35</v>
      </c>
      <c r="K1105" s="4">
        <f t="shared" si="68"/>
        <v>1</v>
      </c>
      <c r="L1105" s="4">
        <f t="shared" si="69"/>
        <v>664.35</v>
      </c>
      <c r="M1105" s="4">
        <f t="shared" si="70"/>
        <v>0</v>
      </c>
      <c r="N1105" s="4">
        <f t="shared" si="71"/>
        <v>664.35</v>
      </c>
      <c r="O1105" s="6">
        <f>VLOOKUP(C1105,'Cleaned Customer Dim'!$A$2:$D$501,4,FALSE)</f>
        <v>26</v>
      </c>
      <c r="P1105" s="6" t="str">
        <f>VLOOKUP(C1105,'Cleaned Customer Dim'!$A$2:$E$501,5,FALSE)</f>
        <v>Male</v>
      </c>
      <c r="Q1105" s="6" t="str">
        <f>VLOOKUP(C1105,'Cleaned Customer Dim'!$A$2:$J$501,10,FALSE)</f>
        <v>Platinum</v>
      </c>
      <c r="R1105" s="4" t="str">
        <f>VLOOKUP(D1105,'Cleaned Product Dim'!$A$2:$C$101,3,FALSE)</f>
        <v>Sports</v>
      </c>
      <c r="S1105" s="6">
        <f>VLOOKUP(D1105,'Cleaned Product Dim'!$A$2:$G$101,7,FALSE)</f>
        <v>38.76</v>
      </c>
      <c r="T1105" s="6">
        <f>VLOOKUP(D1105,'Cleaned Product Dim'!$A$2:$H$101,8,FALSE)</f>
        <v>137</v>
      </c>
      <c r="U1105" s="6" t="str">
        <f>VLOOKUP(E1105,'Cleaned Store Dim'!$A$2:$C$21,3,FALSE)</f>
        <v>East</v>
      </c>
      <c r="V1105" s="6" t="str">
        <f>VLOOKUP(E1105,'Cleaned Store Dim'!$A$2:$E$21,5,FALSE)</f>
        <v>Flagship</v>
      </c>
      <c r="W1105" s="6" t="str">
        <f>VLOOKUP(E1105,'Cleaned Store Dim'!$A$2:$F$21,6,FALSE)</f>
        <v>Johnsonville</v>
      </c>
    </row>
    <row r="1106" spans="1:23" ht="15.75" x14ac:dyDescent="0.25">
      <c r="A1106" s="4" t="s">
        <v>3071</v>
      </c>
      <c r="B1106" s="20">
        <v>45468</v>
      </c>
      <c r="C1106" s="4" t="s">
        <v>1211</v>
      </c>
      <c r="D1106" s="4" t="s">
        <v>1638</v>
      </c>
      <c r="E1106" s="4" t="s">
        <v>1924</v>
      </c>
      <c r="F1106" s="4">
        <v>2</v>
      </c>
      <c r="G1106" s="4">
        <v>218.07</v>
      </c>
      <c r="H1106" s="4">
        <v>0.19</v>
      </c>
      <c r="I1106" s="4" t="s">
        <v>1961</v>
      </c>
      <c r="J1106" s="4">
        <v>353.27339999999998</v>
      </c>
      <c r="K1106" s="4">
        <f t="shared" si="68"/>
        <v>2</v>
      </c>
      <c r="L1106" s="4">
        <f t="shared" si="69"/>
        <v>218.07</v>
      </c>
      <c r="M1106" s="4">
        <f t="shared" si="70"/>
        <v>0.19</v>
      </c>
      <c r="N1106" s="4">
        <f t="shared" si="71"/>
        <v>353.27339999999998</v>
      </c>
      <c r="O1106" s="6">
        <f>VLOOKUP(C1106,'Cleaned Customer Dim'!$A$2:$D$501,4,FALSE)</f>
        <v>52</v>
      </c>
      <c r="P1106" s="6" t="str">
        <f>VLOOKUP(C1106,'Cleaned Customer Dim'!$A$2:$E$501,5,FALSE)</f>
        <v>Female</v>
      </c>
      <c r="Q1106" s="6" t="str">
        <f>VLOOKUP(C1106,'Cleaned Customer Dim'!$A$2:$J$501,10,FALSE)</f>
        <v>Bronze</v>
      </c>
      <c r="R1106" s="4" t="str">
        <f>VLOOKUP(D1106,'Cleaned Product Dim'!$A$2:$C$101,3,FALSE)</f>
        <v>Home</v>
      </c>
      <c r="S1106" s="6">
        <f>VLOOKUP(D1106,'Cleaned Product Dim'!$A$2:$G$101,7,FALSE)</f>
        <v>123.46</v>
      </c>
      <c r="T1106" s="6">
        <f>VLOOKUP(D1106,'Cleaned Product Dim'!$A$2:$H$101,8,FALSE)</f>
        <v>76</v>
      </c>
      <c r="U1106" s="6" t="str">
        <f>VLOOKUP(E1106,'Cleaned Store Dim'!$A$2:$C$21,3,FALSE)</f>
        <v>East</v>
      </c>
      <c r="V1106" s="6" t="str">
        <f>VLOOKUP(E1106,'Cleaned Store Dim'!$A$2:$E$21,5,FALSE)</f>
        <v>Online</v>
      </c>
      <c r="W1106" s="6" t="str">
        <f>VLOOKUP(E1106,'Cleaned Store Dim'!$A$2:$F$21,6,FALSE)</f>
        <v>David</v>
      </c>
    </row>
    <row r="1107" spans="1:23" ht="15.75" x14ac:dyDescent="0.25">
      <c r="A1107" s="4" t="s">
        <v>3072</v>
      </c>
      <c r="B1107" s="20">
        <v>45228</v>
      </c>
      <c r="C1107" s="4" t="s">
        <v>1208</v>
      </c>
      <c r="D1107" s="4" t="s">
        <v>1617</v>
      </c>
      <c r="E1107" s="4" t="s">
        <v>1901</v>
      </c>
      <c r="F1107" s="4">
        <v>4</v>
      </c>
      <c r="G1107" s="4">
        <v>921.83</v>
      </c>
      <c r="H1107" s="4">
        <v>0.27</v>
      </c>
      <c r="I1107" s="4" t="s">
        <v>1959</v>
      </c>
      <c r="J1107" s="4">
        <v>2691.7435999999998</v>
      </c>
      <c r="K1107" s="4">
        <f t="shared" si="68"/>
        <v>4</v>
      </c>
      <c r="L1107" s="4">
        <f t="shared" si="69"/>
        <v>921.83</v>
      </c>
      <c r="M1107" s="4">
        <f t="shared" si="70"/>
        <v>0.27</v>
      </c>
      <c r="N1107" s="4">
        <f t="shared" si="71"/>
        <v>2691.7435999999998</v>
      </c>
      <c r="O1107" s="6">
        <f>VLOOKUP(C1107,'Cleaned Customer Dim'!$A$2:$D$501,4,FALSE)</f>
        <v>27</v>
      </c>
      <c r="P1107" s="6" t="str">
        <f>VLOOKUP(C1107,'Cleaned Customer Dim'!$A$2:$E$501,5,FALSE)</f>
        <v>Female</v>
      </c>
      <c r="Q1107" s="6" t="str">
        <f>VLOOKUP(C1107,'Cleaned Customer Dim'!$A$2:$J$501,10,FALSE)</f>
        <v>Silver</v>
      </c>
      <c r="R1107" s="4" t="str">
        <f>VLOOKUP(D1107,'Cleaned Product Dim'!$A$2:$C$101,3,FALSE)</f>
        <v>Electronics</v>
      </c>
      <c r="S1107" s="6">
        <f>VLOOKUP(D1107,'Cleaned Product Dim'!$A$2:$G$101,7,FALSE)</f>
        <v>465.34</v>
      </c>
      <c r="T1107" s="6">
        <f>VLOOKUP(D1107,'Cleaned Product Dim'!$A$2:$H$101,8,FALSE)</f>
        <v>301</v>
      </c>
      <c r="U1107" s="6" t="str">
        <f>VLOOKUP(E1107,'Cleaned Store Dim'!$A$2:$C$21,3,FALSE)</f>
        <v>North</v>
      </c>
      <c r="V1107" s="6" t="str">
        <f>VLOOKUP(E1107,'Cleaned Store Dim'!$A$2:$E$21,5,FALSE)</f>
        <v>Outlet</v>
      </c>
      <c r="W1107" s="6" t="str">
        <f>VLOOKUP(E1107,'Cleaned Store Dim'!$A$2:$F$21,6,FALSE)</f>
        <v>Goldberg</v>
      </c>
    </row>
    <row r="1108" spans="1:23" ht="15.75" x14ac:dyDescent="0.25">
      <c r="A1108" s="4" t="s">
        <v>3073</v>
      </c>
      <c r="B1108" s="20">
        <v>45748</v>
      </c>
      <c r="C1108" s="4" t="s">
        <v>566</v>
      </c>
      <c r="D1108" s="4" t="s">
        <v>1732</v>
      </c>
      <c r="E1108" s="4" t="s">
        <v>1892</v>
      </c>
      <c r="F1108" s="4">
        <v>3</v>
      </c>
      <c r="G1108" s="4">
        <v>326.2</v>
      </c>
      <c r="H1108" s="4">
        <v>0.22</v>
      </c>
      <c r="I1108" s="4" t="s">
        <v>1964</v>
      </c>
      <c r="J1108" s="4">
        <v>763.30799999999999</v>
      </c>
      <c r="K1108" s="4">
        <f t="shared" si="68"/>
        <v>3</v>
      </c>
      <c r="L1108" s="4">
        <f t="shared" si="69"/>
        <v>326.2</v>
      </c>
      <c r="M1108" s="4">
        <f t="shared" si="70"/>
        <v>0.22</v>
      </c>
      <c r="N1108" s="4">
        <f t="shared" si="71"/>
        <v>763.30799999999999</v>
      </c>
      <c r="O1108" s="6">
        <f>VLOOKUP(C1108,'Cleaned Customer Dim'!$A$2:$D$501,4,FALSE)</f>
        <v>36</v>
      </c>
      <c r="P1108" s="6" t="str">
        <f>VLOOKUP(C1108,'Cleaned Customer Dim'!$A$2:$E$501,5,FALSE)</f>
        <v>Female</v>
      </c>
      <c r="Q1108" s="6" t="str">
        <f>VLOOKUP(C1108,'Cleaned Customer Dim'!$A$2:$J$501,10,FALSE)</f>
        <v>Platinum</v>
      </c>
      <c r="R1108" s="4" t="str">
        <f>VLOOKUP(D1108,'Cleaned Product Dim'!$A$2:$C$101,3,FALSE)</f>
        <v>Sports</v>
      </c>
      <c r="S1108" s="6">
        <f>VLOOKUP(D1108,'Cleaned Product Dim'!$A$2:$G$101,7,FALSE)</f>
        <v>190.29</v>
      </c>
      <c r="T1108" s="6">
        <f>VLOOKUP(D1108,'Cleaned Product Dim'!$A$2:$H$101,8,FALSE)</f>
        <v>260</v>
      </c>
      <c r="U1108" s="6" t="str">
        <f>VLOOKUP(E1108,'Cleaned Store Dim'!$A$2:$C$21,3,FALSE)</f>
        <v>North</v>
      </c>
      <c r="V1108" s="6" t="str">
        <f>VLOOKUP(E1108,'Cleaned Store Dim'!$A$2:$E$21,5,FALSE)</f>
        <v>Flagship</v>
      </c>
      <c r="W1108" s="6" t="str">
        <f>VLOOKUP(E1108,'Cleaned Store Dim'!$A$2:$F$21,6,FALSE)</f>
        <v>Daniel</v>
      </c>
    </row>
    <row r="1109" spans="1:23" ht="15.75" x14ac:dyDescent="0.25">
      <c r="A1109" s="4" t="s">
        <v>3074</v>
      </c>
      <c r="B1109" s="20">
        <v>45701</v>
      </c>
      <c r="C1109" s="4" t="s">
        <v>1426</v>
      </c>
      <c r="D1109" s="4" t="s">
        <v>1625</v>
      </c>
      <c r="E1109" s="4" t="s">
        <v>1948</v>
      </c>
      <c r="F1109" s="4">
        <v>1</v>
      </c>
      <c r="G1109" s="4">
        <v>244.25</v>
      </c>
      <c r="H1109" s="4">
        <v>0.09</v>
      </c>
      <c r="I1109" s="4" t="s">
        <v>1961</v>
      </c>
      <c r="J1109" s="4">
        <v>222.26750000000001</v>
      </c>
      <c r="K1109" s="4">
        <f t="shared" si="68"/>
        <v>1</v>
      </c>
      <c r="L1109" s="4">
        <f t="shared" si="69"/>
        <v>244.25</v>
      </c>
      <c r="M1109" s="4">
        <f t="shared" si="70"/>
        <v>0.09</v>
      </c>
      <c r="N1109" s="4">
        <f t="shared" si="71"/>
        <v>222.26750000000001</v>
      </c>
      <c r="O1109" s="6">
        <f>VLOOKUP(C1109,'Cleaned Customer Dim'!$A$2:$D$501,4,FALSE)</f>
        <v>62</v>
      </c>
      <c r="P1109" s="6" t="str">
        <f>VLOOKUP(C1109,'Cleaned Customer Dim'!$A$2:$E$501,5,FALSE)</f>
        <v>Female</v>
      </c>
      <c r="Q1109" s="6" t="str">
        <f>VLOOKUP(C1109,'Cleaned Customer Dim'!$A$2:$J$501,10,FALSE)</f>
        <v>Silver</v>
      </c>
      <c r="R1109" s="4" t="str">
        <f>VLOOKUP(D1109,'Cleaned Product Dim'!$A$2:$C$101,3,FALSE)</f>
        <v>Sports</v>
      </c>
      <c r="S1109" s="6">
        <f>VLOOKUP(D1109,'Cleaned Product Dim'!$A$2:$G$101,7,FALSE)</f>
        <v>144.53</v>
      </c>
      <c r="T1109" s="6">
        <f>VLOOKUP(D1109,'Cleaned Product Dim'!$A$2:$H$101,8,FALSE)</f>
        <v>367</v>
      </c>
      <c r="U1109" s="6" t="str">
        <f>VLOOKUP(E1109,'Cleaned Store Dim'!$A$2:$C$21,3,FALSE)</f>
        <v>East</v>
      </c>
      <c r="V1109" s="6" t="str">
        <f>VLOOKUP(E1109,'Cleaned Store Dim'!$A$2:$E$21,5,FALSE)</f>
        <v>Online</v>
      </c>
      <c r="W1109" s="6" t="str">
        <f>VLOOKUP(E1109,'Cleaned Store Dim'!$A$2:$F$21,6,FALSE)</f>
        <v>Vasquez</v>
      </c>
    </row>
    <row r="1110" spans="1:23" ht="15.75" x14ac:dyDescent="0.25">
      <c r="A1110" s="4" t="s">
        <v>3075</v>
      </c>
      <c r="B1110" s="20">
        <v>45418</v>
      </c>
      <c r="C1110" s="4" t="s">
        <v>1166</v>
      </c>
      <c r="D1110" s="4" t="s">
        <v>1765</v>
      </c>
      <c r="E1110" s="4" t="s">
        <v>1924</v>
      </c>
      <c r="F1110" s="4">
        <v>3</v>
      </c>
      <c r="G1110" s="4">
        <v>808.87</v>
      </c>
      <c r="H1110" s="4">
        <v>0.12</v>
      </c>
      <c r="I1110" s="4" t="s">
        <v>1964</v>
      </c>
      <c r="J1110" s="4">
        <v>2135.4168</v>
      </c>
      <c r="K1110" s="4">
        <f t="shared" si="68"/>
        <v>3</v>
      </c>
      <c r="L1110" s="4">
        <f t="shared" si="69"/>
        <v>808.87</v>
      </c>
      <c r="M1110" s="4">
        <f t="shared" si="70"/>
        <v>0.12</v>
      </c>
      <c r="N1110" s="4">
        <f t="shared" si="71"/>
        <v>2135.4168</v>
      </c>
      <c r="O1110" s="6">
        <f>VLOOKUP(C1110,'Cleaned Customer Dim'!$A$2:$D$501,4,FALSE)</f>
        <v>20</v>
      </c>
      <c r="P1110" s="6" t="str">
        <f>VLOOKUP(C1110,'Cleaned Customer Dim'!$A$2:$E$501,5,FALSE)</f>
        <v>Female</v>
      </c>
      <c r="Q1110" s="6" t="str">
        <f>VLOOKUP(C1110,'Cleaned Customer Dim'!$A$2:$J$501,10,FALSE)</f>
        <v>Platinum</v>
      </c>
      <c r="R1110" s="4" t="str">
        <f>VLOOKUP(D1110,'Cleaned Product Dim'!$A$2:$C$101,3,FALSE)</f>
        <v>Sports</v>
      </c>
      <c r="S1110" s="6">
        <f>VLOOKUP(D1110,'Cleaned Product Dim'!$A$2:$G$101,7,FALSE)</f>
        <v>103.45</v>
      </c>
      <c r="T1110" s="6">
        <f>VLOOKUP(D1110,'Cleaned Product Dim'!$A$2:$H$101,8,FALSE)</f>
        <v>465</v>
      </c>
      <c r="U1110" s="6" t="str">
        <f>VLOOKUP(E1110,'Cleaned Store Dim'!$A$2:$C$21,3,FALSE)</f>
        <v>East</v>
      </c>
      <c r="V1110" s="6" t="str">
        <f>VLOOKUP(E1110,'Cleaned Store Dim'!$A$2:$E$21,5,FALSE)</f>
        <v>Online</v>
      </c>
      <c r="W1110" s="6" t="str">
        <f>VLOOKUP(E1110,'Cleaned Store Dim'!$A$2:$F$21,6,FALSE)</f>
        <v>David</v>
      </c>
    </row>
    <row r="1111" spans="1:23" ht="15.75" x14ac:dyDescent="0.25">
      <c r="A1111" s="4" t="s">
        <v>3076</v>
      </c>
      <c r="B1111" s="20">
        <v>45416</v>
      </c>
      <c r="C1111" s="4" t="s">
        <v>1073</v>
      </c>
      <c r="D1111" s="4" t="s">
        <v>1670</v>
      </c>
      <c r="E1111" s="4" t="s">
        <v>1896</v>
      </c>
      <c r="F1111" s="4">
        <v>3</v>
      </c>
      <c r="G1111" s="4">
        <v>826.15</v>
      </c>
      <c r="H1111" s="4">
        <v>0</v>
      </c>
      <c r="I1111" s="4" t="s">
        <v>1961</v>
      </c>
      <c r="J1111" s="4">
        <v>2478.4499999999998</v>
      </c>
      <c r="K1111" s="4">
        <f t="shared" si="68"/>
        <v>3</v>
      </c>
      <c r="L1111" s="4">
        <f t="shared" si="69"/>
        <v>826.15</v>
      </c>
      <c r="M1111" s="4">
        <f t="shared" si="70"/>
        <v>0</v>
      </c>
      <c r="N1111" s="4">
        <f t="shared" si="71"/>
        <v>2478.4499999999998</v>
      </c>
      <c r="O1111" s="6">
        <f>VLOOKUP(C1111,'Cleaned Customer Dim'!$A$2:$D$501,4,FALSE)</f>
        <v>46</v>
      </c>
      <c r="P1111" s="6" t="str">
        <f>VLOOKUP(C1111,'Cleaned Customer Dim'!$A$2:$E$501,5,FALSE)</f>
        <v>Female</v>
      </c>
      <c r="Q1111" s="6" t="str">
        <f>VLOOKUP(C1111,'Cleaned Customer Dim'!$A$2:$J$501,10,FALSE)</f>
        <v>Silver</v>
      </c>
      <c r="R1111" s="4" t="str">
        <f>VLOOKUP(D1111,'Cleaned Product Dim'!$A$2:$C$101,3,FALSE)</f>
        <v>Sports</v>
      </c>
      <c r="S1111" s="6">
        <f>VLOOKUP(D1111,'Cleaned Product Dim'!$A$2:$G$101,7,FALSE)</f>
        <v>204.39</v>
      </c>
      <c r="T1111" s="6">
        <f>VLOOKUP(D1111,'Cleaned Product Dim'!$A$2:$H$101,8,FALSE)</f>
        <v>281</v>
      </c>
      <c r="U1111" s="6" t="str">
        <f>VLOOKUP(E1111,'Cleaned Store Dim'!$A$2:$C$21,3,FALSE)</f>
        <v>South</v>
      </c>
      <c r="V1111" s="6" t="str">
        <f>VLOOKUP(E1111,'Cleaned Store Dim'!$A$2:$E$21,5,FALSE)</f>
        <v>Outlet</v>
      </c>
      <c r="W1111" s="6" t="str">
        <f>VLOOKUP(E1111,'Cleaned Store Dim'!$A$2:$F$21,6,FALSE)</f>
        <v>North Nancy</v>
      </c>
    </row>
    <row r="1112" spans="1:23" ht="15.75" x14ac:dyDescent="0.25">
      <c r="A1112" s="4" t="s">
        <v>3077</v>
      </c>
      <c r="B1112" s="20">
        <v>45652</v>
      </c>
      <c r="C1112" s="4" t="s">
        <v>624</v>
      </c>
      <c r="D1112" s="4" t="s">
        <v>1648</v>
      </c>
      <c r="E1112" s="4" t="s">
        <v>1948</v>
      </c>
      <c r="F1112" s="4">
        <v>3</v>
      </c>
      <c r="G1112" s="4">
        <v>631.20000000000005</v>
      </c>
      <c r="H1112" s="4">
        <v>0.24</v>
      </c>
      <c r="I1112" s="4" t="s">
        <v>1959</v>
      </c>
      <c r="J1112" s="4">
        <v>1439.136</v>
      </c>
      <c r="K1112" s="4">
        <f t="shared" si="68"/>
        <v>3</v>
      </c>
      <c r="L1112" s="4">
        <f t="shared" si="69"/>
        <v>631.20000000000005</v>
      </c>
      <c r="M1112" s="4">
        <f t="shared" si="70"/>
        <v>0.24</v>
      </c>
      <c r="N1112" s="4">
        <f t="shared" si="71"/>
        <v>1439.136</v>
      </c>
      <c r="O1112" s="6">
        <f>VLOOKUP(C1112,'Cleaned Customer Dim'!$A$2:$D$501,4,FALSE)</f>
        <v>60</v>
      </c>
      <c r="P1112" s="6" t="str">
        <f>VLOOKUP(C1112,'Cleaned Customer Dim'!$A$2:$E$501,5,FALSE)</f>
        <v>Female</v>
      </c>
      <c r="Q1112" s="6" t="str">
        <f>VLOOKUP(C1112,'Cleaned Customer Dim'!$A$2:$J$501,10,FALSE)</f>
        <v>Platinum</v>
      </c>
      <c r="R1112" s="4" t="str">
        <f>VLOOKUP(D1112,'Cleaned Product Dim'!$A$2:$C$101,3,FALSE)</f>
        <v>Sports</v>
      </c>
      <c r="S1112" s="6">
        <f>VLOOKUP(D1112,'Cleaned Product Dim'!$A$2:$G$101,7,FALSE)</f>
        <v>166.06</v>
      </c>
      <c r="T1112" s="6">
        <f>VLOOKUP(D1112,'Cleaned Product Dim'!$A$2:$H$101,8,FALSE)</f>
        <v>340</v>
      </c>
      <c r="U1112" s="6" t="str">
        <f>VLOOKUP(E1112,'Cleaned Store Dim'!$A$2:$C$21,3,FALSE)</f>
        <v>East</v>
      </c>
      <c r="V1112" s="6" t="str">
        <f>VLOOKUP(E1112,'Cleaned Store Dim'!$A$2:$E$21,5,FALSE)</f>
        <v>Online</v>
      </c>
      <c r="W1112" s="6" t="str">
        <f>VLOOKUP(E1112,'Cleaned Store Dim'!$A$2:$F$21,6,FALSE)</f>
        <v>Vasquez</v>
      </c>
    </row>
    <row r="1113" spans="1:23" ht="15.75" x14ac:dyDescent="0.25">
      <c r="A1113" s="4" t="s">
        <v>3078</v>
      </c>
      <c r="B1113" s="20">
        <v>45316</v>
      </c>
      <c r="C1113" s="4" t="s">
        <v>883</v>
      </c>
      <c r="D1113" s="4" t="s">
        <v>1756</v>
      </c>
      <c r="E1113" s="4" t="s">
        <v>1924</v>
      </c>
      <c r="F1113" s="4">
        <v>1</v>
      </c>
      <c r="G1113" s="4">
        <v>937.01</v>
      </c>
      <c r="H1113" s="4">
        <v>7.0000000000000007E-2</v>
      </c>
      <c r="I1113" s="4" t="s">
        <v>1959</v>
      </c>
      <c r="J1113" s="4">
        <v>871.41929999999991</v>
      </c>
      <c r="K1113" s="4">
        <f t="shared" si="68"/>
        <v>1</v>
      </c>
      <c r="L1113" s="4">
        <f t="shared" si="69"/>
        <v>937.01</v>
      </c>
      <c r="M1113" s="4">
        <f t="shared" si="70"/>
        <v>7.0000000000000007E-2</v>
      </c>
      <c r="N1113" s="4">
        <f t="shared" si="71"/>
        <v>871.41929999999991</v>
      </c>
      <c r="O1113" s="6">
        <f>VLOOKUP(C1113,'Cleaned Customer Dim'!$A$2:$D$501,4,FALSE)</f>
        <v>38</v>
      </c>
      <c r="P1113" s="6" t="str">
        <f>VLOOKUP(C1113,'Cleaned Customer Dim'!$A$2:$E$501,5,FALSE)</f>
        <v>Male</v>
      </c>
      <c r="Q1113" s="6" t="str">
        <f>VLOOKUP(C1113,'Cleaned Customer Dim'!$A$2:$J$501,10,FALSE)</f>
        <v>Silver</v>
      </c>
      <c r="R1113" s="4" t="str">
        <f>VLOOKUP(D1113,'Cleaned Product Dim'!$A$2:$C$101,3,FALSE)</f>
        <v>Clothing</v>
      </c>
      <c r="S1113" s="6">
        <f>VLOOKUP(D1113,'Cleaned Product Dim'!$A$2:$G$101,7,FALSE)</f>
        <v>113.83</v>
      </c>
      <c r="T1113" s="6">
        <f>VLOOKUP(D1113,'Cleaned Product Dim'!$A$2:$H$101,8,FALSE)</f>
        <v>485</v>
      </c>
      <c r="U1113" s="6" t="str">
        <f>VLOOKUP(E1113,'Cleaned Store Dim'!$A$2:$C$21,3,FALSE)</f>
        <v>East</v>
      </c>
      <c r="V1113" s="6" t="str">
        <f>VLOOKUP(E1113,'Cleaned Store Dim'!$A$2:$E$21,5,FALSE)</f>
        <v>Online</v>
      </c>
      <c r="W1113" s="6" t="str">
        <f>VLOOKUP(E1113,'Cleaned Store Dim'!$A$2:$F$21,6,FALSE)</f>
        <v>David</v>
      </c>
    </row>
    <row r="1114" spans="1:23" ht="15.75" x14ac:dyDescent="0.25">
      <c r="A1114" s="4" t="s">
        <v>3079</v>
      </c>
      <c r="B1114" s="20">
        <v>45316</v>
      </c>
      <c r="C1114" s="4" t="s">
        <v>515</v>
      </c>
      <c r="D1114" s="4" t="s">
        <v>1802</v>
      </c>
      <c r="E1114" s="4" t="s">
        <v>1908</v>
      </c>
      <c r="F1114" s="4">
        <v>2</v>
      </c>
      <c r="G1114" s="4">
        <v>644</v>
      </c>
      <c r="H1114" s="4">
        <v>0.04</v>
      </c>
      <c r="I1114" s="4" t="s">
        <v>1961</v>
      </c>
      <c r="J1114" s="4">
        <v>1236.48</v>
      </c>
      <c r="K1114" s="4">
        <f t="shared" si="68"/>
        <v>2</v>
      </c>
      <c r="L1114" s="4">
        <f t="shared" si="69"/>
        <v>644</v>
      </c>
      <c r="M1114" s="4">
        <f t="shared" si="70"/>
        <v>0.04</v>
      </c>
      <c r="N1114" s="4">
        <f t="shared" si="71"/>
        <v>1236.48</v>
      </c>
      <c r="O1114" s="6">
        <f>VLOOKUP(C1114,'Cleaned Customer Dim'!$A$2:$D$501,4,FALSE)</f>
        <v>25</v>
      </c>
      <c r="P1114" s="6" t="str">
        <f>VLOOKUP(C1114,'Cleaned Customer Dim'!$A$2:$E$501,5,FALSE)</f>
        <v>Female</v>
      </c>
      <c r="Q1114" s="6" t="str">
        <f>VLOOKUP(C1114,'Cleaned Customer Dim'!$A$2:$J$501,10,FALSE)</f>
        <v>Gold</v>
      </c>
      <c r="R1114" s="4" t="str">
        <f>VLOOKUP(D1114,'Cleaned Product Dim'!$A$2:$C$101,3,FALSE)</f>
        <v>Sports</v>
      </c>
      <c r="S1114" s="6">
        <f>VLOOKUP(D1114,'Cleaned Product Dim'!$A$2:$G$101,7,FALSE)</f>
        <v>107.06</v>
      </c>
      <c r="T1114" s="6">
        <f>VLOOKUP(D1114,'Cleaned Product Dim'!$A$2:$H$101,8,FALSE)</f>
        <v>359</v>
      </c>
      <c r="U1114" s="6" t="str">
        <f>VLOOKUP(E1114,'Cleaned Store Dim'!$A$2:$C$21,3,FALSE)</f>
        <v>North</v>
      </c>
      <c r="V1114" s="6" t="str">
        <f>VLOOKUP(E1114,'Cleaned Store Dim'!$A$2:$E$21,5,FALSE)</f>
        <v>Outlet</v>
      </c>
      <c r="W1114" s="6" t="str">
        <f>VLOOKUP(E1114,'Cleaned Store Dim'!$A$2:$F$21,6,FALSE)</f>
        <v>Chester</v>
      </c>
    </row>
    <row r="1115" spans="1:23" ht="15.75" x14ac:dyDescent="0.25">
      <c r="A1115" s="4" t="s">
        <v>3080</v>
      </c>
      <c r="B1115" s="20">
        <v>45888</v>
      </c>
      <c r="C1115" s="4" t="s">
        <v>342</v>
      </c>
      <c r="D1115" s="4" t="s">
        <v>1856</v>
      </c>
      <c r="E1115" s="4" t="s">
        <v>1908</v>
      </c>
      <c r="F1115" s="4">
        <v>3</v>
      </c>
      <c r="G1115" s="4">
        <v>629.58000000000004</v>
      </c>
      <c r="H1115" s="4">
        <v>0.05</v>
      </c>
      <c r="I1115" s="4" t="s">
        <v>1959</v>
      </c>
      <c r="J1115" s="4">
        <v>1794.3030000000001</v>
      </c>
      <c r="K1115" s="4">
        <f t="shared" si="68"/>
        <v>3</v>
      </c>
      <c r="L1115" s="4">
        <f t="shared" si="69"/>
        <v>629.58000000000004</v>
      </c>
      <c r="M1115" s="4">
        <f t="shared" si="70"/>
        <v>0.05</v>
      </c>
      <c r="N1115" s="4">
        <f t="shared" si="71"/>
        <v>1794.3030000000001</v>
      </c>
      <c r="O1115" s="6">
        <f>VLOOKUP(C1115,'Cleaned Customer Dim'!$A$2:$D$501,4,FALSE)</f>
        <v>43</v>
      </c>
      <c r="P1115" s="6" t="str">
        <f>VLOOKUP(C1115,'Cleaned Customer Dim'!$A$2:$E$501,5,FALSE)</f>
        <v>Female</v>
      </c>
      <c r="Q1115" s="6" t="str">
        <f>VLOOKUP(C1115,'Cleaned Customer Dim'!$A$2:$J$501,10,FALSE)</f>
        <v>Gold</v>
      </c>
      <c r="R1115" s="4" t="str">
        <f>VLOOKUP(D1115,'Cleaned Product Dim'!$A$2:$C$101,3,FALSE)</f>
        <v>Clothing</v>
      </c>
      <c r="S1115" s="6">
        <f>VLOOKUP(D1115,'Cleaned Product Dim'!$A$2:$G$101,7,FALSE)</f>
        <v>438.25</v>
      </c>
      <c r="T1115" s="6">
        <f>VLOOKUP(D1115,'Cleaned Product Dim'!$A$2:$H$101,8,FALSE)</f>
        <v>496</v>
      </c>
      <c r="U1115" s="6" t="str">
        <f>VLOOKUP(E1115,'Cleaned Store Dim'!$A$2:$C$21,3,FALSE)</f>
        <v>North</v>
      </c>
      <c r="V1115" s="6" t="str">
        <f>VLOOKUP(E1115,'Cleaned Store Dim'!$A$2:$E$21,5,FALSE)</f>
        <v>Outlet</v>
      </c>
      <c r="W1115" s="6" t="str">
        <f>VLOOKUP(E1115,'Cleaned Store Dim'!$A$2:$F$21,6,FALSE)</f>
        <v>Chester</v>
      </c>
    </row>
    <row r="1116" spans="1:23" ht="15.75" x14ac:dyDescent="0.25">
      <c r="A1116" s="4" t="s">
        <v>3081</v>
      </c>
      <c r="B1116" s="20">
        <v>45791</v>
      </c>
      <c r="C1116" s="4" t="s">
        <v>1449</v>
      </c>
      <c r="D1116" s="4" t="s">
        <v>1844</v>
      </c>
      <c r="E1116" s="4" t="s">
        <v>1896</v>
      </c>
      <c r="F1116" s="4">
        <v>2</v>
      </c>
      <c r="G1116" s="4">
        <v>121.52</v>
      </c>
      <c r="H1116" s="4">
        <v>0.18</v>
      </c>
      <c r="I1116" s="4" t="s">
        <v>1964</v>
      </c>
      <c r="J1116" s="4">
        <v>199.2928</v>
      </c>
      <c r="K1116" s="4">
        <f t="shared" si="68"/>
        <v>2</v>
      </c>
      <c r="L1116" s="4">
        <f t="shared" si="69"/>
        <v>121.52</v>
      </c>
      <c r="M1116" s="4">
        <f t="shared" si="70"/>
        <v>0.18</v>
      </c>
      <c r="N1116" s="4">
        <f t="shared" si="71"/>
        <v>199.2928</v>
      </c>
      <c r="O1116" s="6">
        <f>VLOOKUP(C1116,'Cleaned Customer Dim'!$A$2:$D$501,4,FALSE)</f>
        <v>18</v>
      </c>
      <c r="P1116" s="6" t="str">
        <f>VLOOKUP(C1116,'Cleaned Customer Dim'!$A$2:$E$501,5,FALSE)</f>
        <v>Male</v>
      </c>
      <c r="Q1116" s="6" t="str">
        <f>VLOOKUP(C1116,'Cleaned Customer Dim'!$A$2:$J$501,10,FALSE)</f>
        <v>Silver</v>
      </c>
      <c r="R1116" s="4" t="str">
        <f>VLOOKUP(D1116,'Cleaned Product Dim'!$A$2:$C$101,3,FALSE)</f>
        <v>Home</v>
      </c>
      <c r="S1116" s="6">
        <f>VLOOKUP(D1116,'Cleaned Product Dim'!$A$2:$G$101,7,FALSE)</f>
        <v>371.38</v>
      </c>
      <c r="T1116" s="6">
        <f>VLOOKUP(D1116,'Cleaned Product Dim'!$A$2:$H$101,8,FALSE)</f>
        <v>220</v>
      </c>
      <c r="U1116" s="6" t="str">
        <f>VLOOKUP(E1116,'Cleaned Store Dim'!$A$2:$C$21,3,FALSE)</f>
        <v>South</v>
      </c>
      <c r="V1116" s="6" t="str">
        <f>VLOOKUP(E1116,'Cleaned Store Dim'!$A$2:$E$21,5,FALSE)</f>
        <v>Outlet</v>
      </c>
      <c r="W1116" s="6" t="str">
        <f>VLOOKUP(E1116,'Cleaned Store Dim'!$A$2:$F$21,6,FALSE)</f>
        <v>North Nancy</v>
      </c>
    </row>
    <row r="1117" spans="1:23" ht="15.75" x14ac:dyDescent="0.25">
      <c r="A1117" s="4" t="s">
        <v>3082</v>
      </c>
      <c r="B1117" s="20">
        <v>45509</v>
      </c>
      <c r="C1117" s="4" t="s">
        <v>1261</v>
      </c>
      <c r="D1117" s="4" t="s">
        <v>1777</v>
      </c>
      <c r="E1117" s="4" t="s">
        <v>1948</v>
      </c>
      <c r="F1117" s="4">
        <v>2</v>
      </c>
      <c r="G1117" s="4">
        <v>549.83000000000004</v>
      </c>
      <c r="H1117" s="4">
        <v>7.0000000000000007E-2</v>
      </c>
      <c r="I1117" s="4" t="s">
        <v>1961</v>
      </c>
      <c r="J1117" s="4">
        <v>1022.6838</v>
      </c>
      <c r="K1117" s="4">
        <f t="shared" si="68"/>
        <v>2</v>
      </c>
      <c r="L1117" s="4">
        <f t="shared" si="69"/>
        <v>549.83000000000004</v>
      </c>
      <c r="M1117" s="4">
        <f t="shared" si="70"/>
        <v>7.0000000000000007E-2</v>
      </c>
      <c r="N1117" s="4">
        <f t="shared" si="71"/>
        <v>1022.6838</v>
      </c>
      <c r="O1117" s="6">
        <f>VLOOKUP(C1117,'Cleaned Customer Dim'!$A$2:$D$501,4,FALSE)</f>
        <v>51</v>
      </c>
      <c r="P1117" s="6" t="str">
        <f>VLOOKUP(C1117,'Cleaned Customer Dim'!$A$2:$E$501,5,FALSE)</f>
        <v>Female</v>
      </c>
      <c r="Q1117" s="6" t="str">
        <f>VLOOKUP(C1117,'Cleaned Customer Dim'!$A$2:$J$501,10,FALSE)</f>
        <v>Platinum</v>
      </c>
      <c r="R1117" s="4" t="str">
        <f>VLOOKUP(D1117,'Cleaned Product Dim'!$A$2:$C$101,3,FALSE)</f>
        <v>Sports</v>
      </c>
      <c r="S1117" s="6">
        <f>VLOOKUP(D1117,'Cleaned Product Dim'!$A$2:$G$101,7,FALSE)</f>
        <v>240.63</v>
      </c>
      <c r="T1117" s="6">
        <f>VLOOKUP(D1117,'Cleaned Product Dim'!$A$2:$H$101,8,FALSE)</f>
        <v>423</v>
      </c>
      <c r="U1117" s="6" t="str">
        <f>VLOOKUP(E1117,'Cleaned Store Dim'!$A$2:$C$21,3,FALSE)</f>
        <v>East</v>
      </c>
      <c r="V1117" s="6" t="str">
        <f>VLOOKUP(E1117,'Cleaned Store Dim'!$A$2:$E$21,5,FALSE)</f>
        <v>Online</v>
      </c>
      <c r="W1117" s="6" t="str">
        <f>VLOOKUP(E1117,'Cleaned Store Dim'!$A$2:$F$21,6,FALSE)</f>
        <v>Vasquez</v>
      </c>
    </row>
    <row r="1118" spans="1:23" ht="15.75" x14ac:dyDescent="0.25">
      <c r="A1118" s="4" t="s">
        <v>3083</v>
      </c>
      <c r="B1118" s="20">
        <v>45219</v>
      </c>
      <c r="C1118" s="4" t="s">
        <v>482</v>
      </c>
      <c r="D1118" s="4" t="s">
        <v>1610</v>
      </c>
      <c r="E1118" s="4" t="s">
        <v>1917</v>
      </c>
      <c r="F1118" s="4">
        <v>3</v>
      </c>
      <c r="G1118" s="4">
        <v>278.38</v>
      </c>
      <c r="H1118" s="4">
        <v>0.03</v>
      </c>
      <c r="I1118" s="4" t="s">
        <v>1959</v>
      </c>
      <c r="J1118" s="4">
        <v>810.08579999999995</v>
      </c>
      <c r="K1118" s="4">
        <f t="shared" si="68"/>
        <v>3</v>
      </c>
      <c r="L1118" s="4">
        <f t="shared" si="69"/>
        <v>278.38</v>
      </c>
      <c r="M1118" s="4">
        <f t="shared" si="70"/>
        <v>0.03</v>
      </c>
      <c r="N1118" s="4">
        <f t="shared" si="71"/>
        <v>810.08579999999995</v>
      </c>
      <c r="O1118" s="6">
        <f>VLOOKUP(C1118,'Cleaned Customer Dim'!$A$2:$D$501,4,FALSE)</f>
        <v>63</v>
      </c>
      <c r="P1118" s="6" t="str">
        <f>VLOOKUP(C1118,'Cleaned Customer Dim'!$A$2:$E$501,5,FALSE)</f>
        <v>Female</v>
      </c>
      <c r="Q1118" s="6" t="str">
        <f>VLOOKUP(C1118,'Cleaned Customer Dim'!$A$2:$J$501,10,FALSE)</f>
        <v>Gold</v>
      </c>
      <c r="R1118" s="4" t="str">
        <f>VLOOKUP(D1118,'Cleaned Product Dim'!$A$2:$C$101,3,FALSE)</f>
        <v>Electronics</v>
      </c>
      <c r="S1118" s="6">
        <f>VLOOKUP(D1118,'Cleaned Product Dim'!$A$2:$G$101,7,FALSE)</f>
        <v>242.23</v>
      </c>
      <c r="T1118" s="6">
        <f>VLOOKUP(D1118,'Cleaned Product Dim'!$A$2:$H$101,8,FALSE)</f>
        <v>453</v>
      </c>
      <c r="U1118" s="6" t="str">
        <f>VLOOKUP(E1118,'Cleaned Store Dim'!$A$2:$C$21,3,FALSE)</f>
        <v>West</v>
      </c>
      <c r="V1118" s="6" t="str">
        <f>VLOOKUP(E1118,'Cleaned Store Dim'!$A$2:$E$21,5,FALSE)</f>
        <v>Online</v>
      </c>
      <c r="W1118" s="6" t="str">
        <f>VLOOKUP(E1118,'Cleaned Store Dim'!$A$2:$F$21,6,FALSE)</f>
        <v>Thompson</v>
      </c>
    </row>
    <row r="1119" spans="1:23" ht="15.75" x14ac:dyDescent="0.25">
      <c r="A1119" s="4" t="s">
        <v>3084</v>
      </c>
      <c r="B1119" s="20">
        <v>45451</v>
      </c>
      <c r="C1119" s="4" t="s">
        <v>1367</v>
      </c>
      <c r="D1119" s="4" t="s">
        <v>1871</v>
      </c>
      <c r="E1119" s="4" t="s">
        <v>1901</v>
      </c>
      <c r="F1119" s="4">
        <v>4</v>
      </c>
      <c r="G1119" s="4">
        <v>723.66</v>
      </c>
      <c r="H1119" s="4">
        <v>0.03</v>
      </c>
      <c r="I1119" s="4" t="s">
        <v>1961</v>
      </c>
      <c r="J1119" s="4">
        <v>2807.8008</v>
      </c>
      <c r="K1119" s="4">
        <f t="shared" si="68"/>
        <v>4</v>
      </c>
      <c r="L1119" s="4">
        <f t="shared" si="69"/>
        <v>723.66</v>
      </c>
      <c r="M1119" s="4">
        <f t="shared" si="70"/>
        <v>0.03</v>
      </c>
      <c r="N1119" s="4">
        <f t="shared" si="71"/>
        <v>2807.8008</v>
      </c>
      <c r="O1119" s="6">
        <f>VLOOKUP(C1119,'Cleaned Customer Dim'!$A$2:$D$501,4,FALSE)</f>
        <v>47</v>
      </c>
      <c r="P1119" s="6" t="str">
        <f>VLOOKUP(C1119,'Cleaned Customer Dim'!$A$2:$E$501,5,FALSE)</f>
        <v>Female</v>
      </c>
      <c r="Q1119" s="6" t="str">
        <f>VLOOKUP(C1119,'Cleaned Customer Dim'!$A$2:$J$501,10,FALSE)</f>
        <v>Platinum</v>
      </c>
      <c r="R1119" s="4" t="str">
        <f>VLOOKUP(D1119,'Cleaned Product Dim'!$A$2:$C$101,3,FALSE)</f>
        <v>Clothing</v>
      </c>
      <c r="S1119" s="6">
        <f>VLOOKUP(D1119,'Cleaned Product Dim'!$A$2:$G$101,7,FALSE)</f>
        <v>358.47</v>
      </c>
      <c r="T1119" s="6">
        <f>VLOOKUP(D1119,'Cleaned Product Dim'!$A$2:$H$101,8,FALSE)</f>
        <v>143</v>
      </c>
      <c r="U1119" s="6" t="str">
        <f>VLOOKUP(E1119,'Cleaned Store Dim'!$A$2:$C$21,3,FALSE)</f>
        <v>North</v>
      </c>
      <c r="V1119" s="6" t="str">
        <f>VLOOKUP(E1119,'Cleaned Store Dim'!$A$2:$E$21,5,FALSE)</f>
        <v>Outlet</v>
      </c>
      <c r="W1119" s="6" t="str">
        <f>VLOOKUP(E1119,'Cleaned Store Dim'!$A$2:$F$21,6,FALSE)</f>
        <v>Goldberg</v>
      </c>
    </row>
    <row r="1120" spans="1:23" ht="15.75" x14ac:dyDescent="0.25">
      <c r="A1120" s="4" t="s">
        <v>3085</v>
      </c>
      <c r="B1120" s="20">
        <v>45687</v>
      </c>
      <c r="C1120" s="4" t="s">
        <v>677</v>
      </c>
      <c r="D1120" s="4" t="s">
        <v>1799</v>
      </c>
      <c r="E1120" s="4" t="s">
        <v>1921</v>
      </c>
      <c r="F1120" s="4">
        <v>1</v>
      </c>
      <c r="G1120" s="4">
        <v>724.74</v>
      </c>
      <c r="H1120" s="4">
        <v>0.15</v>
      </c>
      <c r="I1120" s="4" t="s">
        <v>1961</v>
      </c>
      <c r="J1120" s="4">
        <v>616.029</v>
      </c>
      <c r="K1120" s="4">
        <f t="shared" si="68"/>
        <v>1</v>
      </c>
      <c r="L1120" s="4">
        <f t="shared" si="69"/>
        <v>724.74</v>
      </c>
      <c r="M1120" s="4">
        <f t="shared" si="70"/>
        <v>0.15</v>
      </c>
      <c r="N1120" s="4">
        <f t="shared" si="71"/>
        <v>616.029</v>
      </c>
      <c r="O1120" s="6">
        <f>VLOOKUP(C1120,'Cleaned Customer Dim'!$A$2:$D$501,4,FALSE)</f>
        <v>44</v>
      </c>
      <c r="P1120" s="6" t="str">
        <f>VLOOKUP(C1120,'Cleaned Customer Dim'!$A$2:$E$501,5,FALSE)</f>
        <v>Female</v>
      </c>
      <c r="Q1120" s="6" t="str">
        <f>VLOOKUP(C1120,'Cleaned Customer Dim'!$A$2:$J$501,10,FALSE)</f>
        <v>Gold</v>
      </c>
      <c r="R1120" s="4" t="str">
        <f>VLOOKUP(D1120,'Cleaned Product Dim'!$A$2:$C$101,3,FALSE)</f>
        <v>Sports</v>
      </c>
      <c r="S1120" s="6">
        <f>VLOOKUP(D1120,'Cleaned Product Dim'!$A$2:$G$101,7,FALSE)</f>
        <v>477.61</v>
      </c>
      <c r="T1120" s="6">
        <f>VLOOKUP(D1120,'Cleaned Product Dim'!$A$2:$H$101,8,FALSE)</f>
        <v>300</v>
      </c>
      <c r="U1120" s="6" t="str">
        <f>VLOOKUP(E1120,'Cleaned Store Dim'!$A$2:$C$21,3,FALSE)</f>
        <v>South</v>
      </c>
      <c r="V1120" s="6" t="str">
        <f>VLOOKUP(E1120,'Cleaned Store Dim'!$A$2:$E$21,5,FALSE)</f>
        <v>Flagship</v>
      </c>
      <c r="W1120" s="6" t="str">
        <f>VLOOKUP(E1120,'Cleaned Store Dim'!$A$2:$F$21,6,FALSE)</f>
        <v>Johnstad</v>
      </c>
    </row>
    <row r="1121" spans="1:23" ht="15.75" x14ac:dyDescent="0.25">
      <c r="A1121" s="4" t="s">
        <v>3086</v>
      </c>
      <c r="B1121" s="20">
        <v>45242</v>
      </c>
      <c r="C1121" s="4" t="s">
        <v>1417</v>
      </c>
      <c r="D1121" s="4" t="s">
        <v>1638</v>
      </c>
      <c r="E1121" s="4" t="s">
        <v>1904</v>
      </c>
      <c r="F1121" s="4">
        <v>2</v>
      </c>
      <c r="G1121" s="4">
        <v>961.84</v>
      </c>
      <c r="H1121" s="4">
        <v>0.25</v>
      </c>
      <c r="I1121" s="4" t="s">
        <v>1961</v>
      </c>
      <c r="J1121" s="4">
        <v>1442.76</v>
      </c>
      <c r="K1121" s="4">
        <f t="shared" si="68"/>
        <v>2</v>
      </c>
      <c r="L1121" s="4">
        <f t="shared" si="69"/>
        <v>961.84</v>
      </c>
      <c r="M1121" s="4">
        <f t="shared" si="70"/>
        <v>0.25</v>
      </c>
      <c r="N1121" s="4">
        <f t="shared" si="71"/>
        <v>1442.76</v>
      </c>
      <c r="O1121" s="6">
        <f>VLOOKUP(C1121,'Cleaned Customer Dim'!$A$2:$D$501,4,FALSE)</f>
        <v>54</v>
      </c>
      <c r="P1121" s="6" t="str">
        <f>VLOOKUP(C1121,'Cleaned Customer Dim'!$A$2:$E$501,5,FALSE)</f>
        <v>Male</v>
      </c>
      <c r="Q1121" s="6" t="str">
        <f>VLOOKUP(C1121,'Cleaned Customer Dim'!$A$2:$J$501,10,FALSE)</f>
        <v>Gold</v>
      </c>
      <c r="R1121" s="4" t="str">
        <f>VLOOKUP(D1121,'Cleaned Product Dim'!$A$2:$C$101,3,FALSE)</f>
        <v>Home</v>
      </c>
      <c r="S1121" s="6">
        <f>VLOOKUP(D1121,'Cleaned Product Dim'!$A$2:$G$101,7,FALSE)</f>
        <v>123.46</v>
      </c>
      <c r="T1121" s="6">
        <f>VLOOKUP(D1121,'Cleaned Product Dim'!$A$2:$H$101,8,FALSE)</f>
        <v>76</v>
      </c>
      <c r="U1121" s="6" t="str">
        <f>VLOOKUP(E1121,'Cleaned Store Dim'!$A$2:$C$21,3,FALSE)</f>
        <v>South</v>
      </c>
      <c r="V1121" s="6" t="str">
        <f>VLOOKUP(E1121,'Cleaned Store Dim'!$A$2:$E$21,5,FALSE)</f>
        <v>Online</v>
      </c>
      <c r="W1121" s="6" t="str">
        <f>VLOOKUP(E1121,'Cleaned Store Dim'!$A$2:$F$21,6,FALSE)</f>
        <v>Sharon</v>
      </c>
    </row>
    <row r="1122" spans="1:23" ht="15.75" x14ac:dyDescent="0.25">
      <c r="A1122" s="4" t="s">
        <v>3087</v>
      </c>
      <c r="B1122" s="20">
        <v>45357</v>
      </c>
      <c r="C1122" s="4" t="s">
        <v>92</v>
      </c>
      <c r="D1122" s="4" t="s">
        <v>1689</v>
      </c>
      <c r="E1122" s="4" t="s">
        <v>1939</v>
      </c>
      <c r="F1122" s="4">
        <v>4</v>
      </c>
      <c r="G1122" s="4">
        <v>21.12</v>
      </c>
      <c r="H1122" s="4">
        <v>0.18</v>
      </c>
      <c r="I1122" s="4" t="s">
        <v>1964</v>
      </c>
      <c r="J1122" s="4">
        <v>69.273600000000002</v>
      </c>
      <c r="K1122" s="4">
        <f t="shared" si="68"/>
        <v>4</v>
      </c>
      <c r="L1122" s="4">
        <f t="shared" si="69"/>
        <v>21.12</v>
      </c>
      <c r="M1122" s="4">
        <f t="shared" si="70"/>
        <v>0.18</v>
      </c>
      <c r="N1122" s="4">
        <f t="shared" si="71"/>
        <v>69.273600000000002</v>
      </c>
      <c r="O1122" s="6">
        <f>VLOOKUP(C1122,'Cleaned Customer Dim'!$A$2:$D$501,4,FALSE)</f>
        <v>59</v>
      </c>
      <c r="P1122" s="6" t="str">
        <f>VLOOKUP(C1122,'Cleaned Customer Dim'!$A$2:$E$501,5,FALSE)</f>
        <v>Male</v>
      </c>
      <c r="Q1122" s="6" t="str">
        <f>VLOOKUP(C1122,'Cleaned Customer Dim'!$A$2:$J$501,10,FALSE)</f>
        <v>Silver</v>
      </c>
      <c r="R1122" s="4" t="str">
        <f>VLOOKUP(D1122,'Cleaned Product Dim'!$A$2:$C$101,3,FALSE)</f>
        <v>Clothing</v>
      </c>
      <c r="S1122" s="6">
        <f>VLOOKUP(D1122,'Cleaned Product Dim'!$A$2:$G$101,7,FALSE)</f>
        <v>353.47</v>
      </c>
      <c r="T1122" s="6">
        <f>VLOOKUP(D1122,'Cleaned Product Dim'!$A$2:$H$101,8,FALSE)</f>
        <v>214</v>
      </c>
      <c r="U1122" s="6" t="str">
        <f>VLOOKUP(E1122,'Cleaned Store Dim'!$A$2:$C$21,3,FALSE)</f>
        <v>West</v>
      </c>
      <c r="V1122" s="6" t="str">
        <f>VLOOKUP(E1122,'Cleaned Store Dim'!$A$2:$E$21,5,FALSE)</f>
        <v>Flagship</v>
      </c>
      <c r="W1122" s="6" t="str">
        <f>VLOOKUP(E1122,'Cleaned Store Dim'!$A$2:$F$21,6,FALSE)</f>
        <v>New Jimmy</v>
      </c>
    </row>
    <row r="1123" spans="1:23" ht="15.75" x14ac:dyDescent="0.25">
      <c r="A1123" s="4" t="s">
        <v>3088</v>
      </c>
      <c r="B1123" s="20">
        <v>45579</v>
      </c>
      <c r="C1123" s="4" t="s">
        <v>1016</v>
      </c>
      <c r="D1123" s="4" t="s">
        <v>1555</v>
      </c>
      <c r="E1123" s="4" t="s">
        <v>1904</v>
      </c>
      <c r="F1123" s="4">
        <v>3</v>
      </c>
      <c r="G1123" s="4">
        <v>819.93</v>
      </c>
      <c r="H1123" s="4">
        <v>0.08</v>
      </c>
      <c r="I1123" s="4" t="s">
        <v>1961</v>
      </c>
      <c r="J1123" s="4">
        <v>2263.0068000000001</v>
      </c>
      <c r="K1123" s="4">
        <f t="shared" si="68"/>
        <v>3</v>
      </c>
      <c r="L1123" s="4">
        <f t="shared" si="69"/>
        <v>819.93</v>
      </c>
      <c r="M1123" s="4">
        <f t="shared" si="70"/>
        <v>0.08</v>
      </c>
      <c r="N1123" s="4">
        <f t="shared" si="71"/>
        <v>2263.0068000000001</v>
      </c>
      <c r="O1123" s="6">
        <f>VLOOKUP(C1123,'Cleaned Customer Dim'!$A$2:$D$501,4,FALSE)</f>
        <v>54</v>
      </c>
      <c r="P1123" s="6" t="str">
        <f>VLOOKUP(C1123,'Cleaned Customer Dim'!$A$2:$E$501,5,FALSE)</f>
        <v>Male</v>
      </c>
      <c r="Q1123" s="6" t="str">
        <f>VLOOKUP(C1123,'Cleaned Customer Dim'!$A$2:$J$501,10,FALSE)</f>
        <v>Platinum</v>
      </c>
      <c r="R1123" s="4" t="str">
        <f>VLOOKUP(D1123,'Cleaned Product Dim'!$A$2:$C$101,3,FALSE)</f>
        <v>Electronics</v>
      </c>
      <c r="S1123" s="6">
        <f>VLOOKUP(D1123,'Cleaned Product Dim'!$A$2:$G$101,7,FALSE)</f>
        <v>112.42</v>
      </c>
      <c r="T1123" s="6">
        <f>VLOOKUP(D1123,'Cleaned Product Dim'!$A$2:$H$101,8,FALSE)</f>
        <v>416</v>
      </c>
      <c r="U1123" s="6" t="str">
        <f>VLOOKUP(E1123,'Cleaned Store Dim'!$A$2:$C$21,3,FALSE)</f>
        <v>South</v>
      </c>
      <c r="V1123" s="6" t="str">
        <f>VLOOKUP(E1123,'Cleaned Store Dim'!$A$2:$E$21,5,FALSE)</f>
        <v>Online</v>
      </c>
      <c r="W1123" s="6" t="str">
        <f>VLOOKUP(E1123,'Cleaned Store Dim'!$A$2:$F$21,6,FALSE)</f>
        <v>Sharon</v>
      </c>
    </row>
    <row r="1124" spans="1:23" ht="15.75" x14ac:dyDescent="0.25">
      <c r="A1124" s="4" t="s">
        <v>3089</v>
      </c>
      <c r="B1124" s="20">
        <v>45903</v>
      </c>
      <c r="C1124" s="4" t="s">
        <v>943</v>
      </c>
      <c r="D1124" s="4" t="s">
        <v>1706</v>
      </c>
      <c r="E1124" s="4" t="s">
        <v>1887</v>
      </c>
      <c r="F1124" s="4">
        <v>2</v>
      </c>
      <c r="G1124" s="4">
        <v>700.95</v>
      </c>
      <c r="H1124" s="4">
        <v>0.18</v>
      </c>
      <c r="I1124" s="4" t="s">
        <v>1959</v>
      </c>
      <c r="J1124" s="4">
        <v>1149.558</v>
      </c>
      <c r="K1124" s="4">
        <f t="shared" si="68"/>
        <v>2</v>
      </c>
      <c r="L1124" s="4">
        <f t="shared" si="69"/>
        <v>700.95</v>
      </c>
      <c r="M1124" s="4">
        <f t="shared" si="70"/>
        <v>0.18</v>
      </c>
      <c r="N1124" s="4">
        <f t="shared" si="71"/>
        <v>1149.558</v>
      </c>
      <c r="O1124" s="6">
        <f>VLOOKUP(C1124,'Cleaned Customer Dim'!$A$2:$D$501,4,FALSE)</f>
        <v>29</v>
      </c>
      <c r="P1124" s="6" t="str">
        <f>VLOOKUP(C1124,'Cleaned Customer Dim'!$A$2:$E$501,5,FALSE)</f>
        <v>Male</v>
      </c>
      <c r="Q1124" s="6" t="str">
        <f>VLOOKUP(C1124,'Cleaned Customer Dim'!$A$2:$J$501,10,FALSE)</f>
        <v>Platinum</v>
      </c>
      <c r="R1124" s="4" t="str">
        <f>VLOOKUP(D1124,'Cleaned Product Dim'!$A$2:$C$101,3,FALSE)</f>
        <v>Electronics</v>
      </c>
      <c r="S1124" s="6">
        <f>VLOOKUP(D1124,'Cleaned Product Dim'!$A$2:$G$101,7,FALSE)</f>
        <v>450.71</v>
      </c>
      <c r="T1124" s="6">
        <f>VLOOKUP(D1124,'Cleaned Product Dim'!$A$2:$H$101,8,FALSE)</f>
        <v>389</v>
      </c>
      <c r="U1124" s="6" t="str">
        <f>VLOOKUP(E1124,'Cleaned Store Dim'!$A$2:$C$21,3,FALSE)</f>
        <v>East</v>
      </c>
      <c r="V1124" s="6" t="str">
        <f>VLOOKUP(E1124,'Cleaned Store Dim'!$A$2:$E$21,5,FALSE)</f>
        <v>Flagship</v>
      </c>
      <c r="W1124" s="6" t="str">
        <f>VLOOKUP(E1124,'Cleaned Store Dim'!$A$2:$F$21,6,FALSE)</f>
        <v>Washington</v>
      </c>
    </row>
    <row r="1125" spans="1:23" ht="15.75" x14ac:dyDescent="0.25">
      <c r="A1125" s="4" t="s">
        <v>3090</v>
      </c>
      <c r="B1125" s="20">
        <v>45939</v>
      </c>
      <c r="C1125" s="4" t="s">
        <v>485</v>
      </c>
      <c r="D1125" s="4" t="s">
        <v>1625</v>
      </c>
      <c r="E1125" s="4" t="s">
        <v>1934</v>
      </c>
      <c r="F1125" s="4">
        <v>2</v>
      </c>
      <c r="G1125" s="4">
        <v>456.38</v>
      </c>
      <c r="H1125" s="4">
        <v>0.12</v>
      </c>
      <c r="I1125" s="4" t="s">
        <v>1959</v>
      </c>
      <c r="J1125" s="4">
        <v>803.22879999999998</v>
      </c>
      <c r="K1125" s="4">
        <f t="shared" si="68"/>
        <v>2</v>
      </c>
      <c r="L1125" s="4">
        <f t="shared" si="69"/>
        <v>456.38</v>
      </c>
      <c r="M1125" s="4">
        <f t="shared" si="70"/>
        <v>0.12</v>
      </c>
      <c r="N1125" s="4">
        <f t="shared" si="71"/>
        <v>803.22879999999998</v>
      </c>
      <c r="O1125" s="6">
        <f>VLOOKUP(C1125,'Cleaned Customer Dim'!$A$2:$D$501,4,FALSE)</f>
        <v>30</v>
      </c>
      <c r="P1125" s="6" t="str">
        <f>VLOOKUP(C1125,'Cleaned Customer Dim'!$A$2:$E$501,5,FALSE)</f>
        <v>Male</v>
      </c>
      <c r="Q1125" s="6" t="str">
        <f>VLOOKUP(C1125,'Cleaned Customer Dim'!$A$2:$J$501,10,FALSE)</f>
        <v>Bronze</v>
      </c>
      <c r="R1125" s="4" t="str">
        <f>VLOOKUP(D1125,'Cleaned Product Dim'!$A$2:$C$101,3,FALSE)</f>
        <v>Sports</v>
      </c>
      <c r="S1125" s="6">
        <f>VLOOKUP(D1125,'Cleaned Product Dim'!$A$2:$G$101,7,FALSE)</f>
        <v>144.53</v>
      </c>
      <c r="T1125" s="6">
        <f>VLOOKUP(D1125,'Cleaned Product Dim'!$A$2:$H$101,8,FALSE)</f>
        <v>367</v>
      </c>
      <c r="U1125" s="6" t="str">
        <f>VLOOKUP(E1125,'Cleaned Store Dim'!$A$2:$C$21,3,FALSE)</f>
        <v>South</v>
      </c>
      <c r="V1125" s="6" t="str">
        <f>VLOOKUP(E1125,'Cleaned Store Dim'!$A$2:$E$21,5,FALSE)</f>
        <v>Outlet</v>
      </c>
      <c r="W1125" s="6" t="str">
        <f>VLOOKUP(E1125,'Cleaned Store Dim'!$A$2:$F$21,6,FALSE)</f>
        <v>Christopher</v>
      </c>
    </row>
    <row r="1126" spans="1:23" ht="15.75" x14ac:dyDescent="0.25">
      <c r="A1126" s="4" t="s">
        <v>3091</v>
      </c>
      <c r="B1126" s="20">
        <v>45388</v>
      </c>
      <c r="C1126" s="4" t="s">
        <v>1142</v>
      </c>
      <c r="D1126" s="4" t="s">
        <v>1811</v>
      </c>
      <c r="E1126" s="4" t="s">
        <v>1934</v>
      </c>
      <c r="F1126" s="4">
        <v>3</v>
      </c>
      <c r="G1126" s="4">
        <v>291.05</v>
      </c>
      <c r="H1126" s="4">
        <v>0.3</v>
      </c>
      <c r="I1126" s="4" t="s">
        <v>1959</v>
      </c>
      <c r="J1126" s="4">
        <v>611.20500000000004</v>
      </c>
      <c r="K1126" s="4">
        <f t="shared" si="68"/>
        <v>3</v>
      </c>
      <c r="L1126" s="4">
        <f t="shared" si="69"/>
        <v>291.05</v>
      </c>
      <c r="M1126" s="4">
        <f t="shared" si="70"/>
        <v>0.3</v>
      </c>
      <c r="N1126" s="4">
        <f t="shared" si="71"/>
        <v>611.20500000000004</v>
      </c>
      <c r="O1126" s="6">
        <f>VLOOKUP(C1126,'Cleaned Customer Dim'!$A$2:$D$501,4,FALSE)</f>
        <v>64</v>
      </c>
      <c r="P1126" s="6" t="str">
        <f>VLOOKUP(C1126,'Cleaned Customer Dim'!$A$2:$E$501,5,FALSE)</f>
        <v>Male</v>
      </c>
      <c r="Q1126" s="6" t="str">
        <f>VLOOKUP(C1126,'Cleaned Customer Dim'!$A$2:$J$501,10,FALSE)</f>
        <v>Platinum</v>
      </c>
      <c r="R1126" s="4" t="str">
        <f>VLOOKUP(D1126,'Cleaned Product Dim'!$A$2:$C$101,3,FALSE)</f>
        <v>Electronics</v>
      </c>
      <c r="S1126" s="6">
        <f>VLOOKUP(D1126,'Cleaned Product Dim'!$A$2:$G$101,7,FALSE)</f>
        <v>392.89</v>
      </c>
      <c r="T1126" s="6">
        <f>VLOOKUP(D1126,'Cleaned Product Dim'!$A$2:$H$101,8,FALSE)</f>
        <v>320</v>
      </c>
      <c r="U1126" s="6" t="str">
        <f>VLOOKUP(E1126,'Cleaned Store Dim'!$A$2:$C$21,3,FALSE)</f>
        <v>South</v>
      </c>
      <c r="V1126" s="6" t="str">
        <f>VLOOKUP(E1126,'Cleaned Store Dim'!$A$2:$E$21,5,FALSE)</f>
        <v>Outlet</v>
      </c>
      <c r="W1126" s="6" t="str">
        <f>VLOOKUP(E1126,'Cleaned Store Dim'!$A$2:$F$21,6,FALSE)</f>
        <v>Christopher</v>
      </c>
    </row>
    <row r="1127" spans="1:23" ht="15.75" x14ac:dyDescent="0.25">
      <c r="A1127" s="4" t="s">
        <v>3092</v>
      </c>
      <c r="B1127" s="20">
        <v>45307</v>
      </c>
      <c r="C1127" s="4" t="s">
        <v>760</v>
      </c>
      <c r="D1127" s="4" t="s">
        <v>1868</v>
      </c>
      <c r="E1127" s="4" t="s">
        <v>1936</v>
      </c>
      <c r="F1127" s="4">
        <v>2</v>
      </c>
      <c r="G1127" s="4">
        <v>463.52</v>
      </c>
      <c r="H1127" s="4">
        <v>0.27</v>
      </c>
      <c r="I1127" s="4" t="s">
        <v>1961</v>
      </c>
      <c r="J1127" s="4">
        <v>676.73919999999998</v>
      </c>
      <c r="K1127" s="4">
        <f t="shared" si="68"/>
        <v>2</v>
      </c>
      <c r="L1127" s="4">
        <f t="shared" si="69"/>
        <v>463.52</v>
      </c>
      <c r="M1127" s="4">
        <f t="shared" si="70"/>
        <v>0.27</v>
      </c>
      <c r="N1127" s="4">
        <f t="shared" si="71"/>
        <v>676.73919999999998</v>
      </c>
      <c r="O1127" s="6">
        <f>VLOOKUP(C1127,'Cleaned Customer Dim'!$A$2:$D$501,4,FALSE)</f>
        <v>59</v>
      </c>
      <c r="P1127" s="6" t="str">
        <f>VLOOKUP(C1127,'Cleaned Customer Dim'!$A$2:$E$501,5,FALSE)</f>
        <v>Male</v>
      </c>
      <c r="Q1127" s="6" t="str">
        <f>VLOOKUP(C1127,'Cleaned Customer Dim'!$A$2:$J$501,10,FALSE)</f>
        <v>Silver</v>
      </c>
      <c r="R1127" s="4" t="str">
        <f>VLOOKUP(D1127,'Cleaned Product Dim'!$A$2:$C$101,3,FALSE)</f>
        <v>Sports</v>
      </c>
      <c r="S1127" s="6">
        <f>VLOOKUP(D1127,'Cleaned Product Dim'!$A$2:$G$101,7,FALSE)</f>
        <v>60.65</v>
      </c>
      <c r="T1127" s="6">
        <f>VLOOKUP(D1127,'Cleaned Product Dim'!$A$2:$H$101,8,FALSE)</f>
        <v>75</v>
      </c>
      <c r="U1127" s="6" t="str">
        <f>VLOOKUP(E1127,'Cleaned Store Dim'!$A$2:$C$21,3,FALSE)</f>
        <v>North</v>
      </c>
      <c r="V1127" s="6" t="str">
        <f>VLOOKUP(E1127,'Cleaned Store Dim'!$A$2:$E$21,5,FALSE)</f>
        <v>Flagship</v>
      </c>
      <c r="W1127" s="6" t="str">
        <f>VLOOKUP(E1127,'Cleaned Store Dim'!$A$2:$F$21,6,FALSE)</f>
        <v>Jenniferstad</v>
      </c>
    </row>
    <row r="1128" spans="1:23" ht="15.75" x14ac:dyDescent="0.25">
      <c r="A1128" s="4" t="s">
        <v>3093</v>
      </c>
      <c r="B1128" s="20">
        <v>45653</v>
      </c>
      <c r="C1128" s="4" t="s">
        <v>1196</v>
      </c>
      <c r="D1128" s="4" t="s">
        <v>1555</v>
      </c>
      <c r="E1128" s="4" t="s">
        <v>1942</v>
      </c>
      <c r="F1128" s="4">
        <v>3</v>
      </c>
      <c r="G1128" s="4">
        <v>241.64</v>
      </c>
      <c r="H1128" s="4">
        <v>0.28999999999999998</v>
      </c>
      <c r="I1128" s="4" t="s">
        <v>1961</v>
      </c>
      <c r="J1128" s="4">
        <v>514.69319999999993</v>
      </c>
      <c r="K1128" s="4">
        <f t="shared" si="68"/>
        <v>3</v>
      </c>
      <c r="L1128" s="4">
        <f t="shared" si="69"/>
        <v>241.64</v>
      </c>
      <c r="M1128" s="4">
        <f t="shared" si="70"/>
        <v>0.28999999999999998</v>
      </c>
      <c r="N1128" s="4">
        <f t="shared" si="71"/>
        <v>514.69319999999993</v>
      </c>
      <c r="O1128" s="6">
        <f>VLOOKUP(C1128,'Cleaned Customer Dim'!$A$2:$D$501,4,FALSE)</f>
        <v>34</v>
      </c>
      <c r="P1128" s="6" t="str">
        <f>VLOOKUP(C1128,'Cleaned Customer Dim'!$A$2:$E$501,5,FALSE)</f>
        <v>Female</v>
      </c>
      <c r="Q1128" s="6" t="str">
        <f>VLOOKUP(C1128,'Cleaned Customer Dim'!$A$2:$J$501,10,FALSE)</f>
        <v>Gold</v>
      </c>
      <c r="R1128" s="4" t="str">
        <f>VLOOKUP(D1128,'Cleaned Product Dim'!$A$2:$C$101,3,FALSE)</f>
        <v>Electronics</v>
      </c>
      <c r="S1128" s="6">
        <f>VLOOKUP(D1128,'Cleaned Product Dim'!$A$2:$G$101,7,FALSE)</f>
        <v>112.42</v>
      </c>
      <c r="T1128" s="6">
        <f>VLOOKUP(D1128,'Cleaned Product Dim'!$A$2:$H$101,8,FALSE)</f>
        <v>416</v>
      </c>
      <c r="U1128" s="6" t="str">
        <f>VLOOKUP(E1128,'Cleaned Store Dim'!$A$2:$C$21,3,FALSE)</f>
        <v>North</v>
      </c>
      <c r="V1128" s="6" t="str">
        <f>VLOOKUP(E1128,'Cleaned Store Dim'!$A$2:$E$21,5,FALSE)</f>
        <v>Flagship</v>
      </c>
      <c r="W1128" s="6" t="str">
        <f>VLOOKUP(E1128,'Cleaned Store Dim'!$A$2:$F$21,6,FALSE)</f>
        <v>Benson</v>
      </c>
    </row>
    <row r="1129" spans="1:23" ht="15.75" x14ac:dyDescent="0.25">
      <c r="A1129" s="4" t="s">
        <v>3094</v>
      </c>
      <c r="B1129" s="20">
        <v>45906</v>
      </c>
      <c r="C1129" s="4" t="s">
        <v>1499</v>
      </c>
      <c r="D1129" s="4" t="s">
        <v>1667</v>
      </c>
      <c r="E1129" s="4" t="s">
        <v>1924</v>
      </c>
      <c r="F1129" s="4">
        <v>2</v>
      </c>
      <c r="G1129" s="4">
        <v>47.86</v>
      </c>
      <c r="H1129" s="4">
        <v>0.03</v>
      </c>
      <c r="I1129" s="4" t="s">
        <v>1961</v>
      </c>
      <c r="J1129" s="4">
        <v>92.848399999999998</v>
      </c>
      <c r="K1129" s="4">
        <f t="shared" si="68"/>
        <v>2</v>
      </c>
      <c r="L1129" s="4">
        <f t="shared" si="69"/>
        <v>47.86</v>
      </c>
      <c r="M1129" s="4">
        <f t="shared" si="70"/>
        <v>0.03</v>
      </c>
      <c r="N1129" s="4">
        <f t="shared" si="71"/>
        <v>92.848399999999998</v>
      </c>
      <c r="O1129" s="6">
        <f>VLOOKUP(C1129,'Cleaned Customer Dim'!$A$2:$D$501,4,FALSE)</f>
        <v>48</v>
      </c>
      <c r="P1129" s="6" t="str">
        <f>VLOOKUP(C1129,'Cleaned Customer Dim'!$A$2:$E$501,5,FALSE)</f>
        <v>Male</v>
      </c>
      <c r="Q1129" s="6" t="str">
        <f>VLOOKUP(C1129,'Cleaned Customer Dim'!$A$2:$J$501,10,FALSE)</f>
        <v>Gold</v>
      </c>
      <c r="R1129" s="4" t="str">
        <f>VLOOKUP(D1129,'Cleaned Product Dim'!$A$2:$C$101,3,FALSE)</f>
        <v>Home</v>
      </c>
      <c r="S1129" s="6">
        <f>VLOOKUP(D1129,'Cleaned Product Dim'!$A$2:$G$101,7,FALSE)</f>
        <v>19.52</v>
      </c>
      <c r="T1129" s="6">
        <f>VLOOKUP(D1129,'Cleaned Product Dim'!$A$2:$H$101,8,FALSE)</f>
        <v>57</v>
      </c>
      <c r="U1129" s="6" t="str">
        <f>VLOOKUP(E1129,'Cleaned Store Dim'!$A$2:$C$21,3,FALSE)</f>
        <v>East</v>
      </c>
      <c r="V1129" s="6" t="str">
        <f>VLOOKUP(E1129,'Cleaned Store Dim'!$A$2:$E$21,5,FALSE)</f>
        <v>Online</v>
      </c>
      <c r="W1129" s="6" t="str">
        <f>VLOOKUP(E1129,'Cleaned Store Dim'!$A$2:$F$21,6,FALSE)</f>
        <v>David</v>
      </c>
    </row>
    <row r="1130" spans="1:23" ht="15.75" x14ac:dyDescent="0.25">
      <c r="A1130" s="4" t="s">
        <v>3095</v>
      </c>
      <c r="B1130" s="20">
        <v>45420</v>
      </c>
      <c r="C1130" s="4" t="s">
        <v>1091</v>
      </c>
      <c r="D1130" s="4" t="s">
        <v>1859</v>
      </c>
      <c r="E1130" s="4" t="s">
        <v>1901</v>
      </c>
      <c r="F1130" s="4">
        <v>1</v>
      </c>
      <c r="G1130" s="4">
        <v>805.07</v>
      </c>
      <c r="H1130" s="4">
        <v>0.06</v>
      </c>
      <c r="I1130" s="4" t="s">
        <v>1964</v>
      </c>
      <c r="J1130" s="4">
        <v>756.76580000000001</v>
      </c>
      <c r="K1130" s="4">
        <f t="shared" si="68"/>
        <v>1</v>
      </c>
      <c r="L1130" s="4">
        <f t="shared" si="69"/>
        <v>805.07</v>
      </c>
      <c r="M1130" s="4">
        <f t="shared" si="70"/>
        <v>0.06</v>
      </c>
      <c r="N1130" s="4">
        <f t="shared" si="71"/>
        <v>756.76580000000001</v>
      </c>
      <c r="O1130" s="6">
        <f>VLOOKUP(C1130,'Cleaned Customer Dim'!$A$2:$D$501,4,FALSE)</f>
        <v>39</v>
      </c>
      <c r="P1130" s="6" t="str">
        <f>VLOOKUP(C1130,'Cleaned Customer Dim'!$A$2:$E$501,5,FALSE)</f>
        <v>Male</v>
      </c>
      <c r="Q1130" s="6" t="str">
        <f>VLOOKUP(C1130,'Cleaned Customer Dim'!$A$2:$J$501,10,FALSE)</f>
        <v>Gold</v>
      </c>
      <c r="R1130" s="4" t="str">
        <f>VLOOKUP(D1130,'Cleaned Product Dim'!$A$2:$C$101,3,FALSE)</f>
        <v>Home</v>
      </c>
      <c r="S1130" s="6">
        <f>VLOOKUP(D1130,'Cleaned Product Dim'!$A$2:$G$101,7,FALSE)</f>
        <v>447.43</v>
      </c>
      <c r="T1130" s="6">
        <f>VLOOKUP(D1130,'Cleaned Product Dim'!$A$2:$H$101,8,FALSE)</f>
        <v>191</v>
      </c>
      <c r="U1130" s="6" t="str">
        <f>VLOOKUP(E1130,'Cleaned Store Dim'!$A$2:$C$21,3,FALSE)</f>
        <v>North</v>
      </c>
      <c r="V1130" s="6" t="str">
        <f>VLOOKUP(E1130,'Cleaned Store Dim'!$A$2:$E$21,5,FALSE)</f>
        <v>Outlet</v>
      </c>
      <c r="W1130" s="6" t="str">
        <f>VLOOKUP(E1130,'Cleaned Store Dim'!$A$2:$F$21,6,FALSE)</f>
        <v>Goldberg</v>
      </c>
    </row>
    <row r="1131" spans="1:23" ht="15.75" x14ac:dyDescent="0.25">
      <c r="A1131" s="4" t="s">
        <v>3096</v>
      </c>
      <c r="B1131" s="20">
        <v>45812</v>
      </c>
      <c r="C1131" s="4" t="s">
        <v>1178</v>
      </c>
      <c r="D1131" s="4" t="s">
        <v>1680</v>
      </c>
      <c r="E1131" s="4" t="s">
        <v>1892</v>
      </c>
      <c r="F1131" s="4">
        <v>3</v>
      </c>
      <c r="G1131" s="4">
        <v>848.48</v>
      </c>
      <c r="H1131" s="4">
        <v>0</v>
      </c>
      <c r="I1131" s="4" t="s">
        <v>1964</v>
      </c>
      <c r="J1131" s="4">
        <v>2545.44</v>
      </c>
      <c r="K1131" s="4">
        <f t="shared" si="68"/>
        <v>3</v>
      </c>
      <c r="L1131" s="4">
        <f t="shared" si="69"/>
        <v>848.48</v>
      </c>
      <c r="M1131" s="4">
        <f t="shared" si="70"/>
        <v>0</v>
      </c>
      <c r="N1131" s="4">
        <f t="shared" si="71"/>
        <v>2545.44</v>
      </c>
      <c r="O1131" s="6">
        <f>VLOOKUP(C1131,'Cleaned Customer Dim'!$A$2:$D$501,4,FALSE)</f>
        <v>37</v>
      </c>
      <c r="P1131" s="6" t="str">
        <f>VLOOKUP(C1131,'Cleaned Customer Dim'!$A$2:$E$501,5,FALSE)</f>
        <v>Female</v>
      </c>
      <c r="Q1131" s="6" t="str">
        <f>VLOOKUP(C1131,'Cleaned Customer Dim'!$A$2:$J$501,10,FALSE)</f>
        <v>Gold</v>
      </c>
      <c r="R1131" s="4" t="str">
        <f>VLOOKUP(D1131,'Cleaned Product Dim'!$A$2:$C$101,3,FALSE)</f>
        <v>Electronics</v>
      </c>
      <c r="S1131" s="6">
        <f>VLOOKUP(D1131,'Cleaned Product Dim'!$A$2:$G$101,7,FALSE)</f>
        <v>419.28</v>
      </c>
      <c r="T1131" s="6">
        <f>VLOOKUP(D1131,'Cleaned Product Dim'!$A$2:$H$101,8,FALSE)</f>
        <v>86</v>
      </c>
      <c r="U1131" s="6" t="str">
        <f>VLOOKUP(E1131,'Cleaned Store Dim'!$A$2:$C$21,3,FALSE)</f>
        <v>North</v>
      </c>
      <c r="V1131" s="6" t="str">
        <f>VLOOKUP(E1131,'Cleaned Store Dim'!$A$2:$E$21,5,FALSE)</f>
        <v>Flagship</v>
      </c>
      <c r="W1131" s="6" t="str">
        <f>VLOOKUP(E1131,'Cleaned Store Dim'!$A$2:$F$21,6,FALSE)</f>
        <v>Daniel</v>
      </c>
    </row>
    <row r="1132" spans="1:23" ht="15.75" x14ac:dyDescent="0.25">
      <c r="A1132" s="4" t="s">
        <v>3097</v>
      </c>
      <c r="B1132" s="20">
        <v>45512</v>
      </c>
      <c r="C1132" s="4" t="s">
        <v>793</v>
      </c>
      <c r="D1132" s="4" t="s">
        <v>1741</v>
      </c>
      <c r="E1132" s="4" t="s">
        <v>1917</v>
      </c>
      <c r="F1132" s="4">
        <v>2</v>
      </c>
      <c r="G1132" s="4">
        <v>568.95000000000005</v>
      </c>
      <c r="H1132" s="4">
        <v>0.22</v>
      </c>
      <c r="I1132" s="4" t="s">
        <v>1959</v>
      </c>
      <c r="J1132" s="4">
        <v>887.56200000000013</v>
      </c>
      <c r="K1132" s="4">
        <f t="shared" si="68"/>
        <v>2</v>
      </c>
      <c r="L1132" s="4">
        <f t="shared" si="69"/>
        <v>568.95000000000005</v>
      </c>
      <c r="M1132" s="4">
        <f t="shared" si="70"/>
        <v>0.22</v>
      </c>
      <c r="N1132" s="4">
        <f t="shared" si="71"/>
        <v>887.56200000000013</v>
      </c>
      <c r="O1132" s="6">
        <f>VLOOKUP(C1132,'Cleaned Customer Dim'!$A$2:$D$501,4,FALSE)</f>
        <v>19</v>
      </c>
      <c r="P1132" s="6" t="str">
        <f>VLOOKUP(C1132,'Cleaned Customer Dim'!$A$2:$E$501,5,FALSE)</f>
        <v>Male</v>
      </c>
      <c r="Q1132" s="6" t="str">
        <f>VLOOKUP(C1132,'Cleaned Customer Dim'!$A$2:$J$501,10,FALSE)</f>
        <v>Bronze</v>
      </c>
      <c r="R1132" s="4" t="str">
        <f>VLOOKUP(D1132,'Cleaned Product Dim'!$A$2:$C$101,3,FALSE)</f>
        <v>Clothing</v>
      </c>
      <c r="S1132" s="6">
        <f>VLOOKUP(D1132,'Cleaned Product Dim'!$A$2:$G$101,7,FALSE)</f>
        <v>386.56</v>
      </c>
      <c r="T1132" s="6">
        <f>VLOOKUP(D1132,'Cleaned Product Dim'!$A$2:$H$101,8,FALSE)</f>
        <v>125</v>
      </c>
      <c r="U1132" s="6" t="str">
        <f>VLOOKUP(E1132,'Cleaned Store Dim'!$A$2:$C$21,3,FALSE)</f>
        <v>West</v>
      </c>
      <c r="V1132" s="6" t="str">
        <f>VLOOKUP(E1132,'Cleaned Store Dim'!$A$2:$E$21,5,FALSE)</f>
        <v>Online</v>
      </c>
      <c r="W1132" s="6" t="str">
        <f>VLOOKUP(E1132,'Cleaned Store Dim'!$A$2:$F$21,6,FALSE)</f>
        <v>Thompson</v>
      </c>
    </row>
    <row r="1133" spans="1:23" ht="15.75" x14ac:dyDescent="0.25">
      <c r="A1133" s="4" t="s">
        <v>3098</v>
      </c>
      <c r="B1133" s="20">
        <v>45764</v>
      </c>
      <c r="C1133" s="4" t="s">
        <v>548</v>
      </c>
      <c r="D1133" s="4" t="s">
        <v>1741</v>
      </c>
      <c r="E1133" s="4" t="s">
        <v>1927</v>
      </c>
      <c r="F1133" s="4">
        <v>3</v>
      </c>
      <c r="G1133" s="4">
        <v>269.83999999999997</v>
      </c>
      <c r="H1133" s="4">
        <v>0.05</v>
      </c>
      <c r="I1133" s="4" t="s">
        <v>1961</v>
      </c>
      <c r="J1133" s="4">
        <v>769.04399999999998</v>
      </c>
      <c r="K1133" s="4">
        <f t="shared" si="68"/>
        <v>3</v>
      </c>
      <c r="L1133" s="4">
        <f t="shared" si="69"/>
        <v>269.83999999999997</v>
      </c>
      <c r="M1133" s="4">
        <f t="shared" si="70"/>
        <v>0.05</v>
      </c>
      <c r="N1133" s="4">
        <f t="shared" si="71"/>
        <v>769.04399999999998</v>
      </c>
      <c r="O1133" s="6">
        <f>VLOOKUP(C1133,'Cleaned Customer Dim'!$A$2:$D$501,4,FALSE)</f>
        <v>37</v>
      </c>
      <c r="P1133" s="6" t="str">
        <f>VLOOKUP(C1133,'Cleaned Customer Dim'!$A$2:$E$501,5,FALSE)</f>
        <v>Male</v>
      </c>
      <c r="Q1133" s="6" t="str">
        <f>VLOOKUP(C1133,'Cleaned Customer Dim'!$A$2:$J$501,10,FALSE)</f>
        <v>Silver</v>
      </c>
      <c r="R1133" s="4" t="str">
        <f>VLOOKUP(D1133,'Cleaned Product Dim'!$A$2:$C$101,3,FALSE)</f>
        <v>Clothing</v>
      </c>
      <c r="S1133" s="6">
        <f>VLOOKUP(D1133,'Cleaned Product Dim'!$A$2:$G$101,7,FALSE)</f>
        <v>386.56</v>
      </c>
      <c r="T1133" s="6">
        <f>VLOOKUP(D1133,'Cleaned Product Dim'!$A$2:$H$101,8,FALSE)</f>
        <v>125</v>
      </c>
      <c r="U1133" s="6" t="str">
        <f>VLOOKUP(E1133,'Cleaned Store Dim'!$A$2:$C$21,3,FALSE)</f>
        <v>South</v>
      </c>
      <c r="V1133" s="6" t="str">
        <f>VLOOKUP(E1133,'Cleaned Store Dim'!$A$2:$E$21,5,FALSE)</f>
        <v>Online</v>
      </c>
      <c r="W1133" s="6" t="str">
        <f>VLOOKUP(E1133,'Cleaned Store Dim'!$A$2:$F$21,6,FALSE)</f>
        <v>Lake</v>
      </c>
    </row>
    <row r="1134" spans="1:23" ht="15.75" x14ac:dyDescent="0.25">
      <c r="A1134" s="4" t="s">
        <v>3099</v>
      </c>
      <c r="B1134" s="20">
        <v>45746</v>
      </c>
      <c r="C1134" s="4" t="s">
        <v>986</v>
      </c>
      <c r="D1134" s="4" t="s">
        <v>1768</v>
      </c>
      <c r="E1134" s="4" t="s">
        <v>1932</v>
      </c>
      <c r="F1134" s="4">
        <v>4</v>
      </c>
      <c r="G1134" s="4">
        <v>267.36</v>
      </c>
      <c r="H1134" s="4">
        <v>0.27</v>
      </c>
      <c r="I1134" s="4" t="s">
        <v>1961</v>
      </c>
      <c r="J1134" s="4">
        <v>780.69119999999998</v>
      </c>
      <c r="K1134" s="4">
        <f t="shared" si="68"/>
        <v>4</v>
      </c>
      <c r="L1134" s="4">
        <f t="shared" si="69"/>
        <v>267.36</v>
      </c>
      <c r="M1134" s="4">
        <f t="shared" si="70"/>
        <v>0.27</v>
      </c>
      <c r="N1134" s="4">
        <f t="shared" si="71"/>
        <v>780.69119999999998</v>
      </c>
      <c r="O1134" s="6">
        <f>VLOOKUP(C1134,'Cleaned Customer Dim'!$A$2:$D$501,4,FALSE)</f>
        <v>41</v>
      </c>
      <c r="P1134" s="6" t="str">
        <f>VLOOKUP(C1134,'Cleaned Customer Dim'!$A$2:$E$501,5,FALSE)</f>
        <v>Female</v>
      </c>
      <c r="Q1134" s="6" t="str">
        <f>VLOOKUP(C1134,'Cleaned Customer Dim'!$A$2:$J$501,10,FALSE)</f>
        <v>Bronze</v>
      </c>
      <c r="R1134" s="4" t="str">
        <f>VLOOKUP(D1134,'Cleaned Product Dim'!$A$2:$C$101,3,FALSE)</f>
        <v>Electronics</v>
      </c>
      <c r="S1134" s="6">
        <f>VLOOKUP(D1134,'Cleaned Product Dim'!$A$2:$G$101,7,FALSE)</f>
        <v>86.42</v>
      </c>
      <c r="T1134" s="6">
        <f>VLOOKUP(D1134,'Cleaned Product Dim'!$A$2:$H$101,8,FALSE)</f>
        <v>222</v>
      </c>
      <c r="U1134" s="6" t="str">
        <f>VLOOKUP(E1134,'Cleaned Store Dim'!$A$2:$C$21,3,FALSE)</f>
        <v>East</v>
      </c>
      <c r="V1134" s="6" t="str">
        <f>VLOOKUP(E1134,'Cleaned Store Dim'!$A$2:$E$21,5,FALSE)</f>
        <v>Flagship</v>
      </c>
      <c r="W1134" s="6" t="str">
        <f>VLOOKUP(E1134,'Cleaned Store Dim'!$A$2:$F$21,6,FALSE)</f>
        <v>Johnsonville</v>
      </c>
    </row>
    <row r="1135" spans="1:23" ht="15.75" x14ac:dyDescent="0.25">
      <c r="A1135" s="4" t="s">
        <v>3100</v>
      </c>
      <c r="B1135" s="20">
        <v>45647</v>
      </c>
      <c r="C1135" s="4" t="s">
        <v>403</v>
      </c>
      <c r="D1135" s="4" t="s">
        <v>1689</v>
      </c>
      <c r="E1135" s="4" t="s">
        <v>1892</v>
      </c>
      <c r="F1135" s="4">
        <v>1</v>
      </c>
      <c r="G1135" s="4">
        <v>438.41</v>
      </c>
      <c r="H1135" s="4">
        <v>0.09</v>
      </c>
      <c r="I1135" s="4" t="s">
        <v>1959</v>
      </c>
      <c r="J1135" s="4">
        <v>398.95310000000012</v>
      </c>
      <c r="K1135" s="4">
        <f t="shared" si="68"/>
        <v>1</v>
      </c>
      <c r="L1135" s="4">
        <f t="shared" si="69"/>
        <v>438.41</v>
      </c>
      <c r="M1135" s="4">
        <f t="shared" si="70"/>
        <v>0.09</v>
      </c>
      <c r="N1135" s="4">
        <f t="shared" si="71"/>
        <v>398.95310000000012</v>
      </c>
      <c r="O1135" s="6">
        <f>VLOOKUP(C1135,'Cleaned Customer Dim'!$A$2:$D$501,4,FALSE)</f>
        <v>30</v>
      </c>
      <c r="P1135" s="6" t="str">
        <f>VLOOKUP(C1135,'Cleaned Customer Dim'!$A$2:$E$501,5,FALSE)</f>
        <v>Male</v>
      </c>
      <c r="Q1135" s="6" t="str">
        <f>VLOOKUP(C1135,'Cleaned Customer Dim'!$A$2:$J$501,10,FALSE)</f>
        <v>Bronze</v>
      </c>
      <c r="R1135" s="4" t="str">
        <f>VLOOKUP(D1135,'Cleaned Product Dim'!$A$2:$C$101,3,FALSE)</f>
        <v>Clothing</v>
      </c>
      <c r="S1135" s="6">
        <f>VLOOKUP(D1135,'Cleaned Product Dim'!$A$2:$G$101,7,FALSE)</f>
        <v>353.47</v>
      </c>
      <c r="T1135" s="6">
        <f>VLOOKUP(D1135,'Cleaned Product Dim'!$A$2:$H$101,8,FALSE)</f>
        <v>214</v>
      </c>
      <c r="U1135" s="6" t="str">
        <f>VLOOKUP(E1135,'Cleaned Store Dim'!$A$2:$C$21,3,FALSE)</f>
        <v>North</v>
      </c>
      <c r="V1135" s="6" t="str">
        <f>VLOOKUP(E1135,'Cleaned Store Dim'!$A$2:$E$21,5,FALSE)</f>
        <v>Flagship</v>
      </c>
      <c r="W1135" s="6" t="str">
        <f>VLOOKUP(E1135,'Cleaned Store Dim'!$A$2:$F$21,6,FALSE)</f>
        <v>Daniel</v>
      </c>
    </row>
    <row r="1136" spans="1:23" ht="15.75" x14ac:dyDescent="0.25">
      <c r="A1136" s="4" t="s">
        <v>3101</v>
      </c>
      <c r="B1136" s="20">
        <v>45443</v>
      </c>
      <c r="C1136" s="4" t="s">
        <v>554</v>
      </c>
      <c r="D1136" s="4" t="s">
        <v>1735</v>
      </c>
      <c r="E1136" s="4" t="s">
        <v>1945</v>
      </c>
      <c r="F1136" s="4">
        <v>2</v>
      </c>
      <c r="G1136" s="4">
        <v>86.72</v>
      </c>
      <c r="H1136" s="4">
        <v>0.28000000000000003</v>
      </c>
      <c r="I1136" s="4" t="s">
        <v>1964</v>
      </c>
      <c r="J1136" s="4">
        <v>124.8768</v>
      </c>
      <c r="K1136" s="4">
        <f t="shared" si="68"/>
        <v>2</v>
      </c>
      <c r="L1136" s="4">
        <f t="shared" si="69"/>
        <v>86.72</v>
      </c>
      <c r="M1136" s="4">
        <f t="shared" si="70"/>
        <v>0.28000000000000003</v>
      </c>
      <c r="N1136" s="4">
        <f t="shared" si="71"/>
        <v>124.8768</v>
      </c>
      <c r="O1136" s="6">
        <f>VLOOKUP(C1136,'Cleaned Customer Dim'!$A$2:$D$501,4,FALSE)</f>
        <v>39</v>
      </c>
      <c r="P1136" s="6" t="str">
        <f>VLOOKUP(C1136,'Cleaned Customer Dim'!$A$2:$E$501,5,FALSE)</f>
        <v>Female</v>
      </c>
      <c r="Q1136" s="6" t="str">
        <f>VLOOKUP(C1136,'Cleaned Customer Dim'!$A$2:$J$501,10,FALSE)</f>
        <v>Silver</v>
      </c>
      <c r="R1136" s="4" t="str">
        <f>VLOOKUP(D1136,'Cleaned Product Dim'!$A$2:$C$101,3,FALSE)</f>
        <v>Electronics</v>
      </c>
      <c r="S1136" s="6">
        <f>VLOOKUP(D1136,'Cleaned Product Dim'!$A$2:$G$101,7,FALSE)</f>
        <v>88.49</v>
      </c>
      <c r="T1136" s="6">
        <f>VLOOKUP(D1136,'Cleaned Product Dim'!$A$2:$H$101,8,FALSE)</f>
        <v>246</v>
      </c>
      <c r="U1136" s="6" t="str">
        <f>VLOOKUP(E1136,'Cleaned Store Dim'!$A$2:$C$21,3,FALSE)</f>
        <v>East</v>
      </c>
      <c r="V1136" s="6" t="str">
        <f>VLOOKUP(E1136,'Cleaned Store Dim'!$A$2:$E$21,5,FALSE)</f>
        <v>Flagship</v>
      </c>
      <c r="W1136" s="6" t="str">
        <f>VLOOKUP(E1136,'Cleaned Store Dim'!$A$2:$F$21,6,FALSE)</f>
        <v>East Stevechester</v>
      </c>
    </row>
    <row r="1137" spans="1:23" ht="15.75" x14ac:dyDescent="0.25">
      <c r="A1137" s="4" t="s">
        <v>3102</v>
      </c>
      <c r="B1137" s="20">
        <v>45811</v>
      </c>
      <c r="C1137" s="4" t="s">
        <v>1331</v>
      </c>
      <c r="D1137" s="4" t="s">
        <v>1850</v>
      </c>
      <c r="E1137" s="4" t="s">
        <v>1911</v>
      </c>
      <c r="F1137" s="4">
        <v>4</v>
      </c>
      <c r="G1137" s="4">
        <v>630.21</v>
      </c>
      <c r="H1137" s="4">
        <v>0.14000000000000001</v>
      </c>
      <c r="I1137" s="4" t="s">
        <v>1964</v>
      </c>
      <c r="J1137" s="4">
        <v>2167.9223999999999</v>
      </c>
      <c r="K1137" s="4">
        <f t="shared" si="68"/>
        <v>4</v>
      </c>
      <c r="L1137" s="4">
        <f t="shared" si="69"/>
        <v>630.21</v>
      </c>
      <c r="M1137" s="4">
        <f t="shared" si="70"/>
        <v>0.14000000000000001</v>
      </c>
      <c r="N1137" s="4">
        <f t="shared" si="71"/>
        <v>2167.9223999999999</v>
      </c>
      <c r="O1137" s="6">
        <f>VLOOKUP(C1137,'Cleaned Customer Dim'!$A$2:$D$501,4,FALSE)</f>
        <v>40</v>
      </c>
      <c r="P1137" s="6" t="str">
        <f>VLOOKUP(C1137,'Cleaned Customer Dim'!$A$2:$E$501,5,FALSE)</f>
        <v>Male</v>
      </c>
      <c r="Q1137" s="6" t="str">
        <f>VLOOKUP(C1137,'Cleaned Customer Dim'!$A$2:$J$501,10,FALSE)</f>
        <v>Bronze</v>
      </c>
      <c r="R1137" s="4" t="str">
        <f>VLOOKUP(D1137,'Cleaned Product Dim'!$A$2:$C$101,3,FALSE)</f>
        <v>Beauty</v>
      </c>
      <c r="S1137" s="6">
        <f>VLOOKUP(D1137,'Cleaned Product Dim'!$A$2:$G$101,7,FALSE)</f>
        <v>183.04</v>
      </c>
      <c r="T1137" s="6">
        <f>VLOOKUP(D1137,'Cleaned Product Dim'!$A$2:$H$101,8,FALSE)</f>
        <v>457</v>
      </c>
      <c r="U1137" s="6" t="str">
        <f>VLOOKUP(E1137,'Cleaned Store Dim'!$A$2:$C$21,3,FALSE)</f>
        <v>East</v>
      </c>
      <c r="V1137" s="6" t="str">
        <f>VLOOKUP(E1137,'Cleaned Store Dim'!$A$2:$E$21,5,FALSE)</f>
        <v>Online</v>
      </c>
      <c r="W1137" s="6" t="str">
        <f>VLOOKUP(E1137,'Cleaned Store Dim'!$A$2:$F$21,6,FALSE)</f>
        <v>Joseph</v>
      </c>
    </row>
    <row r="1138" spans="1:23" ht="15.75" x14ac:dyDescent="0.25">
      <c r="A1138" s="4" t="s">
        <v>3103</v>
      </c>
      <c r="B1138" s="20">
        <v>45575</v>
      </c>
      <c r="C1138" s="4" t="s">
        <v>1136</v>
      </c>
      <c r="D1138" s="4" t="s">
        <v>1759</v>
      </c>
      <c r="E1138" s="4" t="s">
        <v>1911</v>
      </c>
      <c r="F1138" s="4">
        <v>3</v>
      </c>
      <c r="G1138" s="4">
        <v>180.84</v>
      </c>
      <c r="H1138" s="4">
        <v>0.03</v>
      </c>
      <c r="I1138" s="4" t="s">
        <v>1961</v>
      </c>
      <c r="J1138" s="4">
        <v>526.24439999999993</v>
      </c>
      <c r="K1138" s="4">
        <f t="shared" si="68"/>
        <v>3</v>
      </c>
      <c r="L1138" s="4">
        <f t="shared" si="69"/>
        <v>180.84</v>
      </c>
      <c r="M1138" s="4">
        <f t="shared" si="70"/>
        <v>0.03</v>
      </c>
      <c r="N1138" s="4">
        <f t="shared" si="71"/>
        <v>526.24439999999993</v>
      </c>
      <c r="O1138" s="6">
        <f>VLOOKUP(C1138,'Cleaned Customer Dim'!$A$2:$D$501,4,FALSE)</f>
        <v>32</v>
      </c>
      <c r="P1138" s="6" t="str">
        <f>VLOOKUP(C1138,'Cleaned Customer Dim'!$A$2:$E$501,5,FALSE)</f>
        <v>Male</v>
      </c>
      <c r="Q1138" s="6" t="str">
        <f>VLOOKUP(C1138,'Cleaned Customer Dim'!$A$2:$J$501,10,FALSE)</f>
        <v>Silver</v>
      </c>
      <c r="R1138" s="4" t="str">
        <f>VLOOKUP(D1138,'Cleaned Product Dim'!$A$2:$C$101,3,FALSE)</f>
        <v>Beauty</v>
      </c>
      <c r="S1138" s="6">
        <f>VLOOKUP(D1138,'Cleaned Product Dim'!$A$2:$G$101,7,FALSE)</f>
        <v>17.309999999999999</v>
      </c>
      <c r="T1138" s="6">
        <f>VLOOKUP(D1138,'Cleaned Product Dim'!$A$2:$H$101,8,FALSE)</f>
        <v>399</v>
      </c>
      <c r="U1138" s="6" t="str">
        <f>VLOOKUP(E1138,'Cleaned Store Dim'!$A$2:$C$21,3,FALSE)</f>
        <v>East</v>
      </c>
      <c r="V1138" s="6" t="str">
        <f>VLOOKUP(E1138,'Cleaned Store Dim'!$A$2:$E$21,5,FALSE)</f>
        <v>Online</v>
      </c>
      <c r="W1138" s="6" t="str">
        <f>VLOOKUP(E1138,'Cleaned Store Dim'!$A$2:$F$21,6,FALSE)</f>
        <v>Joseph</v>
      </c>
    </row>
    <row r="1139" spans="1:23" ht="15.75" x14ac:dyDescent="0.25">
      <c r="A1139" s="4" t="s">
        <v>3104</v>
      </c>
      <c r="B1139" s="20">
        <v>45441</v>
      </c>
      <c r="C1139" s="4" t="s">
        <v>29</v>
      </c>
      <c r="D1139" s="4" t="s">
        <v>1774</v>
      </c>
      <c r="E1139" s="4" t="s">
        <v>1939</v>
      </c>
      <c r="F1139" s="4">
        <v>1</v>
      </c>
      <c r="G1139" s="4">
        <v>453.41</v>
      </c>
      <c r="H1139" s="4">
        <v>0.04</v>
      </c>
      <c r="I1139" s="4" t="s">
        <v>1964</v>
      </c>
      <c r="J1139" s="4">
        <v>435.27359999999999</v>
      </c>
      <c r="K1139" s="4">
        <f t="shared" si="68"/>
        <v>1</v>
      </c>
      <c r="L1139" s="4">
        <f t="shared" si="69"/>
        <v>453.41</v>
      </c>
      <c r="M1139" s="4">
        <f t="shared" si="70"/>
        <v>0.04</v>
      </c>
      <c r="N1139" s="4">
        <f t="shared" si="71"/>
        <v>435.27359999999999</v>
      </c>
      <c r="O1139" s="6">
        <f>VLOOKUP(C1139,'Cleaned Customer Dim'!$A$2:$D$501,4,FALSE)</f>
        <v>64</v>
      </c>
      <c r="P1139" s="6" t="str">
        <f>VLOOKUP(C1139,'Cleaned Customer Dim'!$A$2:$E$501,5,FALSE)</f>
        <v>Female</v>
      </c>
      <c r="Q1139" s="6" t="str">
        <f>VLOOKUP(C1139,'Cleaned Customer Dim'!$A$2:$J$501,10,FALSE)</f>
        <v>Silver</v>
      </c>
      <c r="R1139" s="4" t="str">
        <f>VLOOKUP(D1139,'Cleaned Product Dim'!$A$2:$C$101,3,FALSE)</f>
        <v>Beauty</v>
      </c>
      <c r="S1139" s="6">
        <f>VLOOKUP(D1139,'Cleaned Product Dim'!$A$2:$G$101,7,FALSE)</f>
        <v>299.11</v>
      </c>
      <c r="T1139" s="6">
        <f>VLOOKUP(D1139,'Cleaned Product Dim'!$A$2:$H$101,8,FALSE)</f>
        <v>118</v>
      </c>
      <c r="U1139" s="6" t="str">
        <f>VLOOKUP(E1139,'Cleaned Store Dim'!$A$2:$C$21,3,FALSE)</f>
        <v>West</v>
      </c>
      <c r="V1139" s="6" t="str">
        <f>VLOOKUP(E1139,'Cleaned Store Dim'!$A$2:$E$21,5,FALSE)</f>
        <v>Flagship</v>
      </c>
      <c r="W1139" s="6" t="str">
        <f>VLOOKUP(E1139,'Cleaned Store Dim'!$A$2:$F$21,6,FALSE)</f>
        <v>New Jimmy</v>
      </c>
    </row>
    <row r="1140" spans="1:23" ht="15.75" x14ac:dyDescent="0.25">
      <c r="A1140" s="4" t="s">
        <v>3105</v>
      </c>
      <c r="B1140" s="20">
        <v>45940</v>
      </c>
      <c r="C1140" s="4" t="s">
        <v>107</v>
      </c>
      <c r="D1140" s="4" t="s">
        <v>1735</v>
      </c>
      <c r="E1140" s="4" t="s">
        <v>1911</v>
      </c>
      <c r="F1140" s="4">
        <v>1</v>
      </c>
      <c r="G1140" s="4">
        <v>629.09</v>
      </c>
      <c r="H1140" s="4">
        <v>0.02</v>
      </c>
      <c r="I1140" s="4" t="s">
        <v>1959</v>
      </c>
      <c r="J1140" s="4">
        <v>616.50819999999999</v>
      </c>
      <c r="K1140" s="4">
        <f t="shared" si="68"/>
        <v>1</v>
      </c>
      <c r="L1140" s="4">
        <f t="shared" si="69"/>
        <v>629.09</v>
      </c>
      <c r="M1140" s="4">
        <f t="shared" si="70"/>
        <v>0.02</v>
      </c>
      <c r="N1140" s="4">
        <f t="shared" si="71"/>
        <v>616.50819999999999</v>
      </c>
      <c r="O1140" s="6">
        <f>VLOOKUP(C1140,'Cleaned Customer Dim'!$A$2:$D$501,4,FALSE)</f>
        <v>40</v>
      </c>
      <c r="P1140" s="6" t="str">
        <f>VLOOKUP(C1140,'Cleaned Customer Dim'!$A$2:$E$501,5,FALSE)</f>
        <v>Male</v>
      </c>
      <c r="Q1140" s="6" t="str">
        <f>VLOOKUP(C1140,'Cleaned Customer Dim'!$A$2:$J$501,10,FALSE)</f>
        <v>Platinum</v>
      </c>
      <c r="R1140" s="4" t="str">
        <f>VLOOKUP(D1140,'Cleaned Product Dim'!$A$2:$C$101,3,FALSE)</f>
        <v>Electronics</v>
      </c>
      <c r="S1140" s="6">
        <f>VLOOKUP(D1140,'Cleaned Product Dim'!$A$2:$G$101,7,FALSE)</f>
        <v>88.49</v>
      </c>
      <c r="T1140" s="6">
        <f>VLOOKUP(D1140,'Cleaned Product Dim'!$A$2:$H$101,8,FALSE)</f>
        <v>246</v>
      </c>
      <c r="U1140" s="6" t="str">
        <f>VLOOKUP(E1140,'Cleaned Store Dim'!$A$2:$C$21,3,FALSE)</f>
        <v>East</v>
      </c>
      <c r="V1140" s="6" t="str">
        <f>VLOOKUP(E1140,'Cleaned Store Dim'!$A$2:$E$21,5,FALSE)</f>
        <v>Online</v>
      </c>
      <c r="W1140" s="6" t="str">
        <f>VLOOKUP(E1140,'Cleaned Store Dim'!$A$2:$F$21,6,FALSE)</f>
        <v>Joseph</v>
      </c>
    </row>
    <row r="1141" spans="1:23" ht="15.75" x14ac:dyDescent="0.25">
      <c r="A1141" s="4" t="s">
        <v>3106</v>
      </c>
      <c r="B1141" s="20">
        <v>45518</v>
      </c>
      <c r="C1141" s="4" t="s">
        <v>100</v>
      </c>
      <c r="D1141" s="4" t="s">
        <v>1814</v>
      </c>
      <c r="E1141" s="4" t="s">
        <v>1896</v>
      </c>
      <c r="F1141" s="4">
        <v>2</v>
      </c>
      <c r="G1141" s="4">
        <v>257.45</v>
      </c>
      <c r="H1141" s="4">
        <v>0</v>
      </c>
      <c r="I1141" s="4" t="s">
        <v>1964</v>
      </c>
      <c r="J1141" s="4">
        <v>514.9</v>
      </c>
      <c r="K1141" s="4">
        <f t="shared" si="68"/>
        <v>2</v>
      </c>
      <c r="L1141" s="4">
        <f t="shared" si="69"/>
        <v>257.45</v>
      </c>
      <c r="M1141" s="4">
        <f t="shared" si="70"/>
        <v>0</v>
      </c>
      <c r="N1141" s="4">
        <f t="shared" si="71"/>
        <v>514.9</v>
      </c>
      <c r="O1141" s="6">
        <f>VLOOKUP(C1141,'Cleaned Customer Dim'!$A$2:$D$501,4,FALSE)</f>
        <v>33</v>
      </c>
      <c r="P1141" s="6" t="str">
        <f>VLOOKUP(C1141,'Cleaned Customer Dim'!$A$2:$E$501,5,FALSE)</f>
        <v>Female</v>
      </c>
      <c r="Q1141" s="6" t="str">
        <f>VLOOKUP(C1141,'Cleaned Customer Dim'!$A$2:$J$501,10,FALSE)</f>
        <v>Silver</v>
      </c>
      <c r="R1141" s="4" t="str">
        <f>VLOOKUP(D1141,'Cleaned Product Dim'!$A$2:$C$101,3,FALSE)</f>
        <v>Electronics</v>
      </c>
      <c r="S1141" s="6">
        <f>VLOOKUP(D1141,'Cleaned Product Dim'!$A$2:$G$101,7,FALSE)</f>
        <v>480.9</v>
      </c>
      <c r="T1141" s="6">
        <f>VLOOKUP(D1141,'Cleaned Product Dim'!$A$2:$H$101,8,FALSE)</f>
        <v>104</v>
      </c>
      <c r="U1141" s="6" t="str">
        <f>VLOOKUP(E1141,'Cleaned Store Dim'!$A$2:$C$21,3,FALSE)</f>
        <v>South</v>
      </c>
      <c r="V1141" s="6" t="str">
        <f>VLOOKUP(E1141,'Cleaned Store Dim'!$A$2:$E$21,5,FALSE)</f>
        <v>Outlet</v>
      </c>
      <c r="W1141" s="6" t="str">
        <f>VLOOKUP(E1141,'Cleaned Store Dim'!$A$2:$F$21,6,FALSE)</f>
        <v>North Nancy</v>
      </c>
    </row>
    <row r="1142" spans="1:23" ht="15.75" x14ac:dyDescent="0.25">
      <c r="A1142" s="4" t="s">
        <v>3107</v>
      </c>
      <c r="B1142" s="20">
        <v>45861</v>
      </c>
      <c r="C1142" s="4" t="s">
        <v>600</v>
      </c>
      <c r="D1142" s="4" t="s">
        <v>1680</v>
      </c>
      <c r="E1142" s="4" t="s">
        <v>1936</v>
      </c>
      <c r="F1142" s="4">
        <v>2</v>
      </c>
      <c r="G1142" s="4">
        <v>696.61</v>
      </c>
      <c r="H1142" s="4">
        <v>0.17</v>
      </c>
      <c r="I1142" s="4" t="s">
        <v>1961</v>
      </c>
      <c r="J1142" s="4">
        <v>1156.3725999999999</v>
      </c>
      <c r="K1142" s="4">
        <f t="shared" si="68"/>
        <v>2</v>
      </c>
      <c r="L1142" s="4">
        <f t="shared" si="69"/>
        <v>696.61</v>
      </c>
      <c r="M1142" s="4">
        <f t="shared" si="70"/>
        <v>0.17</v>
      </c>
      <c r="N1142" s="4">
        <f t="shared" si="71"/>
        <v>1156.3725999999999</v>
      </c>
      <c r="O1142" s="6">
        <f>VLOOKUP(C1142,'Cleaned Customer Dim'!$A$2:$D$501,4,FALSE)</f>
        <v>43</v>
      </c>
      <c r="P1142" s="6" t="str">
        <f>VLOOKUP(C1142,'Cleaned Customer Dim'!$A$2:$E$501,5,FALSE)</f>
        <v>Female</v>
      </c>
      <c r="Q1142" s="6" t="str">
        <f>VLOOKUP(C1142,'Cleaned Customer Dim'!$A$2:$J$501,10,FALSE)</f>
        <v>Silver</v>
      </c>
      <c r="R1142" s="4" t="str">
        <f>VLOOKUP(D1142,'Cleaned Product Dim'!$A$2:$C$101,3,FALSE)</f>
        <v>Electronics</v>
      </c>
      <c r="S1142" s="6">
        <f>VLOOKUP(D1142,'Cleaned Product Dim'!$A$2:$G$101,7,FALSE)</f>
        <v>419.28</v>
      </c>
      <c r="T1142" s="6">
        <f>VLOOKUP(D1142,'Cleaned Product Dim'!$A$2:$H$101,8,FALSE)</f>
        <v>86</v>
      </c>
      <c r="U1142" s="6" t="str">
        <f>VLOOKUP(E1142,'Cleaned Store Dim'!$A$2:$C$21,3,FALSE)</f>
        <v>North</v>
      </c>
      <c r="V1142" s="6" t="str">
        <f>VLOOKUP(E1142,'Cleaned Store Dim'!$A$2:$E$21,5,FALSE)</f>
        <v>Flagship</v>
      </c>
      <c r="W1142" s="6" t="str">
        <f>VLOOKUP(E1142,'Cleaned Store Dim'!$A$2:$F$21,6,FALSE)</f>
        <v>Jenniferstad</v>
      </c>
    </row>
    <row r="1143" spans="1:23" ht="15.75" x14ac:dyDescent="0.25">
      <c r="A1143" s="4" t="s">
        <v>3108</v>
      </c>
      <c r="B1143" s="20">
        <v>45387</v>
      </c>
      <c r="C1143" s="4" t="s">
        <v>1178</v>
      </c>
      <c r="D1143" s="4" t="s">
        <v>1718</v>
      </c>
      <c r="E1143" s="4" t="s">
        <v>1914</v>
      </c>
      <c r="F1143" s="4">
        <v>2</v>
      </c>
      <c r="G1143" s="4">
        <v>143.79</v>
      </c>
      <c r="H1143" s="4">
        <v>0.1</v>
      </c>
      <c r="I1143" s="4" t="s">
        <v>1961</v>
      </c>
      <c r="J1143" s="4">
        <v>258.822</v>
      </c>
      <c r="K1143" s="4">
        <f t="shared" si="68"/>
        <v>2</v>
      </c>
      <c r="L1143" s="4">
        <f t="shared" si="69"/>
        <v>143.79</v>
      </c>
      <c r="M1143" s="4">
        <f t="shared" si="70"/>
        <v>0.1</v>
      </c>
      <c r="N1143" s="4">
        <f t="shared" si="71"/>
        <v>258.822</v>
      </c>
      <c r="O1143" s="6">
        <f>VLOOKUP(C1143,'Cleaned Customer Dim'!$A$2:$D$501,4,FALSE)</f>
        <v>37</v>
      </c>
      <c r="P1143" s="6" t="str">
        <f>VLOOKUP(C1143,'Cleaned Customer Dim'!$A$2:$E$501,5,FALSE)</f>
        <v>Female</v>
      </c>
      <c r="Q1143" s="6" t="str">
        <f>VLOOKUP(C1143,'Cleaned Customer Dim'!$A$2:$J$501,10,FALSE)</f>
        <v>Gold</v>
      </c>
      <c r="R1143" s="4" t="str">
        <f>VLOOKUP(D1143,'Cleaned Product Dim'!$A$2:$C$101,3,FALSE)</f>
        <v>Clothing</v>
      </c>
      <c r="S1143" s="6">
        <f>VLOOKUP(D1143,'Cleaned Product Dim'!$A$2:$G$101,7,FALSE)</f>
        <v>167.34</v>
      </c>
      <c r="T1143" s="6">
        <f>VLOOKUP(D1143,'Cleaned Product Dim'!$A$2:$H$101,8,FALSE)</f>
        <v>296</v>
      </c>
      <c r="U1143" s="6" t="str">
        <f>VLOOKUP(E1143,'Cleaned Store Dim'!$A$2:$C$21,3,FALSE)</f>
        <v>South</v>
      </c>
      <c r="V1143" s="6" t="str">
        <f>VLOOKUP(E1143,'Cleaned Store Dim'!$A$2:$E$21,5,FALSE)</f>
        <v>Online</v>
      </c>
      <c r="W1143" s="6" t="str">
        <f>VLOOKUP(E1143,'Cleaned Store Dim'!$A$2:$F$21,6,FALSE)</f>
        <v>Williamsport</v>
      </c>
    </row>
    <row r="1144" spans="1:23" ht="15.75" x14ac:dyDescent="0.25">
      <c r="A1144" s="4" t="s">
        <v>3109</v>
      </c>
      <c r="B1144" s="20">
        <v>45637</v>
      </c>
      <c r="C1144" s="4" t="s">
        <v>948</v>
      </c>
      <c r="D1144" s="4" t="s">
        <v>1832</v>
      </c>
      <c r="E1144" s="4" t="s">
        <v>1892</v>
      </c>
      <c r="F1144" s="4">
        <v>3</v>
      </c>
      <c r="G1144" s="4">
        <v>460.93</v>
      </c>
      <c r="H1144" s="4">
        <v>0.19</v>
      </c>
      <c r="I1144" s="4" t="s">
        <v>1964</v>
      </c>
      <c r="J1144" s="4">
        <v>1120.0599</v>
      </c>
      <c r="K1144" s="4">
        <f t="shared" si="68"/>
        <v>3</v>
      </c>
      <c r="L1144" s="4">
        <f t="shared" si="69"/>
        <v>460.93</v>
      </c>
      <c r="M1144" s="4">
        <f t="shared" si="70"/>
        <v>0.19</v>
      </c>
      <c r="N1144" s="4">
        <f t="shared" si="71"/>
        <v>1120.0599</v>
      </c>
      <c r="O1144" s="6">
        <f>VLOOKUP(C1144,'Cleaned Customer Dim'!$A$2:$D$501,4,FALSE)</f>
        <v>28</v>
      </c>
      <c r="P1144" s="6" t="str">
        <f>VLOOKUP(C1144,'Cleaned Customer Dim'!$A$2:$E$501,5,FALSE)</f>
        <v>Female</v>
      </c>
      <c r="Q1144" s="6" t="str">
        <f>VLOOKUP(C1144,'Cleaned Customer Dim'!$A$2:$J$501,10,FALSE)</f>
        <v>Bronze</v>
      </c>
      <c r="R1144" s="4" t="str">
        <f>VLOOKUP(D1144,'Cleaned Product Dim'!$A$2:$C$101,3,FALSE)</f>
        <v>Beauty</v>
      </c>
      <c r="S1144" s="6">
        <f>VLOOKUP(D1144,'Cleaned Product Dim'!$A$2:$G$101,7,FALSE)</f>
        <v>250.41615384615383</v>
      </c>
      <c r="T1144" s="6">
        <f>VLOOKUP(D1144,'Cleaned Product Dim'!$A$2:$H$101,8,FALSE)</f>
        <v>159</v>
      </c>
      <c r="U1144" s="6" t="str">
        <f>VLOOKUP(E1144,'Cleaned Store Dim'!$A$2:$C$21,3,FALSE)</f>
        <v>North</v>
      </c>
      <c r="V1144" s="6" t="str">
        <f>VLOOKUP(E1144,'Cleaned Store Dim'!$A$2:$E$21,5,FALSE)</f>
        <v>Flagship</v>
      </c>
      <c r="W1144" s="6" t="str">
        <f>VLOOKUP(E1144,'Cleaned Store Dim'!$A$2:$F$21,6,FALSE)</f>
        <v>Daniel</v>
      </c>
    </row>
    <row r="1145" spans="1:23" ht="15.75" x14ac:dyDescent="0.25">
      <c r="A1145" s="4" t="s">
        <v>3110</v>
      </c>
      <c r="B1145" s="20">
        <v>45566</v>
      </c>
      <c r="C1145" s="4" t="s">
        <v>2142</v>
      </c>
      <c r="D1145" s="4" t="s">
        <v>1661</v>
      </c>
      <c r="E1145" s="4" t="s">
        <v>1921</v>
      </c>
      <c r="F1145" s="4">
        <v>2</v>
      </c>
      <c r="G1145" s="4">
        <v>67.55</v>
      </c>
      <c r="H1145" s="4">
        <v>0.03</v>
      </c>
      <c r="I1145" s="4" t="s">
        <v>1959</v>
      </c>
      <c r="J1145" s="4">
        <v>131.047</v>
      </c>
      <c r="K1145" s="4">
        <f t="shared" si="68"/>
        <v>2</v>
      </c>
      <c r="L1145" s="4">
        <f t="shared" si="69"/>
        <v>67.55</v>
      </c>
      <c r="M1145" s="4">
        <f t="shared" si="70"/>
        <v>0.03</v>
      </c>
      <c r="N1145" s="4">
        <f t="shared" si="71"/>
        <v>131.047</v>
      </c>
      <c r="O1145" s="6">
        <f>VLOOKUP(C1145,'Cleaned Customer Dim'!$A$2:$D$501,4,FALSE)</f>
        <v>27</v>
      </c>
      <c r="P1145" s="6" t="str">
        <f>VLOOKUP(C1145,'Cleaned Customer Dim'!$A$2:$E$501,5,FALSE)</f>
        <v>Female</v>
      </c>
      <c r="Q1145" s="6" t="str">
        <f>VLOOKUP(C1145,'Cleaned Customer Dim'!$A$2:$J$501,10,FALSE)</f>
        <v>Platinum</v>
      </c>
      <c r="R1145" s="4" t="str">
        <f>VLOOKUP(D1145,'Cleaned Product Dim'!$A$2:$C$101,3,FALSE)</f>
        <v>Sports</v>
      </c>
      <c r="S1145" s="6">
        <f>VLOOKUP(D1145,'Cleaned Product Dim'!$A$2:$G$101,7,FALSE)</f>
        <v>38.76</v>
      </c>
      <c r="T1145" s="6">
        <f>VLOOKUP(D1145,'Cleaned Product Dim'!$A$2:$H$101,8,FALSE)</f>
        <v>137</v>
      </c>
      <c r="U1145" s="6" t="str">
        <f>VLOOKUP(E1145,'Cleaned Store Dim'!$A$2:$C$21,3,FALSE)</f>
        <v>South</v>
      </c>
      <c r="V1145" s="6" t="str">
        <f>VLOOKUP(E1145,'Cleaned Store Dim'!$A$2:$E$21,5,FALSE)</f>
        <v>Flagship</v>
      </c>
      <c r="W1145" s="6" t="str">
        <f>VLOOKUP(E1145,'Cleaned Store Dim'!$A$2:$F$21,6,FALSE)</f>
        <v>Johnstad</v>
      </c>
    </row>
    <row r="1146" spans="1:23" ht="15.75" x14ac:dyDescent="0.25">
      <c r="A1146" s="4" t="s">
        <v>3111</v>
      </c>
      <c r="B1146" s="20">
        <v>45433</v>
      </c>
      <c r="C1146" s="4" t="s">
        <v>692</v>
      </c>
      <c r="D1146" s="4" t="s">
        <v>1728</v>
      </c>
      <c r="E1146" s="4" t="s">
        <v>1892</v>
      </c>
      <c r="F1146" s="4">
        <v>3</v>
      </c>
      <c r="G1146" s="4">
        <v>803.31</v>
      </c>
      <c r="H1146" s="4">
        <v>0.1</v>
      </c>
      <c r="I1146" s="4" t="s">
        <v>1961</v>
      </c>
      <c r="J1146" s="4">
        <v>2168.9369999999999</v>
      </c>
      <c r="K1146" s="4">
        <f t="shared" si="68"/>
        <v>3</v>
      </c>
      <c r="L1146" s="4">
        <f t="shared" si="69"/>
        <v>803.31</v>
      </c>
      <c r="M1146" s="4">
        <f t="shared" si="70"/>
        <v>0.1</v>
      </c>
      <c r="N1146" s="4">
        <f t="shared" si="71"/>
        <v>2168.9369999999999</v>
      </c>
      <c r="O1146" s="6">
        <f>VLOOKUP(C1146,'Cleaned Customer Dim'!$A$2:$D$501,4,FALSE)</f>
        <v>48</v>
      </c>
      <c r="P1146" s="6" t="str">
        <f>VLOOKUP(C1146,'Cleaned Customer Dim'!$A$2:$E$501,5,FALSE)</f>
        <v>Male</v>
      </c>
      <c r="Q1146" s="6" t="str">
        <f>VLOOKUP(C1146,'Cleaned Customer Dim'!$A$2:$J$501,10,FALSE)</f>
        <v>Silver</v>
      </c>
      <c r="R1146" s="4" t="str">
        <f>VLOOKUP(D1146,'Cleaned Product Dim'!$A$2:$C$101,3,FALSE)</f>
        <v>Beauty</v>
      </c>
      <c r="S1146" s="6">
        <f>VLOOKUP(D1146,'Cleaned Product Dim'!$A$2:$G$101,7,FALSE)</f>
        <v>43.29</v>
      </c>
      <c r="T1146" s="6">
        <f>VLOOKUP(D1146,'Cleaned Product Dim'!$A$2:$H$101,8,FALSE)</f>
        <v>267</v>
      </c>
      <c r="U1146" s="6" t="str">
        <f>VLOOKUP(E1146,'Cleaned Store Dim'!$A$2:$C$21,3,FALSE)</f>
        <v>North</v>
      </c>
      <c r="V1146" s="6" t="str">
        <f>VLOOKUP(E1146,'Cleaned Store Dim'!$A$2:$E$21,5,FALSE)</f>
        <v>Flagship</v>
      </c>
      <c r="W1146" s="6" t="str">
        <f>VLOOKUP(E1146,'Cleaned Store Dim'!$A$2:$F$21,6,FALSE)</f>
        <v>Daniel</v>
      </c>
    </row>
    <row r="1147" spans="1:23" ht="15.75" x14ac:dyDescent="0.25">
      <c r="A1147" s="4" t="s">
        <v>3112</v>
      </c>
      <c r="B1147" s="20">
        <v>45821</v>
      </c>
      <c r="C1147" s="4" t="s">
        <v>1352</v>
      </c>
      <c r="D1147" s="4" t="s">
        <v>1998</v>
      </c>
      <c r="E1147" s="4" t="s">
        <v>1932</v>
      </c>
      <c r="F1147" s="4">
        <v>4</v>
      </c>
      <c r="G1147" s="4">
        <v>254.71</v>
      </c>
      <c r="H1147" s="4">
        <v>0.2</v>
      </c>
      <c r="I1147" s="4" t="s">
        <v>1964</v>
      </c>
      <c r="J1147" s="4">
        <v>815.07200000000012</v>
      </c>
      <c r="K1147" s="4">
        <f t="shared" si="68"/>
        <v>4</v>
      </c>
      <c r="L1147" s="4">
        <f t="shared" si="69"/>
        <v>254.71</v>
      </c>
      <c r="M1147" s="4">
        <f t="shared" si="70"/>
        <v>0.2</v>
      </c>
      <c r="N1147" s="4">
        <f t="shared" si="71"/>
        <v>815.07200000000012</v>
      </c>
      <c r="O1147" s="6">
        <f>VLOOKUP(C1147,'Cleaned Customer Dim'!$A$2:$D$501,4,FALSE)</f>
        <v>37</v>
      </c>
      <c r="P1147" s="6" t="str">
        <f>VLOOKUP(C1147,'Cleaned Customer Dim'!$A$2:$E$501,5,FALSE)</f>
        <v>Male</v>
      </c>
      <c r="Q1147" s="6" t="str">
        <f>VLOOKUP(C1147,'Cleaned Customer Dim'!$A$2:$J$501,10,FALSE)</f>
        <v>Bronze</v>
      </c>
      <c r="R1147" s="4" t="str">
        <f>VLOOKUP(D1147,'Cleaned Product Dim'!$A$2:$C$101,3,FALSE)</f>
        <v>Beauty</v>
      </c>
      <c r="S1147" s="6">
        <f>VLOOKUP(D1147,'Cleaned Product Dim'!$A$2:$G$101,7,FALSE)</f>
        <v>337.42</v>
      </c>
      <c r="T1147" s="6">
        <f>VLOOKUP(D1147,'Cleaned Product Dim'!$A$2:$H$101,8,FALSE)</f>
        <v>256</v>
      </c>
      <c r="U1147" s="6" t="str">
        <f>VLOOKUP(E1147,'Cleaned Store Dim'!$A$2:$C$21,3,FALSE)</f>
        <v>East</v>
      </c>
      <c r="V1147" s="6" t="str">
        <f>VLOOKUP(E1147,'Cleaned Store Dim'!$A$2:$E$21,5,FALSE)</f>
        <v>Flagship</v>
      </c>
      <c r="W1147" s="6" t="str">
        <f>VLOOKUP(E1147,'Cleaned Store Dim'!$A$2:$F$21,6,FALSE)</f>
        <v>Johnsonville</v>
      </c>
    </row>
    <row r="1148" spans="1:23" ht="15.75" x14ac:dyDescent="0.25">
      <c r="A1148" s="4" t="s">
        <v>3113</v>
      </c>
      <c r="B1148" s="20">
        <v>45390</v>
      </c>
      <c r="C1148" s="4" t="s">
        <v>199</v>
      </c>
      <c r="D1148" s="4" t="s">
        <v>1732</v>
      </c>
      <c r="E1148" s="4" t="s">
        <v>1904</v>
      </c>
      <c r="F1148" s="4">
        <v>4</v>
      </c>
      <c r="G1148" s="4">
        <v>594.89</v>
      </c>
      <c r="H1148" s="4">
        <v>0.3</v>
      </c>
      <c r="I1148" s="4" t="s">
        <v>1961</v>
      </c>
      <c r="J1148" s="4">
        <v>1665.692</v>
      </c>
      <c r="K1148" s="4">
        <f t="shared" si="68"/>
        <v>4</v>
      </c>
      <c r="L1148" s="4">
        <f t="shared" si="69"/>
        <v>594.89</v>
      </c>
      <c r="M1148" s="4">
        <f t="shared" si="70"/>
        <v>0.3</v>
      </c>
      <c r="N1148" s="4">
        <f t="shared" si="71"/>
        <v>1665.692</v>
      </c>
      <c r="O1148" s="6">
        <f>VLOOKUP(C1148,'Cleaned Customer Dim'!$A$2:$D$501,4,FALSE)</f>
        <v>23</v>
      </c>
      <c r="P1148" s="6" t="str">
        <f>VLOOKUP(C1148,'Cleaned Customer Dim'!$A$2:$E$501,5,FALSE)</f>
        <v>Female</v>
      </c>
      <c r="Q1148" s="6" t="str">
        <f>VLOOKUP(C1148,'Cleaned Customer Dim'!$A$2:$J$501,10,FALSE)</f>
        <v>Gold</v>
      </c>
      <c r="R1148" s="4" t="str">
        <f>VLOOKUP(D1148,'Cleaned Product Dim'!$A$2:$C$101,3,FALSE)</f>
        <v>Sports</v>
      </c>
      <c r="S1148" s="6">
        <f>VLOOKUP(D1148,'Cleaned Product Dim'!$A$2:$G$101,7,FALSE)</f>
        <v>190.29</v>
      </c>
      <c r="T1148" s="6">
        <f>VLOOKUP(D1148,'Cleaned Product Dim'!$A$2:$H$101,8,FALSE)</f>
        <v>260</v>
      </c>
      <c r="U1148" s="6" t="str">
        <f>VLOOKUP(E1148,'Cleaned Store Dim'!$A$2:$C$21,3,FALSE)</f>
        <v>South</v>
      </c>
      <c r="V1148" s="6" t="str">
        <f>VLOOKUP(E1148,'Cleaned Store Dim'!$A$2:$E$21,5,FALSE)</f>
        <v>Online</v>
      </c>
      <c r="W1148" s="6" t="str">
        <f>VLOOKUP(E1148,'Cleaned Store Dim'!$A$2:$F$21,6,FALSE)</f>
        <v>Sharon</v>
      </c>
    </row>
    <row r="1149" spans="1:23" ht="15.75" x14ac:dyDescent="0.25">
      <c r="A1149" s="4" t="s">
        <v>3114</v>
      </c>
      <c r="B1149" s="20">
        <v>45854</v>
      </c>
      <c r="C1149" s="4" t="s">
        <v>719</v>
      </c>
      <c r="D1149" s="4" t="s">
        <v>1856</v>
      </c>
      <c r="E1149" s="4" t="s">
        <v>1887</v>
      </c>
      <c r="F1149" s="4">
        <v>2</v>
      </c>
      <c r="G1149" s="4">
        <v>844.31</v>
      </c>
      <c r="H1149" s="4">
        <v>7.0000000000000007E-2</v>
      </c>
      <c r="I1149" s="4" t="s">
        <v>1961</v>
      </c>
      <c r="J1149" s="4">
        <v>1570.4166</v>
      </c>
      <c r="K1149" s="4">
        <f t="shared" si="68"/>
        <v>2</v>
      </c>
      <c r="L1149" s="4">
        <f t="shared" si="69"/>
        <v>844.31</v>
      </c>
      <c r="M1149" s="4">
        <f t="shared" si="70"/>
        <v>7.0000000000000007E-2</v>
      </c>
      <c r="N1149" s="4">
        <f t="shared" si="71"/>
        <v>1570.4166</v>
      </c>
      <c r="O1149" s="6">
        <f>VLOOKUP(C1149,'Cleaned Customer Dim'!$A$2:$D$501,4,FALSE)</f>
        <v>47</v>
      </c>
      <c r="P1149" s="6" t="str">
        <f>VLOOKUP(C1149,'Cleaned Customer Dim'!$A$2:$E$501,5,FALSE)</f>
        <v>Female</v>
      </c>
      <c r="Q1149" s="6" t="str">
        <f>VLOOKUP(C1149,'Cleaned Customer Dim'!$A$2:$J$501,10,FALSE)</f>
        <v>Gold</v>
      </c>
      <c r="R1149" s="4" t="str">
        <f>VLOOKUP(D1149,'Cleaned Product Dim'!$A$2:$C$101,3,FALSE)</f>
        <v>Clothing</v>
      </c>
      <c r="S1149" s="6">
        <f>VLOOKUP(D1149,'Cleaned Product Dim'!$A$2:$G$101,7,FALSE)</f>
        <v>438.25</v>
      </c>
      <c r="T1149" s="6">
        <f>VLOOKUP(D1149,'Cleaned Product Dim'!$A$2:$H$101,8,FALSE)</f>
        <v>496</v>
      </c>
      <c r="U1149" s="6" t="str">
        <f>VLOOKUP(E1149,'Cleaned Store Dim'!$A$2:$C$21,3,FALSE)</f>
        <v>East</v>
      </c>
      <c r="V1149" s="6" t="str">
        <f>VLOOKUP(E1149,'Cleaned Store Dim'!$A$2:$E$21,5,FALSE)</f>
        <v>Flagship</v>
      </c>
      <c r="W1149" s="6" t="str">
        <f>VLOOKUP(E1149,'Cleaned Store Dim'!$A$2:$F$21,6,FALSE)</f>
        <v>Washington</v>
      </c>
    </row>
    <row r="1150" spans="1:23" ht="15.75" x14ac:dyDescent="0.25">
      <c r="A1150" s="4" t="s">
        <v>3115</v>
      </c>
      <c r="B1150" s="20">
        <v>45392</v>
      </c>
      <c r="C1150" s="4" t="s">
        <v>465</v>
      </c>
      <c r="D1150" s="4" t="s">
        <v>1617</v>
      </c>
      <c r="E1150" s="4" t="s">
        <v>1911</v>
      </c>
      <c r="F1150" s="4">
        <v>4</v>
      </c>
      <c r="G1150" s="4">
        <v>101.33</v>
      </c>
      <c r="H1150" s="4">
        <v>0</v>
      </c>
      <c r="I1150" s="4" t="s">
        <v>1959</v>
      </c>
      <c r="J1150" s="4">
        <v>405.32</v>
      </c>
      <c r="K1150" s="4">
        <f t="shared" si="68"/>
        <v>4</v>
      </c>
      <c r="L1150" s="4">
        <f t="shared" si="69"/>
        <v>101.33</v>
      </c>
      <c r="M1150" s="4">
        <f t="shared" si="70"/>
        <v>0</v>
      </c>
      <c r="N1150" s="4">
        <f t="shared" si="71"/>
        <v>405.32</v>
      </c>
      <c r="O1150" s="6">
        <f>VLOOKUP(C1150,'Cleaned Customer Dim'!$A$2:$D$501,4,FALSE)</f>
        <v>54</v>
      </c>
      <c r="P1150" s="6" t="str">
        <f>VLOOKUP(C1150,'Cleaned Customer Dim'!$A$2:$E$501,5,FALSE)</f>
        <v>Male</v>
      </c>
      <c r="Q1150" s="6" t="str">
        <f>VLOOKUP(C1150,'Cleaned Customer Dim'!$A$2:$J$501,10,FALSE)</f>
        <v>Gold</v>
      </c>
      <c r="R1150" s="4" t="str">
        <f>VLOOKUP(D1150,'Cleaned Product Dim'!$A$2:$C$101,3,FALSE)</f>
        <v>Electronics</v>
      </c>
      <c r="S1150" s="6">
        <f>VLOOKUP(D1150,'Cleaned Product Dim'!$A$2:$G$101,7,FALSE)</f>
        <v>465.34</v>
      </c>
      <c r="T1150" s="6">
        <f>VLOOKUP(D1150,'Cleaned Product Dim'!$A$2:$H$101,8,FALSE)</f>
        <v>301</v>
      </c>
      <c r="U1150" s="6" t="str">
        <f>VLOOKUP(E1150,'Cleaned Store Dim'!$A$2:$C$21,3,FALSE)</f>
        <v>East</v>
      </c>
      <c r="V1150" s="6" t="str">
        <f>VLOOKUP(E1150,'Cleaned Store Dim'!$A$2:$E$21,5,FALSE)</f>
        <v>Online</v>
      </c>
      <c r="W1150" s="6" t="str">
        <f>VLOOKUP(E1150,'Cleaned Store Dim'!$A$2:$F$21,6,FALSE)</f>
        <v>Joseph</v>
      </c>
    </row>
    <row r="1151" spans="1:23" ht="15.75" x14ac:dyDescent="0.25">
      <c r="A1151" s="4" t="s">
        <v>3116</v>
      </c>
      <c r="B1151" s="20">
        <v>45824</v>
      </c>
      <c r="C1151" s="4" t="s">
        <v>456</v>
      </c>
      <c r="D1151" s="4" t="s">
        <v>1655</v>
      </c>
      <c r="E1151" s="4" t="s">
        <v>1917</v>
      </c>
      <c r="F1151" s="4">
        <v>3</v>
      </c>
      <c r="G1151" s="4">
        <v>922.56</v>
      </c>
      <c r="H1151" s="4">
        <v>0.18</v>
      </c>
      <c r="I1151" s="4" t="s">
        <v>1961</v>
      </c>
      <c r="J1151" s="4">
        <v>2269.4976000000001</v>
      </c>
      <c r="K1151" s="4">
        <f t="shared" si="68"/>
        <v>3</v>
      </c>
      <c r="L1151" s="4">
        <f t="shared" si="69"/>
        <v>922.56</v>
      </c>
      <c r="M1151" s="4">
        <f t="shared" si="70"/>
        <v>0.18</v>
      </c>
      <c r="N1151" s="4">
        <f t="shared" si="71"/>
        <v>2269.4976000000001</v>
      </c>
      <c r="O1151" s="6">
        <f>VLOOKUP(C1151,'Cleaned Customer Dim'!$A$2:$D$501,4,FALSE)</f>
        <v>34</v>
      </c>
      <c r="P1151" s="6" t="str">
        <f>VLOOKUP(C1151,'Cleaned Customer Dim'!$A$2:$E$501,5,FALSE)</f>
        <v>Female</v>
      </c>
      <c r="Q1151" s="6" t="str">
        <f>VLOOKUP(C1151,'Cleaned Customer Dim'!$A$2:$J$501,10,FALSE)</f>
        <v>Bronze</v>
      </c>
      <c r="R1151" s="4" t="str">
        <f>VLOOKUP(D1151,'Cleaned Product Dim'!$A$2:$C$101,3,FALSE)</f>
        <v>Electronics</v>
      </c>
      <c r="S1151" s="6">
        <f>VLOOKUP(D1151,'Cleaned Product Dim'!$A$2:$G$101,7,FALSE)</f>
        <v>322.41000000000003</v>
      </c>
      <c r="T1151" s="6">
        <f>VLOOKUP(D1151,'Cleaned Product Dim'!$A$2:$H$101,8,FALSE)</f>
        <v>213</v>
      </c>
      <c r="U1151" s="6" t="str">
        <f>VLOOKUP(E1151,'Cleaned Store Dim'!$A$2:$C$21,3,FALSE)</f>
        <v>West</v>
      </c>
      <c r="V1151" s="6" t="str">
        <f>VLOOKUP(E1151,'Cleaned Store Dim'!$A$2:$E$21,5,FALSE)</f>
        <v>Online</v>
      </c>
      <c r="W1151" s="6" t="str">
        <f>VLOOKUP(E1151,'Cleaned Store Dim'!$A$2:$F$21,6,FALSE)</f>
        <v>Thompson</v>
      </c>
    </row>
    <row r="1152" spans="1:23" ht="15.75" x14ac:dyDescent="0.25">
      <c r="A1152" s="4" t="s">
        <v>3117</v>
      </c>
      <c r="B1152" s="20">
        <v>45294</v>
      </c>
      <c r="C1152" s="4" t="s">
        <v>1352</v>
      </c>
      <c r="D1152" s="4" t="s">
        <v>1693</v>
      </c>
      <c r="E1152" s="4" t="s">
        <v>1934</v>
      </c>
      <c r="F1152" s="4">
        <v>4</v>
      </c>
      <c r="G1152" s="4">
        <v>867.19</v>
      </c>
      <c r="H1152" s="4">
        <v>7.0000000000000007E-2</v>
      </c>
      <c r="I1152" s="4" t="s">
        <v>1964</v>
      </c>
      <c r="J1152" s="4">
        <v>3225.9468000000002</v>
      </c>
      <c r="K1152" s="4">
        <f t="shared" si="68"/>
        <v>4</v>
      </c>
      <c r="L1152" s="4">
        <f t="shared" si="69"/>
        <v>867.19</v>
      </c>
      <c r="M1152" s="4">
        <f t="shared" si="70"/>
        <v>7.0000000000000007E-2</v>
      </c>
      <c r="N1152" s="4">
        <f t="shared" si="71"/>
        <v>3225.9468000000002</v>
      </c>
      <c r="O1152" s="6">
        <f>VLOOKUP(C1152,'Cleaned Customer Dim'!$A$2:$D$501,4,FALSE)</f>
        <v>37</v>
      </c>
      <c r="P1152" s="6" t="str">
        <f>VLOOKUP(C1152,'Cleaned Customer Dim'!$A$2:$E$501,5,FALSE)</f>
        <v>Male</v>
      </c>
      <c r="Q1152" s="6" t="str">
        <f>VLOOKUP(C1152,'Cleaned Customer Dim'!$A$2:$J$501,10,FALSE)</f>
        <v>Bronze</v>
      </c>
      <c r="R1152" s="4" t="str">
        <f>VLOOKUP(D1152,'Cleaned Product Dim'!$A$2:$C$101,3,FALSE)</f>
        <v>Sports</v>
      </c>
      <c r="S1152" s="6">
        <f>VLOOKUP(D1152,'Cleaned Product Dim'!$A$2:$G$101,7,FALSE)</f>
        <v>135.61000000000001</v>
      </c>
      <c r="T1152" s="6">
        <f>VLOOKUP(D1152,'Cleaned Product Dim'!$A$2:$H$101,8,FALSE)</f>
        <v>394</v>
      </c>
      <c r="U1152" s="6" t="str">
        <f>VLOOKUP(E1152,'Cleaned Store Dim'!$A$2:$C$21,3,FALSE)</f>
        <v>South</v>
      </c>
      <c r="V1152" s="6" t="str">
        <f>VLOOKUP(E1152,'Cleaned Store Dim'!$A$2:$E$21,5,FALSE)</f>
        <v>Outlet</v>
      </c>
      <c r="W1152" s="6" t="str">
        <f>VLOOKUP(E1152,'Cleaned Store Dim'!$A$2:$F$21,6,FALSE)</f>
        <v>Christopher</v>
      </c>
    </row>
    <row r="1153" spans="1:23" ht="15.75" x14ac:dyDescent="0.25">
      <c r="A1153" s="4" t="s">
        <v>3118</v>
      </c>
      <c r="B1153" s="20">
        <v>45602</v>
      </c>
      <c r="C1153" s="4" t="s">
        <v>38</v>
      </c>
      <c r="D1153" s="4" t="s">
        <v>1832</v>
      </c>
      <c r="E1153" s="4" t="s">
        <v>1942</v>
      </c>
      <c r="F1153" s="4">
        <v>3</v>
      </c>
      <c r="G1153" s="4">
        <v>816.87</v>
      </c>
      <c r="H1153" s="4">
        <v>0.14000000000000001</v>
      </c>
      <c r="I1153" s="4" t="s">
        <v>1961</v>
      </c>
      <c r="J1153" s="4">
        <v>2107.5246000000002</v>
      </c>
      <c r="K1153" s="4">
        <f t="shared" si="68"/>
        <v>3</v>
      </c>
      <c r="L1153" s="4">
        <f t="shared" si="69"/>
        <v>816.87</v>
      </c>
      <c r="M1153" s="4">
        <f t="shared" si="70"/>
        <v>0.14000000000000001</v>
      </c>
      <c r="N1153" s="4">
        <f t="shared" si="71"/>
        <v>2107.5246000000002</v>
      </c>
      <c r="O1153" s="6">
        <f>VLOOKUP(C1153,'Cleaned Customer Dim'!$A$2:$D$501,4,FALSE)</f>
        <v>29</v>
      </c>
      <c r="P1153" s="6" t="str">
        <f>VLOOKUP(C1153,'Cleaned Customer Dim'!$A$2:$E$501,5,FALSE)</f>
        <v>Female</v>
      </c>
      <c r="Q1153" s="6" t="str">
        <f>VLOOKUP(C1153,'Cleaned Customer Dim'!$A$2:$J$501,10,FALSE)</f>
        <v>Platinum</v>
      </c>
      <c r="R1153" s="4" t="str">
        <f>VLOOKUP(D1153,'Cleaned Product Dim'!$A$2:$C$101,3,FALSE)</f>
        <v>Beauty</v>
      </c>
      <c r="S1153" s="6">
        <f>VLOOKUP(D1153,'Cleaned Product Dim'!$A$2:$G$101,7,FALSE)</f>
        <v>250.41615384615383</v>
      </c>
      <c r="T1153" s="6">
        <f>VLOOKUP(D1153,'Cleaned Product Dim'!$A$2:$H$101,8,FALSE)</f>
        <v>159</v>
      </c>
      <c r="U1153" s="6" t="str">
        <f>VLOOKUP(E1153,'Cleaned Store Dim'!$A$2:$C$21,3,FALSE)</f>
        <v>North</v>
      </c>
      <c r="V1153" s="6" t="str">
        <f>VLOOKUP(E1153,'Cleaned Store Dim'!$A$2:$E$21,5,FALSE)</f>
        <v>Flagship</v>
      </c>
      <c r="W1153" s="6" t="str">
        <f>VLOOKUP(E1153,'Cleaned Store Dim'!$A$2:$F$21,6,FALSE)</f>
        <v>Benson</v>
      </c>
    </row>
    <row r="1154" spans="1:23" ht="15.75" x14ac:dyDescent="0.25">
      <c r="A1154" s="4" t="s">
        <v>3119</v>
      </c>
      <c r="B1154" s="20">
        <v>45924</v>
      </c>
      <c r="C1154" s="4" t="s">
        <v>1490</v>
      </c>
      <c r="D1154" s="4" t="s">
        <v>1777</v>
      </c>
      <c r="E1154" s="4" t="s">
        <v>1901</v>
      </c>
      <c r="F1154" s="4">
        <v>3</v>
      </c>
      <c r="G1154" s="4">
        <v>258.06</v>
      </c>
      <c r="H1154" s="4">
        <v>0</v>
      </c>
      <c r="I1154" s="4" t="s">
        <v>1961</v>
      </c>
      <c r="J1154" s="4">
        <v>774.18000000000006</v>
      </c>
      <c r="K1154" s="4">
        <f t="shared" ref="K1154:K1217" si="72">IF(F1154="",J1154/(G1154*(1-H1154)),F1154)</f>
        <v>3</v>
      </c>
      <c r="L1154" s="4">
        <f t="shared" ref="L1154:L1217" si="73">IF(G1154="",J1154/(K1154*(1-H1154)),G1154)</f>
        <v>258.06</v>
      </c>
      <c r="M1154" s="4">
        <f t="shared" ref="M1154:M1217" si="74">IF(H1154="",1-(J1154/(K1154*L1154)),H1154)</f>
        <v>0</v>
      </c>
      <c r="N1154" s="4">
        <f t="shared" ref="N1154:N1217" si="75">IF(J1154="",F1154*G1154*(1-H1154),J1154)</f>
        <v>774.18000000000006</v>
      </c>
      <c r="O1154" s="6">
        <f>VLOOKUP(C1154,'Cleaned Customer Dim'!$A$2:$D$501,4,FALSE)</f>
        <v>33</v>
      </c>
      <c r="P1154" s="6" t="str">
        <f>VLOOKUP(C1154,'Cleaned Customer Dim'!$A$2:$E$501,5,FALSE)</f>
        <v>Male</v>
      </c>
      <c r="Q1154" s="6" t="str">
        <f>VLOOKUP(C1154,'Cleaned Customer Dim'!$A$2:$J$501,10,FALSE)</f>
        <v>Bronze</v>
      </c>
      <c r="R1154" s="4" t="str">
        <f>VLOOKUP(D1154,'Cleaned Product Dim'!$A$2:$C$101,3,FALSE)</f>
        <v>Sports</v>
      </c>
      <c r="S1154" s="6">
        <f>VLOOKUP(D1154,'Cleaned Product Dim'!$A$2:$G$101,7,FALSE)</f>
        <v>240.63</v>
      </c>
      <c r="T1154" s="6">
        <f>VLOOKUP(D1154,'Cleaned Product Dim'!$A$2:$H$101,8,FALSE)</f>
        <v>423</v>
      </c>
      <c r="U1154" s="6" t="str">
        <f>VLOOKUP(E1154,'Cleaned Store Dim'!$A$2:$C$21,3,FALSE)</f>
        <v>North</v>
      </c>
      <c r="V1154" s="6" t="str">
        <f>VLOOKUP(E1154,'Cleaned Store Dim'!$A$2:$E$21,5,FALSE)</f>
        <v>Outlet</v>
      </c>
      <c r="W1154" s="6" t="str">
        <f>VLOOKUP(E1154,'Cleaned Store Dim'!$A$2:$F$21,6,FALSE)</f>
        <v>Goldberg</v>
      </c>
    </row>
    <row r="1155" spans="1:23" ht="15.75" x14ac:dyDescent="0.25">
      <c r="A1155" s="4" t="s">
        <v>3120</v>
      </c>
      <c r="B1155" s="20">
        <v>45810</v>
      </c>
      <c r="C1155" s="4" t="s">
        <v>995</v>
      </c>
      <c r="D1155" s="4" t="s">
        <v>1693</v>
      </c>
      <c r="E1155" s="4" t="s">
        <v>1934</v>
      </c>
      <c r="F1155" s="4">
        <v>2</v>
      </c>
      <c r="G1155" s="4">
        <v>574.58000000000004</v>
      </c>
      <c r="H1155" s="4">
        <v>0.06</v>
      </c>
      <c r="I1155" s="4" t="s">
        <v>1959</v>
      </c>
      <c r="J1155" s="4">
        <v>1080.2103999999999</v>
      </c>
      <c r="K1155" s="4">
        <f t="shared" si="72"/>
        <v>2</v>
      </c>
      <c r="L1155" s="4">
        <f t="shared" si="73"/>
        <v>574.58000000000004</v>
      </c>
      <c r="M1155" s="4">
        <f t="shared" si="74"/>
        <v>0.06</v>
      </c>
      <c r="N1155" s="4">
        <f t="shared" si="75"/>
        <v>1080.2103999999999</v>
      </c>
      <c r="O1155" s="6">
        <f>VLOOKUP(C1155,'Cleaned Customer Dim'!$A$2:$D$501,4,FALSE)</f>
        <v>47</v>
      </c>
      <c r="P1155" s="6" t="str">
        <f>VLOOKUP(C1155,'Cleaned Customer Dim'!$A$2:$E$501,5,FALSE)</f>
        <v>Female</v>
      </c>
      <c r="Q1155" s="6" t="str">
        <f>VLOOKUP(C1155,'Cleaned Customer Dim'!$A$2:$J$501,10,FALSE)</f>
        <v>Silver</v>
      </c>
      <c r="R1155" s="4" t="str">
        <f>VLOOKUP(D1155,'Cleaned Product Dim'!$A$2:$C$101,3,FALSE)</f>
        <v>Sports</v>
      </c>
      <c r="S1155" s="6">
        <f>VLOOKUP(D1155,'Cleaned Product Dim'!$A$2:$G$101,7,FALSE)</f>
        <v>135.61000000000001</v>
      </c>
      <c r="T1155" s="6">
        <f>VLOOKUP(D1155,'Cleaned Product Dim'!$A$2:$H$101,8,FALSE)</f>
        <v>394</v>
      </c>
      <c r="U1155" s="6" t="str">
        <f>VLOOKUP(E1155,'Cleaned Store Dim'!$A$2:$C$21,3,FALSE)</f>
        <v>South</v>
      </c>
      <c r="V1155" s="6" t="str">
        <f>VLOOKUP(E1155,'Cleaned Store Dim'!$A$2:$E$21,5,FALSE)</f>
        <v>Outlet</v>
      </c>
      <c r="W1155" s="6" t="str">
        <f>VLOOKUP(E1155,'Cleaned Store Dim'!$A$2:$F$21,6,FALSE)</f>
        <v>Christopher</v>
      </c>
    </row>
    <row r="1156" spans="1:23" ht="15.75" x14ac:dyDescent="0.25">
      <c r="A1156" s="4" t="s">
        <v>3121</v>
      </c>
      <c r="B1156" s="20">
        <v>45587</v>
      </c>
      <c r="C1156" s="4" t="s">
        <v>100</v>
      </c>
      <c r="D1156" s="4" t="s">
        <v>1832</v>
      </c>
      <c r="E1156" s="4" t="s">
        <v>1911</v>
      </c>
      <c r="F1156" s="4">
        <v>2</v>
      </c>
      <c r="G1156" s="4">
        <v>472.18</v>
      </c>
      <c r="H1156" s="4">
        <v>0.27</v>
      </c>
      <c r="I1156" s="4" t="s">
        <v>1961</v>
      </c>
      <c r="J1156" s="4">
        <v>689.38279999999997</v>
      </c>
      <c r="K1156" s="4">
        <f t="shared" si="72"/>
        <v>2</v>
      </c>
      <c r="L1156" s="4">
        <f t="shared" si="73"/>
        <v>472.18</v>
      </c>
      <c r="M1156" s="4">
        <f t="shared" si="74"/>
        <v>0.27</v>
      </c>
      <c r="N1156" s="4">
        <f t="shared" si="75"/>
        <v>689.38279999999997</v>
      </c>
      <c r="O1156" s="6">
        <f>VLOOKUP(C1156,'Cleaned Customer Dim'!$A$2:$D$501,4,FALSE)</f>
        <v>33</v>
      </c>
      <c r="P1156" s="6" t="str">
        <f>VLOOKUP(C1156,'Cleaned Customer Dim'!$A$2:$E$501,5,FALSE)</f>
        <v>Female</v>
      </c>
      <c r="Q1156" s="6" t="str">
        <f>VLOOKUP(C1156,'Cleaned Customer Dim'!$A$2:$J$501,10,FALSE)</f>
        <v>Silver</v>
      </c>
      <c r="R1156" s="4" t="str">
        <f>VLOOKUP(D1156,'Cleaned Product Dim'!$A$2:$C$101,3,FALSE)</f>
        <v>Beauty</v>
      </c>
      <c r="S1156" s="6">
        <f>VLOOKUP(D1156,'Cleaned Product Dim'!$A$2:$G$101,7,FALSE)</f>
        <v>250.41615384615383</v>
      </c>
      <c r="T1156" s="6">
        <f>VLOOKUP(D1156,'Cleaned Product Dim'!$A$2:$H$101,8,FALSE)</f>
        <v>159</v>
      </c>
      <c r="U1156" s="6" t="str">
        <f>VLOOKUP(E1156,'Cleaned Store Dim'!$A$2:$C$21,3,FALSE)</f>
        <v>East</v>
      </c>
      <c r="V1156" s="6" t="str">
        <f>VLOOKUP(E1156,'Cleaned Store Dim'!$A$2:$E$21,5,FALSE)</f>
        <v>Online</v>
      </c>
      <c r="W1156" s="6" t="str">
        <f>VLOOKUP(E1156,'Cleaned Store Dim'!$A$2:$F$21,6,FALSE)</f>
        <v>Joseph</v>
      </c>
    </row>
    <row r="1157" spans="1:23" ht="15.75" x14ac:dyDescent="0.25">
      <c r="A1157" s="4" t="s">
        <v>3122</v>
      </c>
      <c r="B1157" s="20">
        <v>45556</v>
      </c>
      <c r="C1157" s="4" t="s">
        <v>1079</v>
      </c>
      <c r="D1157" s="4" t="s">
        <v>1703</v>
      </c>
      <c r="E1157" s="4" t="s">
        <v>1908</v>
      </c>
      <c r="F1157" s="4">
        <v>2</v>
      </c>
      <c r="G1157" s="4">
        <v>20.47</v>
      </c>
      <c r="H1157" s="4">
        <v>0.12</v>
      </c>
      <c r="I1157" s="4" t="s">
        <v>1964</v>
      </c>
      <c r="J1157" s="4">
        <v>36.027200000000001</v>
      </c>
      <c r="K1157" s="4">
        <f t="shared" si="72"/>
        <v>2</v>
      </c>
      <c r="L1157" s="4">
        <f t="shared" si="73"/>
        <v>20.47</v>
      </c>
      <c r="M1157" s="4">
        <f t="shared" si="74"/>
        <v>0.12</v>
      </c>
      <c r="N1157" s="4">
        <f t="shared" si="75"/>
        <v>36.027200000000001</v>
      </c>
      <c r="O1157" s="6">
        <f>VLOOKUP(C1157,'Cleaned Customer Dim'!$A$2:$D$501,4,FALSE)</f>
        <v>27</v>
      </c>
      <c r="P1157" s="6" t="str">
        <f>VLOOKUP(C1157,'Cleaned Customer Dim'!$A$2:$E$501,5,FALSE)</f>
        <v>Male</v>
      </c>
      <c r="Q1157" s="6" t="str">
        <f>VLOOKUP(C1157,'Cleaned Customer Dim'!$A$2:$J$501,10,FALSE)</f>
        <v>Bronze</v>
      </c>
      <c r="R1157" s="4" t="str">
        <f>VLOOKUP(D1157,'Cleaned Product Dim'!$A$2:$C$101,3,FALSE)</f>
        <v>Sports</v>
      </c>
      <c r="S1157" s="6">
        <f>VLOOKUP(D1157,'Cleaned Product Dim'!$A$2:$G$101,7,FALSE)</f>
        <v>313.26</v>
      </c>
      <c r="T1157" s="6">
        <f>VLOOKUP(D1157,'Cleaned Product Dim'!$A$2:$H$101,8,FALSE)</f>
        <v>369</v>
      </c>
      <c r="U1157" s="6" t="str">
        <f>VLOOKUP(E1157,'Cleaned Store Dim'!$A$2:$C$21,3,FALSE)</f>
        <v>North</v>
      </c>
      <c r="V1157" s="6" t="str">
        <f>VLOOKUP(E1157,'Cleaned Store Dim'!$A$2:$E$21,5,FALSE)</f>
        <v>Outlet</v>
      </c>
      <c r="W1157" s="6" t="str">
        <f>VLOOKUP(E1157,'Cleaned Store Dim'!$A$2:$F$21,6,FALSE)</f>
        <v>Chester</v>
      </c>
    </row>
    <row r="1158" spans="1:23" ht="15.75" x14ac:dyDescent="0.25">
      <c r="A1158" s="4" t="s">
        <v>3123</v>
      </c>
      <c r="B1158" s="20">
        <v>45923</v>
      </c>
      <c r="C1158" s="4" t="s">
        <v>104</v>
      </c>
      <c r="D1158" s="4" t="s">
        <v>1642</v>
      </c>
      <c r="E1158" s="4" t="s">
        <v>1914</v>
      </c>
      <c r="F1158" s="4">
        <v>3</v>
      </c>
      <c r="G1158" s="4">
        <v>235.41</v>
      </c>
      <c r="H1158" s="4">
        <v>0.15</v>
      </c>
      <c r="I1158" s="4" t="s">
        <v>1961</v>
      </c>
      <c r="J1158" s="4">
        <v>600.29549999999995</v>
      </c>
      <c r="K1158" s="4">
        <f t="shared" si="72"/>
        <v>3</v>
      </c>
      <c r="L1158" s="4">
        <f t="shared" si="73"/>
        <v>235.41</v>
      </c>
      <c r="M1158" s="4">
        <f t="shared" si="74"/>
        <v>0.15</v>
      </c>
      <c r="N1158" s="4">
        <f t="shared" si="75"/>
        <v>600.29549999999995</v>
      </c>
      <c r="O1158" s="6">
        <f>VLOOKUP(C1158,'Cleaned Customer Dim'!$A$2:$D$501,4,FALSE)</f>
        <v>52</v>
      </c>
      <c r="P1158" s="6" t="str">
        <f>VLOOKUP(C1158,'Cleaned Customer Dim'!$A$2:$E$501,5,FALSE)</f>
        <v>Female</v>
      </c>
      <c r="Q1158" s="6" t="str">
        <f>VLOOKUP(C1158,'Cleaned Customer Dim'!$A$2:$J$501,10,FALSE)</f>
        <v>Silver</v>
      </c>
      <c r="R1158" s="4" t="str">
        <f>VLOOKUP(D1158,'Cleaned Product Dim'!$A$2:$C$101,3,FALSE)</f>
        <v>Sports</v>
      </c>
      <c r="S1158" s="6">
        <f>VLOOKUP(D1158,'Cleaned Product Dim'!$A$2:$G$101,7,FALSE)</f>
        <v>484.62</v>
      </c>
      <c r="T1158" s="6">
        <f>VLOOKUP(D1158,'Cleaned Product Dim'!$A$2:$H$101,8,FALSE)</f>
        <v>432</v>
      </c>
      <c r="U1158" s="6" t="str">
        <f>VLOOKUP(E1158,'Cleaned Store Dim'!$A$2:$C$21,3,FALSE)</f>
        <v>South</v>
      </c>
      <c r="V1158" s="6" t="str">
        <f>VLOOKUP(E1158,'Cleaned Store Dim'!$A$2:$E$21,5,FALSE)</f>
        <v>Online</v>
      </c>
      <c r="W1158" s="6" t="str">
        <f>VLOOKUP(E1158,'Cleaned Store Dim'!$A$2:$F$21,6,FALSE)</f>
        <v>Williamsport</v>
      </c>
    </row>
    <row r="1159" spans="1:23" ht="15.75" x14ac:dyDescent="0.25">
      <c r="A1159" s="4" t="s">
        <v>3124</v>
      </c>
      <c r="B1159" s="20">
        <v>45722</v>
      </c>
      <c r="C1159" s="4" t="s">
        <v>751</v>
      </c>
      <c r="D1159" s="4" t="s">
        <v>1817</v>
      </c>
      <c r="E1159" s="4" t="s">
        <v>1914</v>
      </c>
      <c r="F1159" s="4">
        <v>3</v>
      </c>
      <c r="G1159" s="4">
        <v>744.9</v>
      </c>
      <c r="H1159" s="4">
        <v>0.27</v>
      </c>
      <c r="I1159" s="4" t="s">
        <v>1961</v>
      </c>
      <c r="J1159" s="4">
        <v>1631.3309999999999</v>
      </c>
      <c r="K1159" s="4">
        <f t="shared" si="72"/>
        <v>3</v>
      </c>
      <c r="L1159" s="4">
        <f t="shared" si="73"/>
        <v>744.9</v>
      </c>
      <c r="M1159" s="4">
        <f t="shared" si="74"/>
        <v>0.27</v>
      </c>
      <c r="N1159" s="4">
        <f t="shared" si="75"/>
        <v>1631.3309999999999</v>
      </c>
      <c r="O1159" s="6">
        <f>VLOOKUP(C1159,'Cleaned Customer Dim'!$A$2:$D$501,4,FALSE)</f>
        <v>29</v>
      </c>
      <c r="P1159" s="6" t="str">
        <f>VLOOKUP(C1159,'Cleaned Customer Dim'!$A$2:$E$501,5,FALSE)</f>
        <v>Male</v>
      </c>
      <c r="Q1159" s="6" t="str">
        <f>VLOOKUP(C1159,'Cleaned Customer Dim'!$A$2:$J$501,10,FALSE)</f>
        <v>Bronze</v>
      </c>
      <c r="R1159" s="4" t="str">
        <f>VLOOKUP(D1159,'Cleaned Product Dim'!$A$2:$C$101,3,FALSE)</f>
        <v>Home</v>
      </c>
      <c r="S1159" s="6">
        <f>VLOOKUP(D1159,'Cleaned Product Dim'!$A$2:$G$101,7,FALSE)</f>
        <v>325.26</v>
      </c>
      <c r="T1159" s="6">
        <f>VLOOKUP(D1159,'Cleaned Product Dim'!$A$2:$H$101,8,FALSE)</f>
        <v>400</v>
      </c>
      <c r="U1159" s="6" t="str">
        <f>VLOOKUP(E1159,'Cleaned Store Dim'!$A$2:$C$21,3,FALSE)</f>
        <v>South</v>
      </c>
      <c r="V1159" s="6" t="str">
        <f>VLOOKUP(E1159,'Cleaned Store Dim'!$A$2:$E$21,5,FALSE)</f>
        <v>Online</v>
      </c>
      <c r="W1159" s="6" t="str">
        <f>VLOOKUP(E1159,'Cleaned Store Dim'!$A$2:$F$21,6,FALSE)</f>
        <v>Williamsport</v>
      </c>
    </row>
    <row r="1160" spans="1:23" ht="15.75" x14ac:dyDescent="0.25">
      <c r="A1160" s="4" t="s">
        <v>3125</v>
      </c>
      <c r="B1160" s="20">
        <v>45559</v>
      </c>
      <c r="C1160" s="4" t="s">
        <v>185</v>
      </c>
      <c r="D1160" s="4" t="s">
        <v>1628</v>
      </c>
      <c r="E1160" s="4" t="s">
        <v>1901</v>
      </c>
      <c r="F1160" s="4">
        <v>2</v>
      </c>
      <c r="G1160" s="4">
        <v>382.2</v>
      </c>
      <c r="H1160" s="4">
        <v>0.15</v>
      </c>
      <c r="I1160" s="4" t="s">
        <v>1959</v>
      </c>
      <c r="J1160" s="4">
        <v>649.74</v>
      </c>
      <c r="K1160" s="4">
        <f t="shared" si="72"/>
        <v>2</v>
      </c>
      <c r="L1160" s="4">
        <f t="shared" si="73"/>
        <v>382.2</v>
      </c>
      <c r="M1160" s="4">
        <f t="shared" si="74"/>
        <v>0.15</v>
      </c>
      <c r="N1160" s="4">
        <f t="shared" si="75"/>
        <v>649.74</v>
      </c>
      <c r="O1160" s="6">
        <f>VLOOKUP(C1160,'Cleaned Customer Dim'!$A$2:$D$501,4,FALSE)</f>
        <v>54</v>
      </c>
      <c r="P1160" s="6" t="str">
        <f>VLOOKUP(C1160,'Cleaned Customer Dim'!$A$2:$E$501,5,FALSE)</f>
        <v>Female</v>
      </c>
      <c r="Q1160" s="6" t="str">
        <f>VLOOKUP(C1160,'Cleaned Customer Dim'!$A$2:$J$501,10,FALSE)</f>
        <v>Silver</v>
      </c>
      <c r="R1160" s="4" t="str">
        <f>VLOOKUP(D1160,'Cleaned Product Dim'!$A$2:$C$101,3,FALSE)</f>
        <v>Clothing</v>
      </c>
      <c r="S1160" s="6">
        <f>VLOOKUP(D1160,'Cleaned Product Dim'!$A$2:$G$101,7,FALSE)</f>
        <v>265.73266666666666</v>
      </c>
      <c r="T1160" s="6">
        <f>VLOOKUP(D1160,'Cleaned Product Dim'!$A$2:$H$101,8,FALSE)</f>
        <v>343</v>
      </c>
      <c r="U1160" s="6" t="str">
        <f>VLOOKUP(E1160,'Cleaned Store Dim'!$A$2:$C$21,3,FALSE)</f>
        <v>North</v>
      </c>
      <c r="V1160" s="6" t="str">
        <f>VLOOKUP(E1160,'Cleaned Store Dim'!$A$2:$E$21,5,FALSE)</f>
        <v>Outlet</v>
      </c>
      <c r="W1160" s="6" t="str">
        <f>VLOOKUP(E1160,'Cleaned Store Dim'!$A$2:$F$21,6,FALSE)</f>
        <v>Goldberg</v>
      </c>
    </row>
    <row r="1161" spans="1:23" ht="15.75" x14ac:dyDescent="0.25">
      <c r="A1161" s="4" t="s">
        <v>3126</v>
      </c>
      <c r="B1161" s="20">
        <v>45999</v>
      </c>
      <c r="C1161" s="4" t="s">
        <v>1097</v>
      </c>
      <c r="D1161" s="4" t="s">
        <v>1853</v>
      </c>
      <c r="E1161" s="4" t="s">
        <v>1939</v>
      </c>
      <c r="F1161" s="4">
        <v>1</v>
      </c>
      <c r="G1161" s="4">
        <v>269.25</v>
      </c>
      <c r="H1161" s="4">
        <v>0.14000000000000001</v>
      </c>
      <c r="I1161" s="4" t="s">
        <v>1961</v>
      </c>
      <c r="J1161" s="4">
        <v>231.55500000000001</v>
      </c>
      <c r="K1161" s="4">
        <f t="shared" si="72"/>
        <v>1</v>
      </c>
      <c r="L1161" s="4">
        <f t="shared" si="73"/>
        <v>269.25</v>
      </c>
      <c r="M1161" s="4">
        <f t="shared" si="74"/>
        <v>0.14000000000000001</v>
      </c>
      <c r="N1161" s="4">
        <f t="shared" si="75"/>
        <v>231.55500000000001</v>
      </c>
      <c r="O1161" s="6">
        <f>VLOOKUP(C1161,'Cleaned Customer Dim'!$A$2:$D$501,4,FALSE)</f>
        <v>58</v>
      </c>
      <c r="P1161" s="6" t="str">
        <f>VLOOKUP(C1161,'Cleaned Customer Dim'!$A$2:$E$501,5,FALSE)</f>
        <v>Female</v>
      </c>
      <c r="Q1161" s="6" t="str">
        <f>VLOOKUP(C1161,'Cleaned Customer Dim'!$A$2:$J$501,10,FALSE)</f>
        <v>Platinum</v>
      </c>
      <c r="R1161" s="4" t="str">
        <f>VLOOKUP(D1161,'Cleaned Product Dim'!$A$2:$C$101,3,FALSE)</f>
        <v>Electronics</v>
      </c>
      <c r="S1161" s="6">
        <f>VLOOKUP(D1161,'Cleaned Product Dim'!$A$2:$G$101,7,FALSE)</f>
        <v>340.14</v>
      </c>
      <c r="T1161" s="6">
        <f>VLOOKUP(D1161,'Cleaned Product Dim'!$A$2:$H$101,8,FALSE)</f>
        <v>361</v>
      </c>
      <c r="U1161" s="6" t="str">
        <f>VLOOKUP(E1161,'Cleaned Store Dim'!$A$2:$C$21,3,FALSE)</f>
        <v>West</v>
      </c>
      <c r="V1161" s="6" t="str">
        <f>VLOOKUP(E1161,'Cleaned Store Dim'!$A$2:$E$21,5,FALSE)</f>
        <v>Flagship</v>
      </c>
      <c r="W1161" s="6" t="str">
        <f>VLOOKUP(E1161,'Cleaned Store Dim'!$A$2:$F$21,6,FALSE)</f>
        <v>New Jimmy</v>
      </c>
    </row>
    <row r="1162" spans="1:23" ht="15.75" x14ac:dyDescent="0.25">
      <c r="A1162" s="4" t="s">
        <v>3127</v>
      </c>
      <c r="B1162" s="20">
        <v>45367</v>
      </c>
      <c r="C1162" s="4" t="s">
        <v>1154</v>
      </c>
      <c r="D1162" s="4" t="s">
        <v>1667</v>
      </c>
      <c r="E1162" s="4" t="s">
        <v>1927</v>
      </c>
      <c r="F1162" s="4">
        <v>2</v>
      </c>
      <c r="G1162" s="4">
        <v>723.75</v>
      </c>
      <c r="H1162" s="4">
        <v>0.03</v>
      </c>
      <c r="I1162" s="4" t="s">
        <v>1961</v>
      </c>
      <c r="J1162" s="4">
        <v>1404.075</v>
      </c>
      <c r="K1162" s="4">
        <f t="shared" si="72"/>
        <v>2</v>
      </c>
      <c r="L1162" s="4">
        <f t="shared" si="73"/>
        <v>723.75</v>
      </c>
      <c r="M1162" s="4">
        <f t="shared" si="74"/>
        <v>0.03</v>
      </c>
      <c r="N1162" s="4">
        <f t="shared" si="75"/>
        <v>1404.075</v>
      </c>
      <c r="O1162" s="6">
        <f>VLOOKUP(C1162,'Cleaned Customer Dim'!$A$2:$D$501,4,FALSE)</f>
        <v>63</v>
      </c>
      <c r="P1162" s="6" t="str">
        <f>VLOOKUP(C1162,'Cleaned Customer Dim'!$A$2:$E$501,5,FALSE)</f>
        <v>Female</v>
      </c>
      <c r="Q1162" s="6" t="str">
        <f>VLOOKUP(C1162,'Cleaned Customer Dim'!$A$2:$J$501,10,FALSE)</f>
        <v>Platinum</v>
      </c>
      <c r="R1162" s="4" t="str">
        <f>VLOOKUP(D1162,'Cleaned Product Dim'!$A$2:$C$101,3,FALSE)</f>
        <v>Home</v>
      </c>
      <c r="S1162" s="6">
        <f>VLOOKUP(D1162,'Cleaned Product Dim'!$A$2:$G$101,7,FALSE)</f>
        <v>19.52</v>
      </c>
      <c r="T1162" s="6">
        <f>VLOOKUP(D1162,'Cleaned Product Dim'!$A$2:$H$101,8,FALSE)</f>
        <v>57</v>
      </c>
      <c r="U1162" s="6" t="str">
        <f>VLOOKUP(E1162,'Cleaned Store Dim'!$A$2:$C$21,3,FALSE)</f>
        <v>South</v>
      </c>
      <c r="V1162" s="6" t="str">
        <f>VLOOKUP(E1162,'Cleaned Store Dim'!$A$2:$E$21,5,FALSE)</f>
        <v>Online</v>
      </c>
      <c r="W1162" s="6" t="str">
        <f>VLOOKUP(E1162,'Cleaned Store Dim'!$A$2:$F$21,6,FALSE)</f>
        <v>Lake</v>
      </c>
    </row>
    <row r="1163" spans="1:23" ht="15.75" x14ac:dyDescent="0.25">
      <c r="A1163" s="4" t="s">
        <v>3128</v>
      </c>
      <c r="B1163" s="20">
        <v>45832</v>
      </c>
      <c r="C1163" s="4" t="s">
        <v>904</v>
      </c>
      <c r="D1163" s="4" t="s">
        <v>1631</v>
      </c>
      <c r="E1163" s="4" t="s">
        <v>1948</v>
      </c>
      <c r="F1163" s="4">
        <v>4</v>
      </c>
      <c r="G1163" s="4">
        <v>58.92</v>
      </c>
      <c r="H1163" s="4">
        <v>0.18</v>
      </c>
      <c r="I1163" s="4" t="s">
        <v>1959</v>
      </c>
      <c r="J1163" s="4">
        <v>193.2576</v>
      </c>
      <c r="K1163" s="4">
        <f t="shared" si="72"/>
        <v>4</v>
      </c>
      <c r="L1163" s="4">
        <f t="shared" si="73"/>
        <v>58.92</v>
      </c>
      <c r="M1163" s="4">
        <f t="shared" si="74"/>
        <v>0.18</v>
      </c>
      <c r="N1163" s="4">
        <f t="shared" si="75"/>
        <v>193.2576</v>
      </c>
      <c r="O1163" s="6">
        <f>VLOOKUP(C1163,'Cleaned Customer Dim'!$A$2:$D$501,4,FALSE)</f>
        <v>59</v>
      </c>
      <c r="P1163" s="6" t="str">
        <f>VLOOKUP(C1163,'Cleaned Customer Dim'!$A$2:$E$501,5,FALSE)</f>
        <v>Male</v>
      </c>
      <c r="Q1163" s="6" t="str">
        <f>VLOOKUP(C1163,'Cleaned Customer Dim'!$A$2:$J$501,10,FALSE)</f>
        <v>Platinum</v>
      </c>
      <c r="R1163" s="4" t="str">
        <f>VLOOKUP(D1163,'Cleaned Product Dim'!$A$2:$C$101,3,FALSE)</f>
        <v>Sports</v>
      </c>
      <c r="S1163" s="6">
        <f>VLOOKUP(D1163,'Cleaned Product Dim'!$A$2:$G$101,7,FALSE)</f>
        <v>21.34</v>
      </c>
      <c r="T1163" s="6">
        <f>VLOOKUP(D1163,'Cleaned Product Dim'!$A$2:$H$101,8,FALSE)</f>
        <v>65</v>
      </c>
      <c r="U1163" s="6" t="str">
        <f>VLOOKUP(E1163,'Cleaned Store Dim'!$A$2:$C$21,3,FALSE)</f>
        <v>East</v>
      </c>
      <c r="V1163" s="6" t="str">
        <f>VLOOKUP(E1163,'Cleaned Store Dim'!$A$2:$E$21,5,FALSE)</f>
        <v>Online</v>
      </c>
      <c r="W1163" s="6" t="str">
        <f>VLOOKUP(E1163,'Cleaned Store Dim'!$A$2:$F$21,6,FALSE)</f>
        <v>Vasquez</v>
      </c>
    </row>
    <row r="1164" spans="1:23" ht="15.75" x14ac:dyDescent="0.25">
      <c r="A1164" s="4" t="s">
        <v>3129</v>
      </c>
      <c r="B1164" s="20">
        <v>45438</v>
      </c>
      <c r="C1164" s="4" t="s">
        <v>627</v>
      </c>
      <c r="D1164" s="4" t="s">
        <v>1796</v>
      </c>
      <c r="E1164" s="4" t="s">
        <v>1924</v>
      </c>
      <c r="F1164" s="4">
        <v>2</v>
      </c>
      <c r="G1164" s="4">
        <v>913.08</v>
      </c>
      <c r="H1164" s="4">
        <v>0.26</v>
      </c>
      <c r="I1164" s="4" t="s">
        <v>1959</v>
      </c>
      <c r="J1164" s="4">
        <v>1351.3584000000001</v>
      </c>
      <c r="K1164" s="4">
        <f t="shared" si="72"/>
        <v>2</v>
      </c>
      <c r="L1164" s="4">
        <f t="shared" si="73"/>
        <v>913.08</v>
      </c>
      <c r="M1164" s="4">
        <f t="shared" si="74"/>
        <v>0.26</v>
      </c>
      <c r="N1164" s="4">
        <f t="shared" si="75"/>
        <v>1351.3584000000001</v>
      </c>
      <c r="O1164" s="6">
        <f>VLOOKUP(C1164,'Cleaned Customer Dim'!$A$2:$D$501,4,FALSE)</f>
        <v>42</v>
      </c>
      <c r="P1164" s="6" t="str">
        <f>VLOOKUP(C1164,'Cleaned Customer Dim'!$A$2:$E$501,5,FALSE)</f>
        <v>Male</v>
      </c>
      <c r="Q1164" s="6" t="str">
        <f>VLOOKUP(C1164,'Cleaned Customer Dim'!$A$2:$J$501,10,FALSE)</f>
        <v>Silver</v>
      </c>
      <c r="R1164" s="4" t="str">
        <f>VLOOKUP(D1164,'Cleaned Product Dim'!$A$2:$C$101,3,FALSE)</f>
        <v>Beauty</v>
      </c>
      <c r="S1164" s="6">
        <f>VLOOKUP(D1164,'Cleaned Product Dim'!$A$2:$G$101,7,FALSE)</f>
        <v>214.32</v>
      </c>
      <c r="T1164" s="6">
        <f>VLOOKUP(D1164,'Cleaned Product Dim'!$A$2:$H$101,8,FALSE)</f>
        <v>383</v>
      </c>
      <c r="U1164" s="6" t="str">
        <f>VLOOKUP(E1164,'Cleaned Store Dim'!$A$2:$C$21,3,FALSE)</f>
        <v>East</v>
      </c>
      <c r="V1164" s="6" t="str">
        <f>VLOOKUP(E1164,'Cleaned Store Dim'!$A$2:$E$21,5,FALSE)</f>
        <v>Online</v>
      </c>
      <c r="W1164" s="6" t="str">
        <f>VLOOKUP(E1164,'Cleaned Store Dim'!$A$2:$F$21,6,FALSE)</f>
        <v>David</v>
      </c>
    </row>
    <row r="1165" spans="1:23" ht="15.75" x14ac:dyDescent="0.25">
      <c r="A1165" s="4" t="s">
        <v>3130</v>
      </c>
      <c r="B1165" s="20">
        <v>45718</v>
      </c>
      <c r="C1165" s="4" t="s">
        <v>787</v>
      </c>
      <c r="D1165" s="4" t="s">
        <v>1826</v>
      </c>
      <c r="E1165" s="4" t="s">
        <v>1892</v>
      </c>
      <c r="F1165" s="4">
        <v>1</v>
      </c>
      <c r="G1165" s="4">
        <v>791.83</v>
      </c>
      <c r="H1165" s="4">
        <v>0.28000000000000003</v>
      </c>
      <c r="I1165" s="4" t="s">
        <v>1961</v>
      </c>
      <c r="J1165" s="4">
        <v>570.11760000000004</v>
      </c>
      <c r="K1165" s="4">
        <f t="shared" si="72"/>
        <v>1</v>
      </c>
      <c r="L1165" s="4">
        <f t="shared" si="73"/>
        <v>791.83</v>
      </c>
      <c r="M1165" s="4">
        <f t="shared" si="74"/>
        <v>0.28000000000000003</v>
      </c>
      <c r="N1165" s="4">
        <f t="shared" si="75"/>
        <v>570.11760000000004</v>
      </c>
      <c r="O1165" s="6">
        <f>VLOOKUP(C1165,'Cleaned Customer Dim'!$A$2:$D$501,4,FALSE)</f>
        <v>58</v>
      </c>
      <c r="P1165" s="6" t="str">
        <f>VLOOKUP(C1165,'Cleaned Customer Dim'!$A$2:$E$501,5,FALSE)</f>
        <v>Female</v>
      </c>
      <c r="Q1165" s="6" t="str">
        <f>VLOOKUP(C1165,'Cleaned Customer Dim'!$A$2:$J$501,10,FALSE)</f>
        <v>Silver</v>
      </c>
      <c r="R1165" s="4" t="str">
        <f>VLOOKUP(D1165,'Cleaned Product Dim'!$A$2:$C$101,3,FALSE)</f>
        <v>Sports</v>
      </c>
      <c r="S1165" s="6">
        <f>VLOOKUP(D1165,'Cleaned Product Dim'!$A$2:$G$101,7,FALSE)</f>
        <v>285.54000000000002</v>
      </c>
      <c r="T1165" s="6">
        <f>VLOOKUP(D1165,'Cleaned Product Dim'!$A$2:$H$101,8,FALSE)</f>
        <v>358</v>
      </c>
      <c r="U1165" s="6" t="str">
        <f>VLOOKUP(E1165,'Cleaned Store Dim'!$A$2:$C$21,3,FALSE)</f>
        <v>North</v>
      </c>
      <c r="V1165" s="6" t="str">
        <f>VLOOKUP(E1165,'Cleaned Store Dim'!$A$2:$E$21,5,FALSE)</f>
        <v>Flagship</v>
      </c>
      <c r="W1165" s="6" t="str">
        <f>VLOOKUP(E1165,'Cleaned Store Dim'!$A$2:$F$21,6,FALSE)</f>
        <v>Daniel</v>
      </c>
    </row>
    <row r="1166" spans="1:23" ht="15.75" x14ac:dyDescent="0.25">
      <c r="A1166" s="4" t="s">
        <v>3131</v>
      </c>
      <c r="B1166" s="20">
        <v>45330</v>
      </c>
      <c r="C1166" s="4" t="s">
        <v>1464</v>
      </c>
      <c r="D1166" s="4" t="s">
        <v>2061</v>
      </c>
      <c r="E1166" s="4" t="s">
        <v>1936</v>
      </c>
      <c r="F1166" s="4">
        <v>1</v>
      </c>
      <c r="G1166" s="4">
        <v>74.290000000000006</v>
      </c>
      <c r="H1166" s="4">
        <v>0.3</v>
      </c>
      <c r="I1166" s="4" t="s">
        <v>1964</v>
      </c>
      <c r="J1166" s="4">
        <v>52.003</v>
      </c>
      <c r="K1166" s="4">
        <f t="shared" si="72"/>
        <v>1</v>
      </c>
      <c r="L1166" s="4">
        <f t="shared" si="73"/>
        <v>74.290000000000006</v>
      </c>
      <c r="M1166" s="4">
        <f t="shared" si="74"/>
        <v>0.3</v>
      </c>
      <c r="N1166" s="4">
        <f t="shared" si="75"/>
        <v>52.003</v>
      </c>
      <c r="O1166" s="6">
        <f>VLOOKUP(C1166,'Cleaned Customer Dim'!$A$2:$D$501,4,FALSE)</f>
        <v>42</v>
      </c>
      <c r="P1166" s="6" t="str">
        <f>VLOOKUP(C1166,'Cleaned Customer Dim'!$A$2:$E$501,5,FALSE)</f>
        <v>Male</v>
      </c>
      <c r="Q1166" s="6" t="str">
        <f>VLOOKUP(C1166,'Cleaned Customer Dim'!$A$2:$J$501,10,FALSE)</f>
        <v>Platinum</v>
      </c>
      <c r="R1166" s="4" t="str">
        <f>VLOOKUP(D1166,'Cleaned Product Dim'!$A$2:$C$101,3,FALSE)</f>
        <v>Clothing</v>
      </c>
      <c r="S1166" s="6">
        <f>VLOOKUP(D1166,'Cleaned Product Dim'!$A$2:$G$101,7,FALSE)</f>
        <v>364.67</v>
      </c>
      <c r="T1166" s="6">
        <f>VLOOKUP(D1166,'Cleaned Product Dim'!$A$2:$H$101,8,FALSE)</f>
        <v>452</v>
      </c>
      <c r="U1166" s="6" t="str">
        <f>VLOOKUP(E1166,'Cleaned Store Dim'!$A$2:$C$21,3,FALSE)</f>
        <v>North</v>
      </c>
      <c r="V1166" s="6" t="str">
        <f>VLOOKUP(E1166,'Cleaned Store Dim'!$A$2:$E$21,5,FALSE)</f>
        <v>Flagship</v>
      </c>
      <c r="W1166" s="6" t="str">
        <f>VLOOKUP(E1166,'Cleaned Store Dim'!$A$2:$F$21,6,FALSE)</f>
        <v>Jenniferstad</v>
      </c>
    </row>
    <row r="1167" spans="1:23" ht="15.75" x14ac:dyDescent="0.25">
      <c r="A1167" s="4" t="s">
        <v>3132</v>
      </c>
      <c r="B1167" s="20">
        <v>45251</v>
      </c>
      <c r="C1167" s="4" t="s">
        <v>790</v>
      </c>
      <c r="D1167" s="4" t="s">
        <v>1683</v>
      </c>
      <c r="E1167" s="4" t="s">
        <v>1887</v>
      </c>
      <c r="F1167" s="4">
        <v>2</v>
      </c>
      <c r="G1167" s="4">
        <v>961.68</v>
      </c>
      <c r="H1167" s="4">
        <v>0.27</v>
      </c>
      <c r="I1167" s="4" t="s">
        <v>1961</v>
      </c>
      <c r="J1167" s="4">
        <v>1404.0527999999999</v>
      </c>
      <c r="K1167" s="4">
        <f t="shared" si="72"/>
        <v>2</v>
      </c>
      <c r="L1167" s="4">
        <f t="shared" si="73"/>
        <v>961.68</v>
      </c>
      <c r="M1167" s="4">
        <f t="shared" si="74"/>
        <v>0.27</v>
      </c>
      <c r="N1167" s="4">
        <f t="shared" si="75"/>
        <v>1404.0527999999999</v>
      </c>
      <c r="O1167" s="6">
        <f>VLOOKUP(C1167,'Cleaned Customer Dim'!$A$2:$D$501,4,FALSE)</f>
        <v>56</v>
      </c>
      <c r="P1167" s="6" t="str">
        <f>VLOOKUP(C1167,'Cleaned Customer Dim'!$A$2:$E$501,5,FALSE)</f>
        <v>Female</v>
      </c>
      <c r="Q1167" s="6" t="str">
        <f>VLOOKUP(C1167,'Cleaned Customer Dim'!$A$2:$J$501,10,FALSE)</f>
        <v>Gold</v>
      </c>
      <c r="R1167" s="4" t="str">
        <f>VLOOKUP(D1167,'Cleaned Product Dim'!$A$2:$C$101,3,FALSE)</f>
        <v>Home</v>
      </c>
      <c r="S1167" s="6">
        <f>VLOOKUP(D1167,'Cleaned Product Dim'!$A$2:$G$101,7,FALSE)</f>
        <v>382.22</v>
      </c>
      <c r="T1167" s="6">
        <f>VLOOKUP(D1167,'Cleaned Product Dim'!$A$2:$H$101,8,FALSE)</f>
        <v>329</v>
      </c>
      <c r="U1167" s="6" t="str">
        <f>VLOOKUP(E1167,'Cleaned Store Dim'!$A$2:$C$21,3,FALSE)</f>
        <v>East</v>
      </c>
      <c r="V1167" s="6" t="str">
        <f>VLOOKUP(E1167,'Cleaned Store Dim'!$A$2:$E$21,5,FALSE)</f>
        <v>Flagship</v>
      </c>
      <c r="W1167" s="6" t="str">
        <f>VLOOKUP(E1167,'Cleaned Store Dim'!$A$2:$F$21,6,FALSE)</f>
        <v>Washington</v>
      </c>
    </row>
    <row r="1168" spans="1:23" ht="15.75" x14ac:dyDescent="0.25">
      <c r="A1168" s="4" t="s">
        <v>3133</v>
      </c>
      <c r="B1168" s="20">
        <v>45811</v>
      </c>
      <c r="C1168" s="4" t="s">
        <v>1530</v>
      </c>
      <c r="D1168" s="4" t="s">
        <v>1631</v>
      </c>
      <c r="E1168" s="4" t="s">
        <v>1934</v>
      </c>
      <c r="F1168" s="4">
        <v>1</v>
      </c>
      <c r="G1168" s="4">
        <v>90.72</v>
      </c>
      <c r="H1168" s="4">
        <v>0.1</v>
      </c>
      <c r="I1168" s="4" t="s">
        <v>1961</v>
      </c>
      <c r="J1168" s="4">
        <v>81.647999999999996</v>
      </c>
      <c r="K1168" s="4">
        <f t="shared" si="72"/>
        <v>1</v>
      </c>
      <c r="L1168" s="4">
        <f t="shared" si="73"/>
        <v>90.72</v>
      </c>
      <c r="M1168" s="4">
        <f t="shared" si="74"/>
        <v>0.1</v>
      </c>
      <c r="N1168" s="4">
        <f t="shared" si="75"/>
        <v>81.647999999999996</v>
      </c>
      <c r="O1168" s="6">
        <f>VLOOKUP(C1168,'Cleaned Customer Dim'!$A$2:$D$501,4,FALSE)</f>
        <v>21</v>
      </c>
      <c r="P1168" s="6" t="str">
        <f>VLOOKUP(C1168,'Cleaned Customer Dim'!$A$2:$E$501,5,FALSE)</f>
        <v>Male</v>
      </c>
      <c r="Q1168" s="6" t="str">
        <f>VLOOKUP(C1168,'Cleaned Customer Dim'!$A$2:$J$501,10,FALSE)</f>
        <v>Gold</v>
      </c>
      <c r="R1168" s="4" t="str">
        <f>VLOOKUP(D1168,'Cleaned Product Dim'!$A$2:$C$101,3,FALSE)</f>
        <v>Sports</v>
      </c>
      <c r="S1168" s="6">
        <f>VLOOKUP(D1168,'Cleaned Product Dim'!$A$2:$G$101,7,FALSE)</f>
        <v>21.34</v>
      </c>
      <c r="T1168" s="6">
        <f>VLOOKUP(D1168,'Cleaned Product Dim'!$A$2:$H$101,8,FALSE)</f>
        <v>65</v>
      </c>
      <c r="U1168" s="6" t="str">
        <f>VLOOKUP(E1168,'Cleaned Store Dim'!$A$2:$C$21,3,FALSE)</f>
        <v>South</v>
      </c>
      <c r="V1168" s="6" t="str">
        <f>VLOOKUP(E1168,'Cleaned Store Dim'!$A$2:$E$21,5,FALSE)</f>
        <v>Outlet</v>
      </c>
      <c r="W1168" s="6" t="str">
        <f>VLOOKUP(E1168,'Cleaned Store Dim'!$A$2:$F$21,6,FALSE)</f>
        <v>Christopher</v>
      </c>
    </row>
    <row r="1169" spans="1:23" ht="15.75" x14ac:dyDescent="0.25">
      <c r="A1169" s="4" t="s">
        <v>3134</v>
      </c>
      <c r="B1169" s="20">
        <v>45659</v>
      </c>
      <c r="C1169" s="4" t="s">
        <v>228</v>
      </c>
      <c r="D1169" s="4" t="s">
        <v>1756</v>
      </c>
      <c r="E1169" s="4" t="s">
        <v>1914</v>
      </c>
      <c r="F1169" s="4">
        <v>1</v>
      </c>
      <c r="G1169" s="4">
        <v>458.69</v>
      </c>
      <c r="H1169" s="4">
        <v>0.16</v>
      </c>
      <c r="I1169" s="4" t="s">
        <v>1961</v>
      </c>
      <c r="J1169" s="4">
        <v>385.2996</v>
      </c>
      <c r="K1169" s="4">
        <f t="shared" si="72"/>
        <v>1</v>
      </c>
      <c r="L1169" s="4">
        <f t="shared" si="73"/>
        <v>458.69</v>
      </c>
      <c r="M1169" s="4">
        <f t="shared" si="74"/>
        <v>0.16</v>
      </c>
      <c r="N1169" s="4">
        <f t="shared" si="75"/>
        <v>385.2996</v>
      </c>
      <c r="O1169" s="6">
        <f>VLOOKUP(C1169,'Cleaned Customer Dim'!$A$2:$D$501,4,FALSE)</f>
        <v>22</v>
      </c>
      <c r="P1169" s="6" t="str">
        <f>VLOOKUP(C1169,'Cleaned Customer Dim'!$A$2:$E$501,5,FALSE)</f>
        <v>Female</v>
      </c>
      <c r="Q1169" s="6" t="str">
        <f>VLOOKUP(C1169,'Cleaned Customer Dim'!$A$2:$J$501,10,FALSE)</f>
        <v>Silver</v>
      </c>
      <c r="R1169" s="4" t="str">
        <f>VLOOKUP(D1169,'Cleaned Product Dim'!$A$2:$C$101,3,FALSE)</f>
        <v>Clothing</v>
      </c>
      <c r="S1169" s="6">
        <f>VLOOKUP(D1169,'Cleaned Product Dim'!$A$2:$G$101,7,FALSE)</f>
        <v>113.83</v>
      </c>
      <c r="T1169" s="6">
        <f>VLOOKUP(D1169,'Cleaned Product Dim'!$A$2:$H$101,8,FALSE)</f>
        <v>485</v>
      </c>
      <c r="U1169" s="6" t="str">
        <f>VLOOKUP(E1169,'Cleaned Store Dim'!$A$2:$C$21,3,FALSE)</f>
        <v>South</v>
      </c>
      <c r="V1169" s="6" t="str">
        <f>VLOOKUP(E1169,'Cleaned Store Dim'!$A$2:$E$21,5,FALSE)</f>
        <v>Online</v>
      </c>
      <c r="W1169" s="6" t="str">
        <f>VLOOKUP(E1169,'Cleaned Store Dim'!$A$2:$F$21,6,FALSE)</f>
        <v>Williamsport</v>
      </c>
    </row>
    <row r="1170" spans="1:23" ht="15.75" x14ac:dyDescent="0.25">
      <c r="A1170" s="4" t="s">
        <v>3135</v>
      </c>
      <c r="B1170" s="20">
        <v>45346</v>
      </c>
      <c r="C1170" s="4" t="s">
        <v>754</v>
      </c>
      <c r="D1170" s="4" t="s">
        <v>1680</v>
      </c>
      <c r="E1170" s="4" t="s">
        <v>1914</v>
      </c>
      <c r="F1170" s="4">
        <v>1</v>
      </c>
      <c r="G1170" s="4">
        <v>168.29</v>
      </c>
      <c r="H1170" s="4">
        <v>0.05</v>
      </c>
      <c r="I1170" s="4" t="s">
        <v>1961</v>
      </c>
      <c r="J1170" s="4">
        <v>159.87549999999999</v>
      </c>
      <c r="K1170" s="4">
        <f t="shared" si="72"/>
        <v>1</v>
      </c>
      <c r="L1170" s="4">
        <f t="shared" si="73"/>
        <v>168.29</v>
      </c>
      <c r="M1170" s="4">
        <f t="shared" si="74"/>
        <v>0.05</v>
      </c>
      <c r="N1170" s="4">
        <f t="shared" si="75"/>
        <v>159.87549999999999</v>
      </c>
      <c r="O1170" s="6">
        <f>VLOOKUP(C1170,'Cleaned Customer Dim'!$A$2:$D$501,4,FALSE)</f>
        <v>22</v>
      </c>
      <c r="P1170" s="6" t="str">
        <f>VLOOKUP(C1170,'Cleaned Customer Dim'!$A$2:$E$501,5,FALSE)</f>
        <v>Female</v>
      </c>
      <c r="Q1170" s="6" t="str">
        <f>VLOOKUP(C1170,'Cleaned Customer Dim'!$A$2:$J$501,10,FALSE)</f>
        <v>Bronze</v>
      </c>
      <c r="R1170" s="4" t="str">
        <f>VLOOKUP(D1170,'Cleaned Product Dim'!$A$2:$C$101,3,FALSE)</f>
        <v>Electronics</v>
      </c>
      <c r="S1170" s="6">
        <f>VLOOKUP(D1170,'Cleaned Product Dim'!$A$2:$G$101,7,FALSE)</f>
        <v>419.28</v>
      </c>
      <c r="T1170" s="6">
        <f>VLOOKUP(D1170,'Cleaned Product Dim'!$A$2:$H$101,8,FALSE)</f>
        <v>86</v>
      </c>
      <c r="U1170" s="6" t="str">
        <f>VLOOKUP(E1170,'Cleaned Store Dim'!$A$2:$C$21,3,FALSE)</f>
        <v>South</v>
      </c>
      <c r="V1170" s="6" t="str">
        <f>VLOOKUP(E1170,'Cleaned Store Dim'!$A$2:$E$21,5,FALSE)</f>
        <v>Online</v>
      </c>
      <c r="W1170" s="6" t="str">
        <f>VLOOKUP(E1170,'Cleaned Store Dim'!$A$2:$F$21,6,FALSE)</f>
        <v>Williamsport</v>
      </c>
    </row>
    <row r="1171" spans="1:23" ht="15.75" x14ac:dyDescent="0.25">
      <c r="A1171" s="4" t="s">
        <v>3136</v>
      </c>
      <c r="B1171" s="20">
        <v>45549</v>
      </c>
      <c r="C1171" s="4" t="s">
        <v>695</v>
      </c>
      <c r="D1171" s="4" t="s">
        <v>1625</v>
      </c>
      <c r="E1171" s="4" t="s">
        <v>1942</v>
      </c>
      <c r="F1171" s="4">
        <v>1</v>
      </c>
      <c r="G1171" s="4">
        <v>391.77</v>
      </c>
      <c r="H1171" s="4">
        <v>0.1</v>
      </c>
      <c r="I1171" s="4" t="s">
        <v>1961</v>
      </c>
      <c r="J1171" s="4">
        <v>352.59300000000002</v>
      </c>
      <c r="K1171" s="4">
        <f t="shared" si="72"/>
        <v>1</v>
      </c>
      <c r="L1171" s="4">
        <f t="shared" si="73"/>
        <v>391.77</v>
      </c>
      <c r="M1171" s="4">
        <f t="shared" si="74"/>
        <v>0.1</v>
      </c>
      <c r="N1171" s="4">
        <f t="shared" si="75"/>
        <v>352.59300000000002</v>
      </c>
      <c r="O1171" s="6">
        <f>VLOOKUP(C1171,'Cleaned Customer Dim'!$A$2:$D$501,4,FALSE)</f>
        <v>20</v>
      </c>
      <c r="P1171" s="6" t="str">
        <f>VLOOKUP(C1171,'Cleaned Customer Dim'!$A$2:$E$501,5,FALSE)</f>
        <v>Female</v>
      </c>
      <c r="Q1171" s="6" t="str">
        <f>VLOOKUP(C1171,'Cleaned Customer Dim'!$A$2:$J$501,10,FALSE)</f>
        <v>Silver</v>
      </c>
      <c r="R1171" s="4" t="str">
        <f>VLOOKUP(D1171,'Cleaned Product Dim'!$A$2:$C$101,3,FALSE)</f>
        <v>Sports</v>
      </c>
      <c r="S1171" s="6">
        <f>VLOOKUP(D1171,'Cleaned Product Dim'!$A$2:$G$101,7,FALSE)</f>
        <v>144.53</v>
      </c>
      <c r="T1171" s="6">
        <f>VLOOKUP(D1171,'Cleaned Product Dim'!$A$2:$H$101,8,FALSE)</f>
        <v>367</v>
      </c>
      <c r="U1171" s="6" t="str">
        <f>VLOOKUP(E1171,'Cleaned Store Dim'!$A$2:$C$21,3,FALSE)</f>
        <v>North</v>
      </c>
      <c r="V1171" s="6" t="str">
        <f>VLOOKUP(E1171,'Cleaned Store Dim'!$A$2:$E$21,5,FALSE)</f>
        <v>Flagship</v>
      </c>
      <c r="W1171" s="6" t="str">
        <f>VLOOKUP(E1171,'Cleaned Store Dim'!$A$2:$F$21,6,FALSE)</f>
        <v>Benson</v>
      </c>
    </row>
    <row r="1172" spans="1:23" ht="15.75" x14ac:dyDescent="0.25">
      <c r="A1172" s="4" t="s">
        <v>3137</v>
      </c>
      <c r="B1172" s="20">
        <v>45900</v>
      </c>
      <c r="C1172" s="4" t="s">
        <v>1088</v>
      </c>
      <c r="D1172" s="4" t="s">
        <v>1606</v>
      </c>
      <c r="E1172" s="4" t="s">
        <v>1934</v>
      </c>
      <c r="F1172" s="4">
        <v>1</v>
      </c>
      <c r="G1172" s="4">
        <v>424.83</v>
      </c>
      <c r="H1172" s="4">
        <v>0.05</v>
      </c>
      <c r="I1172" s="4" t="s">
        <v>1964</v>
      </c>
      <c r="J1172" s="4">
        <v>403.58850000000001</v>
      </c>
      <c r="K1172" s="4">
        <f t="shared" si="72"/>
        <v>1</v>
      </c>
      <c r="L1172" s="4">
        <f t="shared" si="73"/>
        <v>424.83</v>
      </c>
      <c r="M1172" s="4">
        <f t="shared" si="74"/>
        <v>0.05</v>
      </c>
      <c r="N1172" s="4">
        <f t="shared" si="75"/>
        <v>403.58850000000001</v>
      </c>
      <c r="O1172" s="6">
        <f>VLOOKUP(C1172,'Cleaned Customer Dim'!$A$2:$D$501,4,FALSE)</f>
        <v>38</v>
      </c>
      <c r="P1172" s="6" t="str">
        <f>VLOOKUP(C1172,'Cleaned Customer Dim'!$A$2:$E$501,5,FALSE)</f>
        <v>Male</v>
      </c>
      <c r="Q1172" s="6" t="str">
        <f>VLOOKUP(C1172,'Cleaned Customer Dim'!$A$2:$J$501,10,FALSE)</f>
        <v>Bronze</v>
      </c>
      <c r="R1172" s="4" t="str">
        <f>VLOOKUP(D1172,'Cleaned Product Dim'!$A$2:$C$101,3,FALSE)</f>
        <v>Beauty</v>
      </c>
      <c r="S1172" s="6">
        <f>VLOOKUP(D1172,'Cleaned Product Dim'!$A$2:$G$101,7,FALSE)</f>
        <v>115.82</v>
      </c>
      <c r="T1172" s="6">
        <f>VLOOKUP(D1172,'Cleaned Product Dim'!$A$2:$H$101,8,FALSE)</f>
        <v>460</v>
      </c>
      <c r="U1172" s="6" t="str">
        <f>VLOOKUP(E1172,'Cleaned Store Dim'!$A$2:$C$21,3,FALSE)</f>
        <v>South</v>
      </c>
      <c r="V1172" s="6" t="str">
        <f>VLOOKUP(E1172,'Cleaned Store Dim'!$A$2:$E$21,5,FALSE)</f>
        <v>Outlet</v>
      </c>
      <c r="W1172" s="6" t="str">
        <f>VLOOKUP(E1172,'Cleaned Store Dim'!$A$2:$F$21,6,FALSE)</f>
        <v>Christopher</v>
      </c>
    </row>
    <row r="1173" spans="1:23" ht="15.75" x14ac:dyDescent="0.25">
      <c r="A1173" s="4" t="s">
        <v>3138</v>
      </c>
      <c r="B1173" s="20">
        <v>45308</v>
      </c>
      <c r="C1173" s="4" t="s">
        <v>206</v>
      </c>
      <c r="D1173" s="4" t="s">
        <v>1603</v>
      </c>
      <c r="E1173" s="4" t="s">
        <v>1901</v>
      </c>
      <c r="F1173" s="4">
        <v>1</v>
      </c>
      <c r="G1173" s="4">
        <v>499.46</v>
      </c>
      <c r="H1173" s="4">
        <v>0.1</v>
      </c>
      <c r="I1173" s="4" t="s">
        <v>1959</v>
      </c>
      <c r="J1173" s="4">
        <v>449.51400000000001</v>
      </c>
      <c r="K1173" s="4">
        <f t="shared" si="72"/>
        <v>1</v>
      </c>
      <c r="L1173" s="4">
        <f t="shared" si="73"/>
        <v>499.46</v>
      </c>
      <c r="M1173" s="4">
        <f t="shared" si="74"/>
        <v>0.1</v>
      </c>
      <c r="N1173" s="4">
        <f t="shared" si="75"/>
        <v>449.51400000000001</v>
      </c>
      <c r="O1173" s="6">
        <f>VLOOKUP(C1173,'Cleaned Customer Dim'!$A$2:$D$501,4,FALSE)</f>
        <v>37</v>
      </c>
      <c r="P1173" s="6" t="str">
        <f>VLOOKUP(C1173,'Cleaned Customer Dim'!$A$2:$E$501,5,FALSE)</f>
        <v>Female</v>
      </c>
      <c r="Q1173" s="6" t="str">
        <f>VLOOKUP(C1173,'Cleaned Customer Dim'!$A$2:$J$501,10,FALSE)</f>
        <v>Gold</v>
      </c>
      <c r="R1173" s="4" t="str">
        <f>VLOOKUP(D1173,'Cleaned Product Dim'!$A$2:$C$101,3,FALSE)</f>
        <v>Electronics</v>
      </c>
      <c r="S1173" s="6">
        <f>VLOOKUP(D1173,'Cleaned Product Dim'!$A$2:$G$101,7,FALSE)</f>
        <v>449.4</v>
      </c>
      <c r="T1173" s="6">
        <f>VLOOKUP(D1173,'Cleaned Product Dim'!$A$2:$H$101,8,FALSE)</f>
        <v>274.7</v>
      </c>
      <c r="U1173" s="6" t="str">
        <f>VLOOKUP(E1173,'Cleaned Store Dim'!$A$2:$C$21,3,FALSE)</f>
        <v>North</v>
      </c>
      <c r="V1173" s="6" t="str">
        <f>VLOOKUP(E1173,'Cleaned Store Dim'!$A$2:$E$21,5,FALSE)</f>
        <v>Outlet</v>
      </c>
      <c r="W1173" s="6" t="str">
        <f>VLOOKUP(E1173,'Cleaned Store Dim'!$A$2:$F$21,6,FALSE)</f>
        <v>Goldberg</v>
      </c>
    </row>
    <row r="1174" spans="1:23" ht="15.75" x14ac:dyDescent="0.25">
      <c r="A1174" s="4" t="s">
        <v>3139</v>
      </c>
      <c r="B1174" s="20">
        <v>45336</v>
      </c>
      <c r="C1174" s="4" t="s">
        <v>88</v>
      </c>
      <c r="D1174" s="4" t="s">
        <v>1880</v>
      </c>
      <c r="E1174" s="4" t="s">
        <v>1892</v>
      </c>
      <c r="F1174" s="4">
        <v>2</v>
      </c>
      <c r="G1174" s="4">
        <v>698.34</v>
      </c>
      <c r="H1174" s="4">
        <v>0.15</v>
      </c>
      <c r="I1174" s="4" t="s">
        <v>1961</v>
      </c>
      <c r="J1174" s="4">
        <v>1187.1780000000001</v>
      </c>
      <c r="K1174" s="4">
        <f t="shared" si="72"/>
        <v>2</v>
      </c>
      <c r="L1174" s="4">
        <f t="shared" si="73"/>
        <v>698.34</v>
      </c>
      <c r="M1174" s="4">
        <f t="shared" si="74"/>
        <v>0.15</v>
      </c>
      <c r="N1174" s="4">
        <f t="shared" si="75"/>
        <v>1187.1780000000001</v>
      </c>
      <c r="O1174" s="6">
        <f>VLOOKUP(C1174,'Cleaned Customer Dim'!$A$2:$D$501,4,FALSE)</f>
        <v>46</v>
      </c>
      <c r="P1174" s="6" t="str">
        <f>VLOOKUP(C1174,'Cleaned Customer Dim'!$A$2:$E$501,5,FALSE)</f>
        <v>Female</v>
      </c>
      <c r="Q1174" s="6" t="str">
        <f>VLOOKUP(C1174,'Cleaned Customer Dim'!$A$2:$J$501,10,FALSE)</f>
        <v>Platinum</v>
      </c>
      <c r="R1174" s="4" t="str">
        <f>VLOOKUP(D1174,'Cleaned Product Dim'!$A$2:$C$101,3,FALSE)</f>
        <v>Home</v>
      </c>
      <c r="S1174" s="6">
        <f>VLOOKUP(D1174,'Cleaned Product Dim'!$A$2:$G$101,7,FALSE)</f>
        <v>201.41</v>
      </c>
      <c r="T1174" s="6">
        <f>VLOOKUP(D1174,'Cleaned Product Dim'!$A$2:$H$101,8,FALSE)</f>
        <v>146</v>
      </c>
      <c r="U1174" s="6" t="str">
        <f>VLOOKUP(E1174,'Cleaned Store Dim'!$A$2:$C$21,3,FALSE)</f>
        <v>North</v>
      </c>
      <c r="V1174" s="6" t="str">
        <f>VLOOKUP(E1174,'Cleaned Store Dim'!$A$2:$E$21,5,FALSE)</f>
        <v>Flagship</v>
      </c>
      <c r="W1174" s="6" t="str">
        <f>VLOOKUP(E1174,'Cleaned Store Dim'!$A$2:$F$21,6,FALSE)</f>
        <v>Daniel</v>
      </c>
    </row>
    <row r="1175" spans="1:23" ht="15.75" x14ac:dyDescent="0.25">
      <c r="A1175" s="4" t="s">
        <v>3140</v>
      </c>
      <c r="B1175" s="20">
        <v>45213</v>
      </c>
      <c r="C1175" s="4" t="s">
        <v>910</v>
      </c>
      <c r="D1175" s="4" t="s">
        <v>1750</v>
      </c>
      <c r="E1175" s="4" t="s">
        <v>1939</v>
      </c>
      <c r="F1175" s="4">
        <v>2</v>
      </c>
      <c r="G1175" s="4">
        <v>805.08</v>
      </c>
      <c r="H1175" s="4">
        <v>0.27</v>
      </c>
      <c r="I1175" s="4" t="s">
        <v>1961</v>
      </c>
      <c r="J1175" s="4">
        <v>1175.4168</v>
      </c>
      <c r="K1175" s="4">
        <f t="shared" si="72"/>
        <v>2</v>
      </c>
      <c r="L1175" s="4">
        <f t="shared" si="73"/>
        <v>805.08</v>
      </c>
      <c r="M1175" s="4">
        <f t="shared" si="74"/>
        <v>0.27</v>
      </c>
      <c r="N1175" s="4">
        <f t="shared" si="75"/>
        <v>1175.4168</v>
      </c>
      <c r="O1175" s="6">
        <f>VLOOKUP(C1175,'Cleaned Customer Dim'!$A$2:$D$501,4,FALSE)</f>
        <v>54</v>
      </c>
      <c r="P1175" s="6" t="str">
        <f>VLOOKUP(C1175,'Cleaned Customer Dim'!$A$2:$E$501,5,FALSE)</f>
        <v>Female</v>
      </c>
      <c r="Q1175" s="6" t="str">
        <f>VLOOKUP(C1175,'Cleaned Customer Dim'!$A$2:$J$501,10,FALSE)</f>
        <v>Silver</v>
      </c>
      <c r="R1175" s="4" t="str">
        <f>VLOOKUP(D1175,'Cleaned Product Dim'!$A$2:$C$101,3,FALSE)</f>
        <v>Home</v>
      </c>
      <c r="S1175" s="6">
        <f>VLOOKUP(D1175,'Cleaned Product Dim'!$A$2:$G$101,7,FALSE)</f>
        <v>461.47</v>
      </c>
      <c r="T1175" s="6">
        <f>VLOOKUP(D1175,'Cleaned Product Dim'!$A$2:$H$101,8,FALSE)</f>
        <v>190</v>
      </c>
      <c r="U1175" s="6" t="str">
        <f>VLOOKUP(E1175,'Cleaned Store Dim'!$A$2:$C$21,3,FALSE)</f>
        <v>West</v>
      </c>
      <c r="V1175" s="6" t="str">
        <f>VLOOKUP(E1175,'Cleaned Store Dim'!$A$2:$E$21,5,FALSE)</f>
        <v>Flagship</v>
      </c>
      <c r="W1175" s="6" t="str">
        <f>VLOOKUP(E1175,'Cleaned Store Dim'!$A$2:$F$21,6,FALSE)</f>
        <v>New Jimmy</v>
      </c>
    </row>
    <row r="1176" spans="1:23" ht="15.75" x14ac:dyDescent="0.25">
      <c r="A1176" s="4" t="s">
        <v>3141</v>
      </c>
      <c r="B1176" s="20">
        <v>45742</v>
      </c>
      <c r="C1176" s="4" t="s">
        <v>1449</v>
      </c>
      <c r="D1176" s="4" t="s">
        <v>1811</v>
      </c>
      <c r="E1176" s="4" t="s">
        <v>1896</v>
      </c>
      <c r="F1176" s="4">
        <v>4</v>
      </c>
      <c r="G1176" s="4">
        <v>934.79</v>
      </c>
      <c r="H1176" s="4">
        <v>0.08</v>
      </c>
      <c r="I1176" s="4" t="s">
        <v>1961</v>
      </c>
      <c r="J1176" s="4">
        <v>3440.0272</v>
      </c>
      <c r="K1176" s="4">
        <f t="shared" si="72"/>
        <v>4</v>
      </c>
      <c r="L1176" s="4">
        <f t="shared" si="73"/>
        <v>934.79</v>
      </c>
      <c r="M1176" s="4">
        <f t="shared" si="74"/>
        <v>0.08</v>
      </c>
      <c r="N1176" s="4">
        <f t="shared" si="75"/>
        <v>3440.0272</v>
      </c>
      <c r="O1176" s="6">
        <f>VLOOKUP(C1176,'Cleaned Customer Dim'!$A$2:$D$501,4,FALSE)</f>
        <v>18</v>
      </c>
      <c r="P1176" s="6" t="str">
        <f>VLOOKUP(C1176,'Cleaned Customer Dim'!$A$2:$E$501,5,FALSE)</f>
        <v>Male</v>
      </c>
      <c r="Q1176" s="6" t="str">
        <f>VLOOKUP(C1176,'Cleaned Customer Dim'!$A$2:$J$501,10,FALSE)</f>
        <v>Silver</v>
      </c>
      <c r="R1176" s="4" t="str">
        <f>VLOOKUP(D1176,'Cleaned Product Dim'!$A$2:$C$101,3,FALSE)</f>
        <v>Electronics</v>
      </c>
      <c r="S1176" s="6">
        <f>VLOOKUP(D1176,'Cleaned Product Dim'!$A$2:$G$101,7,FALSE)</f>
        <v>392.89</v>
      </c>
      <c r="T1176" s="6">
        <f>VLOOKUP(D1176,'Cleaned Product Dim'!$A$2:$H$101,8,FALSE)</f>
        <v>320</v>
      </c>
      <c r="U1176" s="6" t="str">
        <f>VLOOKUP(E1176,'Cleaned Store Dim'!$A$2:$C$21,3,FALSE)</f>
        <v>South</v>
      </c>
      <c r="V1176" s="6" t="str">
        <f>VLOOKUP(E1176,'Cleaned Store Dim'!$A$2:$E$21,5,FALSE)</f>
        <v>Outlet</v>
      </c>
      <c r="W1176" s="6" t="str">
        <f>VLOOKUP(E1176,'Cleaned Store Dim'!$A$2:$F$21,6,FALSE)</f>
        <v>North Nancy</v>
      </c>
    </row>
    <row r="1177" spans="1:23" ht="15.75" x14ac:dyDescent="0.25">
      <c r="A1177" s="4" t="s">
        <v>3142</v>
      </c>
      <c r="B1177" s="20">
        <v>45698</v>
      </c>
      <c r="C1177" s="4" t="s">
        <v>88</v>
      </c>
      <c r="D1177" s="4" t="s">
        <v>1762</v>
      </c>
      <c r="E1177" s="4" t="s">
        <v>1892</v>
      </c>
      <c r="F1177" s="4">
        <v>2</v>
      </c>
      <c r="G1177" s="4">
        <v>424.54</v>
      </c>
      <c r="H1177" s="4">
        <v>0.24</v>
      </c>
      <c r="I1177" s="4" t="s">
        <v>1961</v>
      </c>
      <c r="J1177" s="4">
        <v>645.30080000000009</v>
      </c>
      <c r="K1177" s="4">
        <f t="shared" si="72"/>
        <v>2</v>
      </c>
      <c r="L1177" s="4">
        <f t="shared" si="73"/>
        <v>424.54</v>
      </c>
      <c r="M1177" s="4">
        <f t="shared" si="74"/>
        <v>0.24</v>
      </c>
      <c r="N1177" s="4">
        <f t="shared" si="75"/>
        <v>645.30080000000009</v>
      </c>
      <c r="O1177" s="6">
        <f>VLOOKUP(C1177,'Cleaned Customer Dim'!$A$2:$D$501,4,FALSE)</f>
        <v>46</v>
      </c>
      <c r="P1177" s="6" t="str">
        <f>VLOOKUP(C1177,'Cleaned Customer Dim'!$A$2:$E$501,5,FALSE)</f>
        <v>Female</v>
      </c>
      <c r="Q1177" s="6" t="str">
        <f>VLOOKUP(C1177,'Cleaned Customer Dim'!$A$2:$J$501,10,FALSE)</f>
        <v>Platinum</v>
      </c>
      <c r="R1177" s="4" t="str">
        <f>VLOOKUP(D1177,'Cleaned Product Dim'!$A$2:$C$101,3,FALSE)</f>
        <v>Beauty</v>
      </c>
      <c r="S1177" s="6">
        <f>VLOOKUP(D1177,'Cleaned Product Dim'!$A$2:$G$101,7,FALSE)</f>
        <v>482.75</v>
      </c>
      <c r="T1177" s="6">
        <f>VLOOKUP(D1177,'Cleaned Product Dim'!$A$2:$H$101,8,FALSE)</f>
        <v>444</v>
      </c>
      <c r="U1177" s="6" t="str">
        <f>VLOOKUP(E1177,'Cleaned Store Dim'!$A$2:$C$21,3,FALSE)</f>
        <v>North</v>
      </c>
      <c r="V1177" s="6" t="str">
        <f>VLOOKUP(E1177,'Cleaned Store Dim'!$A$2:$E$21,5,FALSE)</f>
        <v>Flagship</v>
      </c>
      <c r="W1177" s="6" t="str">
        <f>VLOOKUP(E1177,'Cleaned Store Dim'!$A$2:$F$21,6,FALSE)</f>
        <v>Daniel</v>
      </c>
    </row>
    <row r="1178" spans="1:23" ht="15.75" x14ac:dyDescent="0.25">
      <c r="A1178" s="4" t="s">
        <v>3143</v>
      </c>
      <c r="B1178" s="20">
        <v>45462</v>
      </c>
      <c r="C1178" s="4" t="s">
        <v>1040</v>
      </c>
      <c r="D1178" s="4" t="s">
        <v>1835</v>
      </c>
      <c r="E1178" s="4" t="s">
        <v>1942</v>
      </c>
      <c r="F1178" s="4">
        <v>1</v>
      </c>
      <c r="G1178" s="4">
        <v>235.44</v>
      </c>
      <c r="H1178" s="4">
        <v>0.19</v>
      </c>
      <c r="I1178" s="4" t="s">
        <v>1964</v>
      </c>
      <c r="J1178" s="4">
        <v>190.7064</v>
      </c>
      <c r="K1178" s="4">
        <f t="shared" si="72"/>
        <v>1</v>
      </c>
      <c r="L1178" s="4">
        <f t="shared" si="73"/>
        <v>235.44</v>
      </c>
      <c r="M1178" s="4">
        <f t="shared" si="74"/>
        <v>0.19</v>
      </c>
      <c r="N1178" s="4">
        <f t="shared" si="75"/>
        <v>190.7064</v>
      </c>
      <c r="O1178" s="6">
        <f>VLOOKUP(C1178,'Cleaned Customer Dim'!$A$2:$D$501,4,FALSE)</f>
        <v>62</v>
      </c>
      <c r="P1178" s="6" t="str">
        <f>VLOOKUP(C1178,'Cleaned Customer Dim'!$A$2:$E$501,5,FALSE)</f>
        <v>Female</v>
      </c>
      <c r="Q1178" s="6" t="str">
        <f>VLOOKUP(C1178,'Cleaned Customer Dim'!$A$2:$J$501,10,FALSE)</f>
        <v>Bronze</v>
      </c>
      <c r="R1178" s="4" t="str">
        <f>VLOOKUP(D1178,'Cleaned Product Dim'!$A$2:$C$101,3,FALSE)</f>
        <v>Home</v>
      </c>
      <c r="S1178" s="6">
        <f>VLOOKUP(D1178,'Cleaned Product Dim'!$A$2:$G$101,7,FALSE)</f>
        <v>388.46</v>
      </c>
      <c r="T1178" s="6">
        <f>VLOOKUP(D1178,'Cleaned Product Dim'!$A$2:$H$101,8,FALSE)</f>
        <v>208</v>
      </c>
      <c r="U1178" s="6" t="str">
        <f>VLOOKUP(E1178,'Cleaned Store Dim'!$A$2:$C$21,3,FALSE)</f>
        <v>North</v>
      </c>
      <c r="V1178" s="6" t="str">
        <f>VLOOKUP(E1178,'Cleaned Store Dim'!$A$2:$E$21,5,FALSE)</f>
        <v>Flagship</v>
      </c>
      <c r="W1178" s="6" t="str">
        <f>VLOOKUP(E1178,'Cleaned Store Dim'!$A$2:$F$21,6,FALSE)</f>
        <v>Benson</v>
      </c>
    </row>
    <row r="1179" spans="1:23" ht="15.75" x14ac:dyDescent="0.25">
      <c r="A1179" s="4" t="s">
        <v>3144</v>
      </c>
      <c r="B1179" s="20">
        <v>45361</v>
      </c>
      <c r="C1179" s="4" t="s">
        <v>874</v>
      </c>
      <c r="D1179" s="4" t="s">
        <v>1728</v>
      </c>
      <c r="E1179" s="4" t="s">
        <v>1932</v>
      </c>
      <c r="F1179" s="4">
        <v>2</v>
      </c>
      <c r="G1179" s="4">
        <v>620.71</v>
      </c>
      <c r="H1179" s="4">
        <v>0.27</v>
      </c>
      <c r="I1179" s="4" t="s">
        <v>1959</v>
      </c>
      <c r="J1179" s="4">
        <v>906.23660000000007</v>
      </c>
      <c r="K1179" s="4">
        <f t="shared" si="72"/>
        <v>2</v>
      </c>
      <c r="L1179" s="4">
        <f t="shared" si="73"/>
        <v>620.71</v>
      </c>
      <c r="M1179" s="4">
        <f t="shared" si="74"/>
        <v>0.27</v>
      </c>
      <c r="N1179" s="4">
        <f t="shared" si="75"/>
        <v>906.23660000000007</v>
      </c>
      <c r="O1179" s="6">
        <f>VLOOKUP(C1179,'Cleaned Customer Dim'!$A$2:$D$501,4,FALSE)</f>
        <v>64</v>
      </c>
      <c r="P1179" s="6" t="str">
        <f>VLOOKUP(C1179,'Cleaned Customer Dim'!$A$2:$E$501,5,FALSE)</f>
        <v>Male</v>
      </c>
      <c r="Q1179" s="6" t="str">
        <f>VLOOKUP(C1179,'Cleaned Customer Dim'!$A$2:$J$501,10,FALSE)</f>
        <v>Platinum</v>
      </c>
      <c r="R1179" s="4" t="str">
        <f>VLOOKUP(D1179,'Cleaned Product Dim'!$A$2:$C$101,3,FALSE)</f>
        <v>Beauty</v>
      </c>
      <c r="S1179" s="6">
        <f>VLOOKUP(D1179,'Cleaned Product Dim'!$A$2:$G$101,7,FALSE)</f>
        <v>43.29</v>
      </c>
      <c r="T1179" s="6">
        <f>VLOOKUP(D1179,'Cleaned Product Dim'!$A$2:$H$101,8,FALSE)</f>
        <v>267</v>
      </c>
      <c r="U1179" s="6" t="str">
        <f>VLOOKUP(E1179,'Cleaned Store Dim'!$A$2:$C$21,3,FALSE)</f>
        <v>East</v>
      </c>
      <c r="V1179" s="6" t="str">
        <f>VLOOKUP(E1179,'Cleaned Store Dim'!$A$2:$E$21,5,FALSE)</f>
        <v>Flagship</v>
      </c>
      <c r="W1179" s="6" t="str">
        <f>VLOOKUP(E1179,'Cleaned Store Dim'!$A$2:$F$21,6,FALSE)</f>
        <v>Johnsonville</v>
      </c>
    </row>
    <row r="1180" spans="1:23" ht="15.75" x14ac:dyDescent="0.25">
      <c r="A1180" s="4" t="s">
        <v>3145</v>
      </c>
      <c r="B1180" s="20">
        <v>45397</v>
      </c>
      <c r="C1180" s="4" t="s">
        <v>406</v>
      </c>
      <c r="D1180" s="4" t="s">
        <v>1998</v>
      </c>
      <c r="E1180" s="4" t="s">
        <v>1927</v>
      </c>
      <c r="F1180" s="4">
        <v>2</v>
      </c>
      <c r="G1180" s="4">
        <v>851.77</v>
      </c>
      <c r="H1180" s="4">
        <v>0.13</v>
      </c>
      <c r="I1180" s="4" t="s">
        <v>1961</v>
      </c>
      <c r="J1180" s="4">
        <v>1482.0798</v>
      </c>
      <c r="K1180" s="4">
        <f t="shared" si="72"/>
        <v>2</v>
      </c>
      <c r="L1180" s="4">
        <f t="shared" si="73"/>
        <v>851.77</v>
      </c>
      <c r="M1180" s="4">
        <f t="shared" si="74"/>
        <v>0.13</v>
      </c>
      <c r="N1180" s="4">
        <f t="shared" si="75"/>
        <v>1482.0798</v>
      </c>
      <c r="O1180" s="6">
        <f>VLOOKUP(C1180,'Cleaned Customer Dim'!$A$2:$D$501,4,FALSE)</f>
        <v>53</v>
      </c>
      <c r="P1180" s="6" t="str">
        <f>VLOOKUP(C1180,'Cleaned Customer Dim'!$A$2:$E$501,5,FALSE)</f>
        <v>Female</v>
      </c>
      <c r="Q1180" s="6" t="str">
        <f>VLOOKUP(C1180,'Cleaned Customer Dim'!$A$2:$J$501,10,FALSE)</f>
        <v>Platinum</v>
      </c>
      <c r="R1180" s="4" t="str">
        <f>VLOOKUP(D1180,'Cleaned Product Dim'!$A$2:$C$101,3,FALSE)</f>
        <v>Beauty</v>
      </c>
      <c r="S1180" s="6">
        <f>VLOOKUP(D1180,'Cleaned Product Dim'!$A$2:$G$101,7,FALSE)</f>
        <v>337.42</v>
      </c>
      <c r="T1180" s="6">
        <f>VLOOKUP(D1180,'Cleaned Product Dim'!$A$2:$H$101,8,FALSE)</f>
        <v>256</v>
      </c>
      <c r="U1180" s="6" t="str">
        <f>VLOOKUP(E1180,'Cleaned Store Dim'!$A$2:$C$21,3,FALSE)</f>
        <v>South</v>
      </c>
      <c r="V1180" s="6" t="str">
        <f>VLOOKUP(E1180,'Cleaned Store Dim'!$A$2:$E$21,5,FALSE)</f>
        <v>Online</v>
      </c>
      <c r="W1180" s="6" t="str">
        <f>VLOOKUP(E1180,'Cleaned Store Dim'!$A$2:$F$21,6,FALSE)</f>
        <v>Lake</v>
      </c>
    </row>
    <row r="1181" spans="1:23" ht="15.75" x14ac:dyDescent="0.25">
      <c r="A1181" s="4" t="s">
        <v>3146</v>
      </c>
      <c r="B1181" s="20">
        <v>45392</v>
      </c>
      <c r="C1181" s="4" t="s">
        <v>566</v>
      </c>
      <c r="D1181" s="4" t="s">
        <v>1715</v>
      </c>
      <c r="E1181" s="4" t="s">
        <v>1892</v>
      </c>
      <c r="F1181" s="4">
        <v>3</v>
      </c>
      <c r="G1181" s="4">
        <v>876.01</v>
      </c>
      <c r="H1181" s="4">
        <v>0.2</v>
      </c>
      <c r="I1181" s="4" t="s">
        <v>1959</v>
      </c>
      <c r="J1181" s="4">
        <v>2102.424</v>
      </c>
      <c r="K1181" s="4">
        <f t="shared" si="72"/>
        <v>3</v>
      </c>
      <c r="L1181" s="4">
        <f t="shared" si="73"/>
        <v>876.01</v>
      </c>
      <c r="M1181" s="4">
        <f t="shared" si="74"/>
        <v>0.2</v>
      </c>
      <c r="N1181" s="4">
        <f t="shared" si="75"/>
        <v>2102.424</v>
      </c>
      <c r="O1181" s="6">
        <f>VLOOKUP(C1181,'Cleaned Customer Dim'!$A$2:$D$501,4,FALSE)</f>
        <v>36</v>
      </c>
      <c r="P1181" s="6" t="str">
        <f>VLOOKUP(C1181,'Cleaned Customer Dim'!$A$2:$E$501,5,FALSE)</f>
        <v>Female</v>
      </c>
      <c r="Q1181" s="6" t="str">
        <f>VLOOKUP(C1181,'Cleaned Customer Dim'!$A$2:$J$501,10,FALSE)</f>
        <v>Platinum</v>
      </c>
      <c r="R1181" s="4" t="str">
        <f>VLOOKUP(D1181,'Cleaned Product Dim'!$A$2:$C$101,3,FALSE)</f>
        <v>Sports</v>
      </c>
      <c r="S1181" s="6">
        <f>VLOOKUP(D1181,'Cleaned Product Dim'!$A$2:$G$101,7,FALSE)</f>
        <v>318.91000000000003</v>
      </c>
      <c r="T1181" s="6">
        <f>VLOOKUP(D1181,'Cleaned Product Dim'!$A$2:$H$101,8,FALSE)</f>
        <v>114</v>
      </c>
      <c r="U1181" s="6" t="str">
        <f>VLOOKUP(E1181,'Cleaned Store Dim'!$A$2:$C$21,3,FALSE)</f>
        <v>North</v>
      </c>
      <c r="V1181" s="6" t="str">
        <f>VLOOKUP(E1181,'Cleaned Store Dim'!$A$2:$E$21,5,FALSE)</f>
        <v>Flagship</v>
      </c>
      <c r="W1181" s="6" t="str">
        <f>VLOOKUP(E1181,'Cleaned Store Dim'!$A$2:$F$21,6,FALSE)</f>
        <v>Daniel</v>
      </c>
    </row>
    <row r="1182" spans="1:23" ht="15.75" x14ac:dyDescent="0.25">
      <c r="A1182" s="4" t="s">
        <v>3147</v>
      </c>
      <c r="B1182" s="20">
        <v>45325</v>
      </c>
      <c r="C1182" s="4" t="s">
        <v>889</v>
      </c>
      <c r="D1182" s="4" t="s">
        <v>1658</v>
      </c>
      <c r="E1182" s="4" t="s">
        <v>1921</v>
      </c>
      <c r="F1182" s="4">
        <v>2</v>
      </c>
      <c r="G1182" s="4">
        <v>717.21</v>
      </c>
      <c r="H1182" s="4">
        <v>0.15</v>
      </c>
      <c r="I1182" s="4" t="s">
        <v>1964</v>
      </c>
      <c r="J1182" s="4">
        <v>1219.2570000000001</v>
      </c>
      <c r="K1182" s="4">
        <f t="shared" si="72"/>
        <v>2</v>
      </c>
      <c r="L1182" s="4">
        <f t="shared" si="73"/>
        <v>717.21</v>
      </c>
      <c r="M1182" s="4">
        <f t="shared" si="74"/>
        <v>0.15</v>
      </c>
      <c r="N1182" s="4">
        <f t="shared" si="75"/>
        <v>1219.2570000000001</v>
      </c>
      <c r="O1182" s="6">
        <f>VLOOKUP(C1182,'Cleaned Customer Dim'!$A$2:$D$501,4,FALSE)</f>
        <v>38</v>
      </c>
      <c r="P1182" s="6" t="str">
        <f>VLOOKUP(C1182,'Cleaned Customer Dim'!$A$2:$E$501,5,FALSE)</f>
        <v>Male</v>
      </c>
      <c r="Q1182" s="6" t="str">
        <f>VLOOKUP(C1182,'Cleaned Customer Dim'!$A$2:$J$501,10,FALSE)</f>
        <v>Gold</v>
      </c>
      <c r="R1182" s="4" t="str">
        <f>VLOOKUP(D1182,'Cleaned Product Dim'!$A$2:$C$101,3,FALSE)</f>
        <v>Home</v>
      </c>
      <c r="S1182" s="6">
        <f>VLOOKUP(D1182,'Cleaned Product Dim'!$A$2:$G$101,7,FALSE)</f>
        <v>234.80599999999998</v>
      </c>
      <c r="T1182" s="6">
        <f>VLOOKUP(D1182,'Cleaned Product Dim'!$A$2:$H$101,8,FALSE)</f>
        <v>378</v>
      </c>
      <c r="U1182" s="6" t="str">
        <f>VLOOKUP(E1182,'Cleaned Store Dim'!$A$2:$C$21,3,FALSE)</f>
        <v>South</v>
      </c>
      <c r="V1182" s="6" t="str">
        <f>VLOOKUP(E1182,'Cleaned Store Dim'!$A$2:$E$21,5,FALSE)</f>
        <v>Flagship</v>
      </c>
      <c r="W1182" s="6" t="str">
        <f>VLOOKUP(E1182,'Cleaned Store Dim'!$A$2:$F$21,6,FALSE)</f>
        <v>Johnstad</v>
      </c>
    </row>
    <row r="1183" spans="1:23" ht="15.75" x14ac:dyDescent="0.25">
      <c r="A1183" s="4" t="s">
        <v>3148</v>
      </c>
      <c r="B1183" s="20">
        <v>45343</v>
      </c>
      <c r="C1183" s="4" t="s">
        <v>215</v>
      </c>
      <c r="D1183" s="4" t="s">
        <v>1703</v>
      </c>
      <c r="E1183" s="4" t="s">
        <v>1917</v>
      </c>
      <c r="F1183" s="4">
        <v>2</v>
      </c>
      <c r="G1183" s="4">
        <v>871.43</v>
      </c>
      <c r="H1183" s="4">
        <v>0.05</v>
      </c>
      <c r="I1183" s="4" t="s">
        <v>1959</v>
      </c>
      <c r="J1183" s="4">
        <v>1655.7170000000001</v>
      </c>
      <c r="K1183" s="4">
        <f t="shared" si="72"/>
        <v>2</v>
      </c>
      <c r="L1183" s="4">
        <f t="shared" si="73"/>
        <v>871.43</v>
      </c>
      <c r="M1183" s="4">
        <f t="shared" si="74"/>
        <v>0.05</v>
      </c>
      <c r="N1183" s="4">
        <f t="shared" si="75"/>
        <v>1655.7170000000001</v>
      </c>
      <c r="O1183" s="6">
        <f>VLOOKUP(C1183,'Cleaned Customer Dim'!$A$2:$D$501,4,FALSE)</f>
        <v>49</v>
      </c>
      <c r="P1183" s="6" t="str">
        <f>VLOOKUP(C1183,'Cleaned Customer Dim'!$A$2:$E$501,5,FALSE)</f>
        <v>Female</v>
      </c>
      <c r="Q1183" s="6" t="str">
        <f>VLOOKUP(C1183,'Cleaned Customer Dim'!$A$2:$J$501,10,FALSE)</f>
        <v>Gold</v>
      </c>
      <c r="R1183" s="4" t="str">
        <f>VLOOKUP(D1183,'Cleaned Product Dim'!$A$2:$C$101,3,FALSE)</f>
        <v>Sports</v>
      </c>
      <c r="S1183" s="6">
        <f>VLOOKUP(D1183,'Cleaned Product Dim'!$A$2:$G$101,7,FALSE)</f>
        <v>313.26</v>
      </c>
      <c r="T1183" s="6">
        <f>VLOOKUP(D1183,'Cleaned Product Dim'!$A$2:$H$101,8,FALSE)</f>
        <v>369</v>
      </c>
      <c r="U1183" s="6" t="str">
        <f>VLOOKUP(E1183,'Cleaned Store Dim'!$A$2:$C$21,3,FALSE)</f>
        <v>West</v>
      </c>
      <c r="V1183" s="6" t="str">
        <f>VLOOKUP(E1183,'Cleaned Store Dim'!$A$2:$E$21,5,FALSE)</f>
        <v>Online</v>
      </c>
      <c r="W1183" s="6" t="str">
        <f>VLOOKUP(E1183,'Cleaned Store Dim'!$A$2:$F$21,6,FALSE)</f>
        <v>Thompson</v>
      </c>
    </row>
    <row r="1184" spans="1:23" ht="15.75" x14ac:dyDescent="0.25">
      <c r="A1184" s="4" t="s">
        <v>3149</v>
      </c>
      <c r="B1184" s="20">
        <v>45321</v>
      </c>
      <c r="C1184" s="4" t="s">
        <v>1412</v>
      </c>
      <c r="D1184" s="4" t="s">
        <v>1686</v>
      </c>
      <c r="E1184" s="4" t="s">
        <v>1914</v>
      </c>
      <c r="F1184" s="4">
        <v>1</v>
      </c>
      <c r="G1184" s="4">
        <v>514.65</v>
      </c>
      <c r="H1184" s="4">
        <v>0.18</v>
      </c>
      <c r="I1184" s="4" t="s">
        <v>1959</v>
      </c>
      <c r="J1184" s="4">
        <v>422.01299999999998</v>
      </c>
      <c r="K1184" s="4">
        <f t="shared" si="72"/>
        <v>1</v>
      </c>
      <c r="L1184" s="4">
        <f t="shared" si="73"/>
        <v>514.65</v>
      </c>
      <c r="M1184" s="4">
        <f t="shared" si="74"/>
        <v>0.18</v>
      </c>
      <c r="N1184" s="4">
        <f t="shared" si="75"/>
        <v>422.01299999999998</v>
      </c>
      <c r="O1184" s="6">
        <f>VLOOKUP(C1184,'Cleaned Customer Dim'!$A$2:$D$501,4,FALSE)</f>
        <v>62</v>
      </c>
      <c r="P1184" s="6" t="str">
        <f>VLOOKUP(C1184,'Cleaned Customer Dim'!$A$2:$E$501,5,FALSE)</f>
        <v>Female</v>
      </c>
      <c r="Q1184" s="6" t="str">
        <f>VLOOKUP(C1184,'Cleaned Customer Dim'!$A$2:$J$501,10,FALSE)</f>
        <v>Platinum</v>
      </c>
      <c r="R1184" s="4" t="str">
        <f>VLOOKUP(D1184,'Cleaned Product Dim'!$A$2:$C$101,3,FALSE)</f>
        <v>Clothing</v>
      </c>
      <c r="S1184" s="6">
        <f>VLOOKUP(D1184,'Cleaned Product Dim'!$A$2:$G$101,7,FALSE)</f>
        <v>223.43</v>
      </c>
      <c r="T1184" s="6">
        <f>VLOOKUP(D1184,'Cleaned Product Dim'!$A$2:$H$101,8,FALSE)</f>
        <v>154</v>
      </c>
      <c r="U1184" s="6" t="str">
        <f>VLOOKUP(E1184,'Cleaned Store Dim'!$A$2:$C$21,3,FALSE)</f>
        <v>South</v>
      </c>
      <c r="V1184" s="6" t="str">
        <f>VLOOKUP(E1184,'Cleaned Store Dim'!$A$2:$E$21,5,FALSE)</f>
        <v>Online</v>
      </c>
      <c r="W1184" s="6" t="str">
        <f>VLOOKUP(E1184,'Cleaned Store Dim'!$A$2:$F$21,6,FALSE)</f>
        <v>Williamsport</v>
      </c>
    </row>
    <row r="1185" spans="1:23" ht="15.75" x14ac:dyDescent="0.25">
      <c r="A1185" s="4" t="s">
        <v>3150</v>
      </c>
      <c r="B1185" s="20">
        <v>45650</v>
      </c>
      <c r="C1185" s="4" t="s">
        <v>1429</v>
      </c>
      <c r="D1185" s="4" t="s">
        <v>1768</v>
      </c>
      <c r="E1185" s="4" t="s">
        <v>1939</v>
      </c>
      <c r="F1185" s="4">
        <v>3</v>
      </c>
      <c r="G1185" s="4">
        <v>198.76</v>
      </c>
      <c r="H1185" s="4">
        <v>0.28000000000000003</v>
      </c>
      <c r="I1185" s="4" t="s">
        <v>1964</v>
      </c>
      <c r="J1185" s="4">
        <v>429.32159999999999</v>
      </c>
      <c r="K1185" s="4">
        <f t="shared" si="72"/>
        <v>3</v>
      </c>
      <c r="L1185" s="4">
        <f t="shared" si="73"/>
        <v>198.76</v>
      </c>
      <c r="M1185" s="4">
        <f t="shared" si="74"/>
        <v>0.28000000000000003</v>
      </c>
      <c r="N1185" s="4">
        <f t="shared" si="75"/>
        <v>429.32159999999999</v>
      </c>
      <c r="O1185" s="6">
        <f>VLOOKUP(C1185,'Cleaned Customer Dim'!$A$2:$D$501,4,FALSE)</f>
        <v>29</v>
      </c>
      <c r="P1185" s="6" t="str">
        <f>VLOOKUP(C1185,'Cleaned Customer Dim'!$A$2:$E$501,5,FALSE)</f>
        <v>Female</v>
      </c>
      <c r="Q1185" s="6" t="str">
        <f>VLOOKUP(C1185,'Cleaned Customer Dim'!$A$2:$J$501,10,FALSE)</f>
        <v>Gold</v>
      </c>
      <c r="R1185" s="4" t="str">
        <f>VLOOKUP(D1185,'Cleaned Product Dim'!$A$2:$C$101,3,FALSE)</f>
        <v>Electronics</v>
      </c>
      <c r="S1185" s="6">
        <f>VLOOKUP(D1185,'Cleaned Product Dim'!$A$2:$G$101,7,FALSE)</f>
        <v>86.42</v>
      </c>
      <c r="T1185" s="6">
        <f>VLOOKUP(D1185,'Cleaned Product Dim'!$A$2:$H$101,8,FALSE)</f>
        <v>222</v>
      </c>
      <c r="U1185" s="6" t="str">
        <f>VLOOKUP(E1185,'Cleaned Store Dim'!$A$2:$C$21,3,FALSE)</f>
        <v>West</v>
      </c>
      <c r="V1185" s="6" t="str">
        <f>VLOOKUP(E1185,'Cleaned Store Dim'!$A$2:$E$21,5,FALSE)</f>
        <v>Flagship</v>
      </c>
      <c r="W1185" s="6" t="str">
        <f>VLOOKUP(E1185,'Cleaned Store Dim'!$A$2:$F$21,6,FALSE)</f>
        <v>New Jimmy</v>
      </c>
    </row>
    <row r="1186" spans="1:23" ht="15.75" x14ac:dyDescent="0.25">
      <c r="A1186" s="4" t="s">
        <v>3151</v>
      </c>
      <c r="B1186" s="20">
        <v>45722</v>
      </c>
      <c r="C1186" s="4" t="s">
        <v>738</v>
      </c>
      <c r="D1186" s="4" t="s">
        <v>1771</v>
      </c>
      <c r="E1186" s="4" t="s">
        <v>1901</v>
      </c>
      <c r="F1186" s="4">
        <v>2</v>
      </c>
      <c r="G1186" s="4">
        <v>975.72</v>
      </c>
      <c r="H1186" s="4">
        <v>0.16</v>
      </c>
      <c r="I1186" s="4" t="s">
        <v>1964</v>
      </c>
      <c r="J1186" s="4">
        <v>1639.2095999999999</v>
      </c>
      <c r="K1186" s="4">
        <f t="shared" si="72"/>
        <v>2</v>
      </c>
      <c r="L1186" s="4">
        <f t="shared" si="73"/>
        <v>975.72</v>
      </c>
      <c r="M1186" s="4">
        <f t="shared" si="74"/>
        <v>0.16</v>
      </c>
      <c r="N1186" s="4">
        <f t="shared" si="75"/>
        <v>1639.2095999999999</v>
      </c>
      <c r="O1186" s="6">
        <f>VLOOKUP(C1186,'Cleaned Customer Dim'!$A$2:$D$501,4,FALSE)</f>
        <v>46</v>
      </c>
      <c r="P1186" s="6" t="str">
        <f>VLOOKUP(C1186,'Cleaned Customer Dim'!$A$2:$E$501,5,FALSE)</f>
        <v>Female</v>
      </c>
      <c r="Q1186" s="6" t="str">
        <f>VLOOKUP(C1186,'Cleaned Customer Dim'!$A$2:$J$501,10,FALSE)</f>
        <v>Platinum</v>
      </c>
      <c r="R1186" s="4" t="str">
        <f>VLOOKUP(D1186,'Cleaned Product Dim'!$A$2:$C$101,3,FALSE)</f>
        <v>Beauty</v>
      </c>
      <c r="S1186" s="6">
        <f>VLOOKUP(D1186,'Cleaned Product Dim'!$A$2:$G$101,7,FALSE)</f>
        <v>266.86</v>
      </c>
      <c r="T1186" s="6">
        <f>VLOOKUP(D1186,'Cleaned Product Dim'!$A$2:$H$101,8,FALSE)</f>
        <v>458</v>
      </c>
      <c r="U1186" s="6" t="str">
        <f>VLOOKUP(E1186,'Cleaned Store Dim'!$A$2:$C$21,3,FALSE)</f>
        <v>North</v>
      </c>
      <c r="V1186" s="6" t="str">
        <f>VLOOKUP(E1186,'Cleaned Store Dim'!$A$2:$E$21,5,FALSE)</f>
        <v>Outlet</v>
      </c>
      <c r="W1186" s="6" t="str">
        <f>VLOOKUP(E1186,'Cleaned Store Dim'!$A$2:$F$21,6,FALSE)</f>
        <v>Goldberg</v>
      </c>
    </row>
    <row r="1187" spans="1:23" ht="15.75" x14ac:dyDescent="0.25">
      <c r="A1187" s="4" t="s">
        <v>3152</v>
      </c>
      <c r="B1187" s="20">
        <v>45299</v>
      </c>
      <c r="C1187" s="4" t="s">
        <v>1316</v>
      </c>
      <c r="D1187" s="4" t="s">
        <v>1617</v>
      </c>
      <c r="E1187" s="4" t="s">
        <v>1892</v>
      </c>
      <c r="F1187" s="4">
        <v>1</v>
      </c>
      <c r="G1187" s="4">
        <v>86.03</v>
      </c>
      <c r="H1187" s="4">
        <v>0.01</v>
      </c>
      <c r="I1187" s="4" t="s">
        <v>1959</v>
      </c>
      <c r="J1187" s="4">
        <v>85.169700000000006</v>
      </c>
      <c r="K1187" s="4">
        <f t="shared" si="72"/>
        <v>1</v>
      </c>
      <c r="L1187" s="4">
        <f t="shared" si="73"/>
        <v>86.03</v>
      </c>
      <c r="M1187" s="4">
        <f t="shared" si="74"/>
        <v>0.01</v>
      </c>
      <c r="N1187" s="4">
        <f t="shared" si="75"/>
        <v>85.169700000000006</v>
      </c>
      <c r="O1187" s="6">
        <f>VLOOKUP(C1187,'Cleaned Customer Dim'!$A$2:$D$501,4,FALSE)</f>
        <v>60</v>
      </c>
      <c r="P1187" s="6" t="str">
        <f>VLOOKUP(C1187,'Cleaned Customer Dim'!$A$2:$E$501,5,FALSE)</f>
        <v>Male</v>
      </c>
      <c r="Q1187" s="6" t="str">
        <f>VLOOKUP(C1187,'Cleaned Customer Dim'!$A$2:$J$501,10,FALSE)</f>
        <v>Bronze</v>
      </c>
      <c r="R1187" s="4" t="str">
        <f>VLOOKUP(D1187,'Cleaned Product Dim'!$A$2:$C$101,3,FALSE)</f>
        <v>Electronics</v>
      </c>
      <c r="S1187" s="6">
        <f>VLOOKUP(D1187,'Cleaned Product Dim'!$A$2:$G$101,7,FALSE)</f>
        <v>465.34</v>
      </c>
      <c r="T1187" s="6">
        <f>VLOOKUP(D1187,'Cleaned Product Dim'!$A$2:$H$101,8,FALSE)</f>
        <v>301</v>
      </c>
      <c r="U1187" s="6" t="str">
        <f>VLOOKUP(E1187,'Cleaned Store Dim'!$A$2:$C$21,3,FALSE)</f>
        <v>North</v>
      </c>
      <c r="V1187" s="6" t="str">
        <f>VLOOKUP(E1187,'Cleaned Store Dim'!$A$2:$E$21,5,FALSE)</f>
        <v>Flagship</v>
      </c>
      <c r="W1187" s="6" t="str">
        <f>VLOOKUP(E1187,'Cleaned Store Dim'!$A$2:$F$21,6,FALSE)</f>
        <v>Daniel</v>
      </c>
    </row>
    <row r="1188" spans="1:23" ht="15.75" x14ac:dyDescent="0.25">
      <c r="A1188" s="4" t="s">
        <v>3153</v>
      </c>
      <c r="B1188" s="20">
        <v>45897</v>
      </c>
      <c r="C1188" s="4" t="s">
        <v>318</v>
      </c>
      <c r="D1188" s="4" t="s">
        <v>1744</v>
      </c>
      <c r="E1188" s="4" t="s">
        <v>1929</v>
      </c>
      <c r="F1188" s="4">
        <v>4</v>
      </c>
      <c r="G1188" s="4">
        <v>705.12</v>
      </c>
      <c r="H1188" s="4">
        <v>0.15</v>
      </c>
      <c r="I1188" s="4" t="s">
        <v>1961</v>
      </c>
      <c r="J1188" s="4">
        <v>2397.4079999999999</v>
      </c>
      <c r="K1188" s="4">
        <f t="shared" si="72"/>
        <v>4</v>
      </c>
      <c r="L1188" s="4">
        <f t="shared" si="73"/>
        <v>705.12</v>
      </c>
      <c r="M1188" s="4">
        <f t="shared" si="74"/>
        <v>0.15</v>
      </c>
      <c r="N1188" s="4">
        <f t="shared" si="75"/>
        <v>2397.4079999999999</v>
      </c>
      <c r="O1188" s="6">
        <f>VLOOKUP(C1188,'Cleaned Customer Dim'!$A$2:$D$501,4,FALSE)</f>
        <v>58</v>
      </c>
      <c r="P1188" s="6" t="str">
        <f>VLOOKUP(C1188,'Cleaned Customer Dim'!$A$2:$E$501,5,FALSE)</f>
        <v>Female</v>
      </c>
      <c r="Q1188" s="6" t="str">
        <f>VLOOKUP(C1188,'Cleaned Customer Dim'!$A$2:$J$501,10,FALSE)</f>
        <v>Bronze</v>
      </c>
      <c r="R1188" s="4" t="str">
        <f>VLOOKUP(D1188,'Cleaned Product Dim'!$A$2:$C$101,3,FALSE)</f>
        <v>Sports</v>
      </c>
      <c r="S1188" s="6">
        <f>VLOOKUP(D1188,'Cleaned Product Dim'!$A$2:$G$101,7,FALSE)</f>
        <v>434.84</v>
      </c>
      <c r="T1188" s="6">
        <f>VLOOKUP(D1188,'Cleaned Product Dim'!$A$2:$H$101,8,FALSE)</f>
        <v>185</v>
      </c>
      <c r="U1188" s="6" t="str">
        <f>VLOOKUP(E1188,'Cleaned Store Dim'!$A$2:$C$21,3,FALSE)</f>
        <v>North</v>
      </c>
      <c r="V1188" s="6" t="str">
        <f>VLOOKUP(E1188,'Cleaned Store Dim'!$A$2:$E$21,5,FALSE)</f>
        <v>Online</v>
      </c>
      <c r="W1188" s="6" t="str">
        <f>VLOOKUP(E1188,'Cleaned Store Dim'!$A$2:$F$21,6,FALSE)</f>
        <v>Sabrina</v>
      </c>
    </row>
    <row r="1189" spans="1:23" ht="15.75" x14ac:dyDescent="0.25">
      <c r="A1189" s="4" t="s">
        <v>3154</v>
      </c>
      <c r="B1189" s="20">
        <v>45454</v>
      </c>
      <c r="C1189" s="4" t="s">
        <v>1172</v>
      </c>
      <c r="D1189" s="4" t="s">
        <v>1628</v>
      </c>
      <c r="E1189" s="4" t="s">
        <v>1929</v>
      </c>
      <c r="F1189" s="4">
        <v>3</v>
      </c>
      <c r="G1189" s="4">
        <v>99.77</v>
      </c>
      <c r="H1189" s="4">
        <v>0.01</v>
      </c>
      <c r="I1189" s="4" t="s">
        <v>1961</v>
      </c>
      <c r="J1189" s="4">
        <v>296.31689999999998</v>
      </c>
      <c r="K1189" s="4">
        <f t="shared" si="72"/>
        <v>3</v>
      </c>
      <c r="L1189" s="4">
        <f t="shared" si="73"/>
        <v>99.77</v>
      </c>
      <c r="M1189" s="4">
        <f t="shared" si="74"/>
        <v>0.01</v>
      </c>
      <c r="N1189" s="4">
        <f t="shared" si="75"/>
        <v>296.31689999999998</v>
      </c>
      <c r="O1189" s="6">
        <f>VLOOKUP(C1189,'Cleaned Customer Dim'!$A$2:$D$501,4,FALSE)</f>
        <v>21</v>
      </c>
      <c r="P1189" s="6" t="str">
        <f>VLOOKUP(C1189,'Cleaned Customer Dim'!$A$2:$E$501,5,FALSE)</f>
        <v>Female</v>
      </c>
      <c r="Q1189" s="6" t="str">
        <f>VLOOKUP(C1189,'Cleaned Customer Dim'!$A$2:$J$501,10,FALSE)</f>
        <v>Platinum</v>
      </c>
      <c r="R1189" s="4" t="str">
        <f>VLOOKUP(D1189,'Cleaned Product Dim'!$A$2:$C$101,3,FALSE)</f>
        <v>Clothing</v>
      </c>
      <c r="S1189" s="6">
        <f>VLOOKUP(D1189,'Cleaned Product Dim'!$A$2:$G$101,7,FALSE)</f>
        <v>265.73266666666666</v>
      </c>
      <c r="T1189" s="6">
        <f>VLOOKUP(D1189,'Cleaned Product Dim'!$A$2:$H$101,8,FALSE)</f>
        <v>343</v>
      </c>
      <c r="U1189" s="6" t="str">
        <f>VLOOKUP(E1189,'Cleaned Store Dim'!$A$2:$C$21,3,FALSE)</f>
        <v>North</v>
      </c>
      <c r="V1189" s="6" t="str">
        <f>VLOOKUP(E1189,'Cleaned Store Dim'!$A$2:$E$21,5,FALSE)</f>
        <v>Online</v>
      </c>
      <c r="W1189" s="6" t="str">
        <f>VLOOKUP(E1189,'Cleaned Store Dim'!$A$2:$F$21,6,FALSE)</f>
        <v>Sabrina</v>
      </c>
    </row>
    <row r="1190" spans="1:23" ht="15.75" x14ac:dyDescent="0.25">
      <c r="A1190" s="4" t="s">
        <v>3155</v>
      </c>
      <c r="B1190" s="20">
        <v>45530</v>
      </c>
      <c r="C1190" s="4" t="s">
        <v>689</v>
      </c>
      <c r="D1190" s="4" t="s">
        <v>1680</v>
      </c>
      <c r="E1190" s="4" t="s">
        <v>1921</v>
      </c>
      <c r="F1190" s="4">
        <v>2</v>
      </c>
      <c r="G1190" s="4">
        <v>166.26</v>
      </c>
      <c r="H1190" s="4">
        <v>0.14000000000000001</v>
      </c>
      <c r="I1190" s="4" t="s">
        <v>1961</v>
      </c>
      <c r="J1190" s="4">
        <v>285.96719999999999</v>
      </c>
      <c r="K1190" s="4">
        <f t="shared" si="72"/>
        <v>2</v>
      </c>
      <c r="L1190" s="4">
        <f t="shared" si="73"/>
        <v>166.26</v>
      </c>
      <c r="M1190" s="4">
        <f t="shared" si="74"/>
        <v>0.14000000000000001</v>
      </c>
      <c r="N1190" s="4">
        <f t="shared" si="75"/>
        <v>285.96719999999999</v>
      </c>
      <c r="O1190" s="6">
        <f>VLOOKUP(C1190,'Cleaned Customer Dim'!$A$2:$D$501,4,FALSE)</f>
        <v>50</v>
      </c>
      <c r="P1190" s="6" t="str">
        <f>VLOOKUP(C1190,'Cleaned Customer Dim'!$A$2:$E$501,5,FALSE)</f>
        <v>Female</v>
      </c>
      <c r="Q1190" s="6" t="str">
        <f>VLOOKUP(C1190,'Cleaned Customer Dim'!$A$2:$J$501,10,FALSE)</f>
        <v>Platinum</v>
      </c>
      <c r="R1190" s="4" t="str">
        <f>VLOOKUP(D1190,'Cleaned Product Dim'!$A$2:$C$101,3,FALSE)</f>
        <v>Electronics</v>
      </c>
      <c r="S1190" s="6">
        <f>VLOOKUP(D1190,'Cleaned Product Dim'!$A$2:$G$101,7,FALSE)</f>
        <v>419.28</v>
      </c>
      <c r="T1190" s="6">
        <f>VLOOKUP(D1190,'Cleaned Product Dim'!$A$2:$H$101,8,FALSE)</f>
        <v>86</v>
      </c>
      <c r="U1190" s="6" t="str">
        <f>VLOOKUP(E1190,'Cleaned Store Dim'!$A$2:$C$21,3,FALSE)</f>
        <v>South</v>
      </c>
      <c r="V1190" s="6" t="str">
        <f>VLOOKUP(E1190,'Cleaned Store Dim'!$A$2:$E$21,5,FALSE)</f>
        <v>Flagship</v>
      </c>
      <c r="W1190" s="6" t="str">
        <f>VLOOKUP(E1190,'Cleaned Store Dim'!$A$2:$F$21,6,FALSE)</f>
        <v>Johnstad</v>
      </c>
    </row>
    <row r="1191" spans="1:23" ht="15.75" x14ac:dyDescent="0.25">
      <c r="A1191" s="4" t="s">
        <v>3156</v>
      </c>
      <c r="B1191" s="20">
        <v>45729</v>
      </c>
      <c r="C1191" s="4" t="s">
        <v>1429</v>
      </c>
      <c r="D1191" s="4" t="s">
        <v>1655</v>
      </c>
      <c r="E1191" s="4" t="s">
        <v>1908</v>
      </c>
      <c r="F1191" s="4">
        <v>1</v>
      </c>
      <c r="G1191" s="4">
        <v>429.25</v>
      </c>
      <c r="H1191" s="4">
        <v>0.28999999999999998</v>
      </c>
      <c r="I1191" s="4" t="s">
        <v>1959</v>
      </c>
      <c r="J1191" s="4">
        <v>304.76749999999998</v>
      </c>
      <c r="K1191" s="4">
        <f t="shared" si="72"/>
        <v>1</v>
      </c>
      <c r="L1191" s="4">
        <f t="shared" si="73"/>
        <v>429.25</v>
      </c>
      <c r="M1191" s="4">
        <f t="shared" si="74"/>
        <v>0.28999999999999998</v>
      </c>
      <c r="N1191" s="4">
        <f t="shared" si="75"/>
        <v>304.76749999999998</v>
      </c>
      <c r="O1191" s="6">
        <f>VLOOKUP(C1191,'Cleaned Customer Dim'!$A$2:$D$501,4,FALSE)</f>
        <v>29</v>
      </c>
      <c r="P1191" s="6" t="str">
        <f>VLOOKUP(C1191,'Cleaned Customer Dim'!$A$2:$E$501,5,FALSE)</f>
        <v>Female</v>
      </c>
      <c r="Q1191" s="6" t="str">
        <f>VLOOKUP(C1191,'Cleaned Customer Dim'!$A$2:$J$501,10,FALSE)</f>
        <v>Gold</v>
      </c>
      <c r="R1191" s="4" t="str">
        <f>VLOOKUP(D1191,'Cleaned Product Dim'!$A$2:$C$101,3,FALSE)</f>
        <v>Electronics</v>
      </c>
      <c r="S1191" s="6">
        <f>VLOOKUP(D1191,'Cleaned Product Dim'!$A$2:$G$101,7,FALSE)</f>
        <v>322.41000000000003</v>
      </c>
      <c r="T1191" s="6">
        <f>VLOOKUP(D1191,'Cleaned Product Dim'!$A$2:$H$101,8,FALSE)</f>
        <v>213</v>
      </c>
      <c r="U1191" s="6" t="str">
        <f>VLOOKUP(E1191,'Cleaned Store Dim'!$A$2:$C$21,3,FALSE)</f>
        <v>North</v>
      </c>
      <c r="V1191" s="6" t="str">
        <f>VLOOKUP(E1191,'Cleaned Store Dim'!$A$2:$E$21,5,FALSE)</f>
        <v>Outlet</v>
      </c>
      <c r="W1191" s="6" t="str">
        <f>VLOOKUP(E1191,'Cleaned Store Dim'!$A$2:$F$21,6,FALSE)</f>
        <v>Chester</v>
      </c>
    </row>
    <row r="1192" spans="1:23" ht="15.75" x14ac:dyDescent="0.25">
      <c r="A1192" s="4" t="s">
        <v>3157</v>
      </c>
      <c r="B1192" s="20">
        <v>45468</v>
      </c>
      <c r="C1192" s="4" t="s">
        <v>1383</v>
      </c>
      <c r="D1192" s="4" t="s">
        <v>1555</v>
      </c>
      <c r="E1192" s="4" t="s">
        <v>1921</v>
      </c>
      <c r="F1192" s="4">
        <v>2</v>
      </c>
      <c r="G1192" s="4">
        <v>540.48</v>
      </c>
      <c r="H1192" s="4">
        <v>0.28999999999999998</v>
      </c>
      <c r="I1192" s="4" t="s">
        <v>1959</v>
      </c>
      <c r="J1192" s="4">
        <v>767.48159999999996</v>
      </c>
      <c r="K1192" s="4">
        <f t="shared" si="72"/>
        <v>2</v>
      </c>
      <c r="L1192" s="4">
        <f t="shared" si="73"/>
        <v>540.48</v>
      </c>
      <c r="M1192" s="4">
        <f t="shared" si="74"/>
        <v>0.28999999999999998</v>
      </c>
      <c r="N1192" s="4">
        <f t="shared" si="75"/>
        <v>767.48159999999996</v>
      </c>
      <c r="O1192" s="6">
        <f>VLOOKUP(C1192,'Cleaned Customer Dim'!$A$2:$D$501,4,FALSE)</f>
        <v>51</v>
      </c>
      <c r="P1192" s="6" t="str">
        <f>VLOOKUP(C1192,'Cleaned Customer Dim'!$A$2:$E$501,5,FALSE)</f>
        <v>Male</v>
      </c>
      <c r="Q1192" s="6" t="str">
        <f>VLOOKUP(C1192,'Cleaned Customer Dim'!$A$2:$J$501,10,FALSE)</f>
        <v>Silver</v>
      </c>
      <c r="R1192" s="4" t="str">
        <f>VLOOKUP(D1192,'Cleaned Product Dim'!$A$2:$C$101,3,FALSE)</f>
        <v>Electronics</v>
      </c>
      <c r="S1192" s="6">
        <f>VLOOKUP(D1192,'Cleaned Product Dim'!$A$2:$G$101,7,FALSE)</f>
        <v>112.42</v>
      </c>
      <c r="T1192" s="6">
        <f>VLOOKUP(D1192,'Cleaned Product Dim'!$A$2:$H$101,8,FALSE)</f>
        <v>416</v>
      </c>
      <c r="U1192" s="6" t="str">
        <f>VLOOKUP(E1192,'Cleaned Store Dim'!$A$2:$C$21,3,FALSE)</f>
        <v>South</v>
      </c>
      <c r="V1192" s="6" t="str">
        <f>VLOOKUP(E1192,'Cleaned Store Dim'!$A$2:$E$21,5,FALSE)</f>
        <v>Flagship</v>
      </c>
      <c r="W1192" s="6" t="str">
        <f>VLOOKUP(E1192,'Cleaned Store Dim'!$A$2:$F$21,6,FALSE)</f>
        <v>Johnstad</v>
      </c>
    </row>
    <row r="1193" spans="1:23" ht="15.75" x14ac:dyDescent="0.25">
      <c r="A1193" s="4" t="s">
        <v>3158</v>
      </c>
      <c r="B1193" s="20">
        <v>45818</v>
      </c>
      <c r="C1193" s="4" t="s">
        <v>868</v>
      </c>
      <c r="D1193" s="4" t="s">
        <v>1759</v>
      </c>
      <c r="E1193" s="4" t="s">
        <v>1934</v>
      </c>
      <c r="F1193" s="4">
        <v>2</v>
      </c>
      <c r="G1193" s="4">
        <v>579.52</v>
      </c>
      <c r="H1193" s="4">
        <v>0.01</v>
      </c>
      <c r="I1193" s="4" t="s">
        <v>1961</v>
      </c>
      <c r="J1193" s="4">
        <v>1147.4495999999999</v>
      </c>
      <c r="K1193" s="4">
        <f t="shared" si="72"/>
        <v>2</v>
      </c>
      <c r="L1193" s="4">
        <f t="shared" si="73"/>
        <v>579.52</v>
      </c>
      <c r="M1193" s="4">
        <f t="shared" si="74"/>
        <v>0.01</v>
      </c>
      <c r="N1193" s="4">
        <f t="shared" si="75"/>
        <v>1147.4495999999999</v>
      </c>
      <c r="O1193" s="6">
        <f>VLOOKUP(C1193,'Cleaned Customer Dim'!$A$2:$D$501,4,FALSE)</f>
        <v>45</v>
      </c>
      <c r="P1193" s="6" t="str">
        <f>VLOOKUP(C1193,'Cleaned Customer Dim'!$A$2:$E$501,5,FALSE)</f>
        <v>Female</v>
      </c>
      <c r="Q1193" s="6" t="str">
        <f>VLOOKUP(C1193,'Cleaned Customer Dim'!$A$2:$J$501,10,FALSE)</f>
        <v>Silver</v>
      </c>
      <c r="R1193" s="4" t="str">
        <f>VLOOKUP(D1193,'Cleaned Product Dim'!$A$2:$C$101,3,FALSE)</f>
        <v>Beauty</v>
      </c>
      <c r="S1193" s="6">
        <f>VLOOKUP(D1193,'Cleaned Product Dim'!$A$2:$G$101,7,FALSE)</f>
        <v>17.309999999999999</v>
      </c>
      <c r="T1193" s="6">
        <f>VLOOKUP(D1193,'Cleaned Product Dim'!$A$2:$H$101,8,FALSE)</f>
        <v>399</v>
      </c>
      <c r="U1193" s="6" t="str">
        <f>VLOOKUP(E1193,'Cleaned Store Dim'!$A$2:$C$21,3,FALSE)</f>
        <v>South</v>
      </c>
      <c r="V1193" s="6" t="str">
        <f>VLOOKUP(E1193,'Cleaned Store Dim'!$A$2:$E$21,5,FALSE)</f>
        <v>Outlet</v>
      </c>
      <c r="W1193" s="6" t="str">
        <f>VLOOKUP(E1193,'Cleaned Store Dim'!$A$2:$F$21,6,FALSE)</f>
        <v>Christopher</v>
      </c>
    </row>
    <row r="1194" spans="1:23" ht="15.75" x14ac:dyDescent="0.25">
      <c r="A1194" s="4" t="s">
        <v>3159</v>
      </c>
      <c r="B1194" s="20">
        <v>45622</v>
      </c>
      <c r="C1194" s="4" t="s">
        <v>114</v>
      </c>
      <c r="D1194" s="4" t="s">
        <v>1790</v>
      </c>
      <c r="E1194" s="4" t="s">
        <v>1942</v>
      </c>
      <c r="F1194" s="4">
        <v>4</v>
      </c>
      <c r="G1194" s="4">
        <v>477.52</v>
      </c>
      <c r="H1194" s="4">
        <v>7.0000000000000007E-2</v>
      </c>
      <c r="I1194" s="4" t="s">
        <v>1961</v>
      </c>
      <c r="J1194" s="4">
        <v>1776.3743999999999</v>
      </c>
      <c r="K1194" s="4">
        <f t="shared" si="72"/>
        <v>4</v>
      </c>
      <c r="L1194" s="4">
        <f t="shared" si="73"/>
        <v>477.52</v>
      </c>
      <c r="M1194" s="4">
        <f t="shared" si="74"/>
        <v>7.0000000000000007E-2</v>
      </c>
      <c r="N1194" s="4">
        <f t="shared" si="75"/>
        <v>1776.3743999999999</v>
      </c>
      <c r="O1194" s="6">
        <f>VLOOKUP(C1194,'Cleaned Customer Dim'!$A$2:$D$501,4,FALSE)</f>
        <v>18</v>
      </c>
      <c r="P1194" s="6" t="str">
        <f>VLOOKUP(C1194,'Cleaned Customer Dim'!$A$2:$E$501,5,FALSE)</f>
        <v>Female</v>
      </c>
      <c r="Q1194" s="6" t="str">
        <f>VLOOKUP(C1194,'Cleaned Customer Dim'!$A$2:$J$501,10,FALSE)</f>
        <v>Gold</v>
      </c>
      <c r="R1194" s="4" t="str">
        <f>VLOOKUP(D1194,'Cleaned Product Dim'!$A$2:$C$101,3,FALSE)</f>
        <v>Clothing</v>
      </c>
      <c r="S1194" s="6">
        <f>VLOOKUP(D1194,'Cleaned Product Dim'!$A$2:$G$101,7,FALSE)</f>
        <v>218.22</v>
      </c>
      <c r="T1194" s="6">
        <f>VLOOKUP(D1194,'Cleaned Product Dim'!$A$2:$H$101,8,FALSE)</f>
        <v>224</v>
      </c>
      <c r="U1194" s="6" t="str">
        <f>VLOOKUP(E1194,'Cleaned Store Dim'!$A$2:$C$21,3,FALSE)</f>
        <v>North</v>
      </c>
      <c r="V1194" s="6" t="str">
        <f>VLOOKUP(E1194,'Cleaned Store Dim'!$A$2:$E$21,5,FALSE)</f>
        <v>Flagship</v>
      </c>
      <c r="W1194" s="6" t="str">
        <f>VLOOKUP(E1194,'Cleaned Store Dim'!$A$2:$F$21,6,FALSE)</f>
        <v>Benson</v>
      </c>
    </row>
    <row r="1195" spans="1:23" ht="15.75" x14ac:dyDescent="0.25">
      <c r="A1195" s="4" t="s">
        <v>3160</v>
      </c>
      <c r="B1195" s="20">
        <v>45705</v>
      </c>
      <c r="C1195" s="4" t="s">
        <v>838</v>
      </c>
      <c r="D1195" s="4" t="s">
        <v>1856</v>
      </c>
      <c r="E1195" s="4" t="s">
        <v>1911</v>
      </c>
      <c r="F1195" s="4">
        <v>3</v>
      </c>
      <c r="G1195" s="4">
        <v>242.58</v>
      </c>
      <c r="H1195" s="4">
        <v>0.25</v>
      </c>
      <c r="I1195" s="4" t="s">
        <v>1959</v>
      </c>
      <c r="J1195" s="4">
        <v>545.80500000000006</v>
      </c>
      <c r="K1195" s="4">
        <f t="shared" si="72"/>
        <v>3</v>
      </c>
      <c r="L1195" s="4">
        <f t="shared" si="73"/>
        <v>242.58</v>
      </c>
      <c r="M1195" s="4">
        <f t="shared" si="74"/>
        <v>0.25</v>
      </c>
      <c r="N1195" s="4">
        <f t="shared" si="75"/>
        <v>545.80500000000006</v>
      </c>
      <c r="O1195" s="6">
        <f>VLOOKUP(C1195,'Cleaned Customer Dim'!$A$2:$D$501,4,FALSE)</f>
        <v>32</v>
      </c>
      <c r="P1195" s="6" t="str">
        <f>VLOOKUP(C1195,'Cleaned Customer Dim'!$A$2:$E$501,5,FALSE)</f>
        <v>Female</v>
      </c>
      <c r="Q1195" s="6" t="str">
        <f>VLOOKUP(C1195,'Cleaned Customer Dim'!$A$2:$J$501,10,FALSE)</f>
        <v>Silver</v>
      </c>
      <c r="R1195" s="4" t="str">
        <f>VLOOKUP(D1195,'Cleaned Product Dim'!$A$2:$C$101,3,FALSE)</f>
        <v>Clothing</v>
      </c>
      <c r="S1195" s="6">
        <f>VLOOKUP(D1195,'Cleaned Product Dim'!$A$2:$G$101,7,FALSE)</f>
        <v>438.25</v>
      </c>
      <c r="T1195" s="6">
        <f>VLOOKUP(D1195,'Cleaned Product Dim'!$A$2:$H$101,8,FALSE)</f>
        <v>496</v>
      </c>
      <c r="U1195" s="6" t="str">
        <f>VLOOKUP(E1195,'Cleaned Store Dim'!$A$2:$C$21,3,FALSE)</f>
        <v>East</v>
      </c>
      <c r="V1195" s="6" t="str">
        <f>VLOOKUP(E1195,'Cleaned Store Dim'!$A$2:$E$21,5,FALSE)</f>
        <v>Online</v>
      </c>
      <c r="W1195" s="6" t="str">
        <f>VLOOKUP(E1195,'Cleaned Store Dim'!$A$2:$F$21,6,FALSE)</f>
        <v>Joseph</v>
      </c>
    </row>
    <row r="1196" spans="1:23" ht="15.75" x14ac:dyDescent="0.25">
      <c r="A1196" s="4" t="s">
        <v>3161</v>
      </c>
      <c r="B1196" s="20">
        <v>45250</v>
      </c>
      <c r="C1196" s="4" t="s">
        <v>1160</v>
      </c>
      <c r="D1196" s="4" t="s">
        <v>1655</v>
      </c>
      <c r="E1196" s="4" t="s">
        <v>1942</v>
      </c>
      <c r="F1196" s="4">
        <v>2</v>
      </c>
      <c r="G1196" s="4">
        <v>519.29999999999995</v>
      </c>
      <c r="H1196" s="4">
        <v>0.09</v>
      </c>
      <c r="I1196" s="4" t="s">
        <v>1961</v>
      </c>
      <c r="J1196" s="4">
        <v>945.12599999999998</v>
      </c>
      <c r="K1196" s="4">
        <f t="shared" si="72"/>
        <v>2</v>
      </c>
      <c r="L1196" s="4">
        <f t="shared" si="73"/>
        <v>519.29999999999995</v>
      </c>
      <c r="M1196" s="4">
        <f t="shared" si="74"/>
        <v>0.09</v>
      </c>
      <c r="N1196" s="4">
        <f t="shared" si="75"/>
        <v>945.12599999999998</v>
      </c>
      <c r="O1196" s="6">
        <f>VLOOKUP(C1196,'Cleaned Customer Dim'!$A$2:$D$501,4,FALSE)</f>
        <v>51</v>
      </c>
      <c r="P1196" s="6" t="str">
        <f>VLOOKUP(C1196,'Cleaned Customer Dim'!$A$2:$E$501,5,FALSE)</f>
        <v>Male</v>
      </c>
      <c r="Q1196" s="6" t="str">
        <f>VLOOKUP(C1196,'Cleaned Customer Dim'!$A$2:$J$501,10,FALSE)</f>
        <v>Bronze</v>
      </c>
      <c r="R1196" s="4" t="str">
        <f>VLOOKUP(D1196,'Cleaned Product Dim'!$A$2:$C$101,3,FALSE)</f>
        <v>Electronics</v>
      </c>
      <c r="S1196" s="6">
        <f>VLOOKUP(D1196,'Cleaned Product Dim'!$A$2:$G$101,7,FALSE)</f>
        <v>322.41000000000003</v>
      </c>
      <c r="T1196" s="6">
        <f>VLOOKUP(D1196,'Cleaned Product Dim'!$A$2:$H$101,8,FALSE)</f>
        <v>213</v>
      </c>
      <c r="U1196" s="6" t="str">
        <f>VLOOKUP(E1196,'Cleaned Store Dim'!$A$2:$C$21,3,FALSE)</f>
        <v>North</v>
      </c>
      <c r="V1196" s="6" t="str">
        <f>VLOOKUP(E1196,'Cleaned Store Dim'!$A$2:$E$21,5,FALSE)</f>
        <v>Flagship</v>
      </c>
      <c r="W1196" s="6" t="str">
        <f>VLOOKUP(E1196,'Cleaned Store Dim'!$A$2:$F$21,6,FALSE)</f>
        <v>Benson</v>
      </c>
    </row>
    <row r="1197" spans="1:23" ht="15.75" x14ac:dyDescent="0.25">
      <c r="A1197" s="4" t="s">
        <v>3162</v>
      </c>
      <c r="B1197" s="20">
        <v>45684</v>
      </c>
      <c r="C1197" s="4" t="s">
        <v>2580</v>
      </c>
      <c r="D1197" s="4" t="s">
        <v>1865</v>
      </c>
      <c r="E1197" s="4" t="s">
        <v>1927</v>
      </c>
      <c r="F1197" s="4">
        <v>3</v>
      </c>
      <c r="G1197" s="4">
        <v>845.67</v>
      </c>
      <c r="H1197" s="4">
        <v>0.12</v>
      </c>
      <c r="I1197" s="4" t="s">
        <v>1964</v>
      </c>
      <c r="J1197" s="4">
        <v>2232.5688</v>
      </c>
      <c r="K1197" s="4">
        <f t="shared" si="72"/>
        <v>3</v>
      </c>
      <c r="L1197" s="4">
        <f t="shared" si="73"/>
        <v>845.67</v>
      </c>
      <c r="M1197" s="4">
        <f t="shared" si="74"/>
        <v>0.12</v>
      </c>
      <c r="N1197" s="4">
        <f t="shared" si="75"/>
        <v>2232.5688</v>
      </c>
      <c r="O1197" s="6">
        <f>VLOOKUP(C1197,'Cleaned Customer Dim'!$A$2:$D$501,4,FALSE)</f>
        <v>52</v>
      </c>
      <c r="P1197" s="6" t="str">
        <f>VLOOKUP(C1197,'Cleaned Customer Dim'!$A$2:$E$501,5,FALSE)</f>
        <v>Female</v>
      </c>
      <c r="Q1197" s="6" t="str">
        <f>VLOOKUP(C1197,'Cleaned Customer Dim'!$A$2:$J$501,10,FALSE)</f>
        <v>Gold</v>
      </c>
      <c r="R1197" s="4" t="str">
        <f>VLOOKUP(D1197,'Cleaned Product Dim'!$A$2:$C$101,3,FALSE)</f>
        <v>Beauty</v>
      </c>
      <c r="S1197" s="6">
        <f>VLOOKUP(D1197,'Cleaned Product Dim'!$A$2:$G$101,7,FALSE)</f>
        <v>358.47</v>
      </c>
      <c r="T1197" s="6">
        <f>VLOOKUP(D1197,'Cleaned Product Dim'!$A$2:$H$101,8,FALSE)</f>
        <v>213</v>
      </c>
      <c r="U1197" s="6" t="str">
        <f>VLOOKUP(E1197,'Cleaned Store Dim'!$A$2:$C$21,3,FALSE)</f>
        <v>South</v>
      </c>
      <c r="V1197" s="6" t="str">
        <f>VLOOKUP(E1197,'Cleaned Store Dim'!$A$2:$E$21,5,FALSE)</f>
        <v>Online</v>
      </c>
      <c r="W1197" s="6" t="str">
        <f>VLOOKUP(E1197,'Cleaned Store Dim'!$A$2:$F$21,6,FALSE)</f>
        <v>Lake</v>
      </c>
    </row>
    <row r="1198" spans="1:23" ht="15.75" x14ac:dyDescent="0.25">
      <c r="A1198" s="4" t="s">
        <v>3163</v>
      </c>
      <c r="B1198" s="20">
        <v>45395</v>
      </c>
      <c r="C1198" s="4" t="s">
        <v>974</v>
      </c>
      <c r="D1198" s="4" t="s">
        <v>1747</v>
      </c>
      <c r="E1198" s="4" t="s">
        <v>1939</v>
      </c>
      <c r="F1198" s="4">
        <v>4</v>
      </c>
      <c r="G1198" s="4">
        <v>750.26</v>
      </c>
      <c r="H1198" s="4">
        <v>0.01</v>
      </c>
      <c r="I1198" s="4" t="s">
        <v>1961</v>
      </c>
      <c r="J1198" s="4">
        <v>2971.0295999999998</v>
      </c>
      <c r="K1198" s="4">
        <f t="shared" si="72"/>
        <v>4</v>
      </c>
      <c r="L1198" s="4">
        <f t="shared" si="73"/>
        <v>750.26</v>
      </c>
      <c r="M1198" s="4">
        <f t="shared" si="74"/>
        <v>0.01</v>
      </c>
      <c r="N1198" s="4">
        <f t="shared" si="75"/>
        <v>2971.0295999999998</v>
      </c>
      <c r="O1198" s="6">
        <f>VLOOKUP(C1198,'Cleaned Customer Dim'!$A$2:$D$501,4,FALSE)</f>
        <v>64</v>
      </c>
      <c r="P1198" s="6" t="str">
        <f>VLOOKUP(C1198,'Cleaned Customer Dim'!$A$2:$E$501,5,FALSE)</f>
        <v>Male</v>
      </c>
      <c r="Q1198" s="6" t="str">
        <f>VLOOKUP(C1198,'Cleaned Customer Dim'!$A$2:$J$501,10,FALSE)</f>
        <v>Platinum</v>
      </c>
      <c r="R1198" s="4" t="str">
        <f>VLOOKUP(D1198,'Cleaned Product Dim'!$A$2:$C$101,3,FALSE)</f>
        <v>Home</v>
      </c>
      <c r="S1198" s="6">
        <f>VLOOKUP(D1198,'Cleaned Product Dim'!$A$2:$G$101,7,FALSE)</f>
        <v>81.75</v>
      </c>
      <c r="T1198" s="6">
        <f>VLOOKUP(D1198,'Cleaned Product Dim'!$A$2:$H$101,8,FALSE)</f>
        <v>226.05</v>
      </c>
      <c r="U1198" s="6" t="str">
        <f>VLOOKUP(E1198,'Cleaned Store Dim'!$A$2:$C$21,3,FALSE)</f>
        <v>West</v>
      </c>
      <c r="V1198" s="6" t="str">
        <f>VLOOKUP(E1198,'Cleaned Store Dim'!$A$2:$E$21,5,FALSE)</f>
        <v>Flagship</v>
      </c>
      <c r="W1198" s="6" t="str">
        <f>VLOOKUP(E1198,'Cleaned Store Dim'!$A$2:$F$21,6,FALSE)</f>
        <v>New Jimmy</v>
      </c>
    </row>
    <row r="1199" spans="1:23" ht="15.75" x14ac:dyDescent="0.25">
      <c r="A1199" s="4" t="s">
        <v>3164</v>
      </c>
      <c r="B1199" s="20">
        <v>45382</v>
      </c>
      <c r="C1199" s="4" t="s">
        <v>1055</v>
      </c>
      <c r="D1199" s="4" t="s">
        <v>1859</v>
      </c>
      <c r="E1199" s="4" t="s">
        <v>1929</v>
      </c>
      <c r="F1199" s="4">
        <v>4</v>
      </c>
      <c r="G1199" s="4">
        <v>294.38</v>
      </c>
      <c r="H1199" s="4">
        <v>0.2</v>
      </c>
      <c r="I1199" s="4" t="s">
        <v>1959</v>
      </c>
      <c r="J1199" s="4">
        <v>942.01600000000008</v>
      </c>
      <c r="K1199" s="4">
        <f t="shared" si="72"/>
        <v>4</v>
      </c>
      <c r="L1199" s="4">
        <f t="shared" si="73"/>
        <v>294.38</v>
      </c>
      <c r="M1199" s="4">
        <f t="shared" si="74"/>
        <v>0.2</v>
      </c>
      <c r="N1199" s="4">
        <f t="shared" si="75"/>
        <v>942.01600000000008</v>
      </c>
      <c r="O1199" s="6">
        <f>VLOOKUP(C1199,'Cleaned Customer Dim'!$A$2:$D$501,4,FALSE)</f>
        <v>34</v>
      </c>
      <c r="P1199" s="6" t="str">
        <f>VLOOKUP(C1199,'Cleaned Customer Dim'!$A$2:$E$501,5,FALSE)</f>
        <v>Female</v>
      </c>
      <c r="Q1199" s="6" t="str">
        <f>VLOOKUP(C1199,'Cleaned Customer Dim'!$A$2:$J$501,10,FALSE)</f>
        <v>Bronze</v>
      </c>
      <c r="R1199" s="4" t="str">
        <f>VLOOKUP(D1199,'Cleaned Product Dim'!$A$2:$C$101,3,FALSE)</f>
        <v>Home</v>
      </c>
      <c r="S1199" s="6">
        <f>VLOOKUP(D1199,'Cleaned Product Dim'!$A$2:$G$101,7,FALSE)</f>
        <v>447.43</v>
      </c>
      <c r="T1199" s="6">
        <f>VLOOKUP(D1199,'Cleaned Product Dim'!$A$2:$H$101,8,FALSE)</f>
        <v>191</v>
      </c>
      <c r="U1199" s="6" t="str">
        <f>VLOOKUP(E1199,'Cleaned Store Dim'!$A$2:$C$21,3,FALSE)</f>
        <v>North</v>
      </c>
      <c r="V1199" s="6" t="str">
        <f>VLOOKUP(E1199,'Cleaned Store Dim'!$A$2:$E$21,5,FALSE)</f>
        <v>Online</v>
      </c>
      <c r="W1199" s="6" t="str">
        <f>VLOOKUP(E1199,'Cleaned Store Dim'!$A$2:$F$21,6,FALSE)</f>
        <v>Sabrina</v>
      </c>
    </row>
    <row r="1200" spans="1:23" ht="15.75" x14ac:dyDescent="0.25">
      <c r="A1200" s="4" t="s">
        <v>3165</v>
      </c>
      <c r="B1200" s="20">
        <v>45919</v>
      </c>
      <c r="C1200" s="4" t="s">
        <v>351</v>
      </c>
      <c r="D1200" s="4" t="s">
        <v>1871</v>
      </c>
      <c r="E1200" s="4" t="s">
        <v>1896</v>
      </c>
      <c r="F1200" s="4">
        <v>3</v>
      </c>
      <c r="G1200" s="4">
        <v>583.52</v>
      </c>
      <c r="H1200" s="4">
        <v>7.0000000000000007E-2</v>
      </c>
      <c r="I1200" s="4" t="s">
        <v>1961</v>
      </c>
      <c r="J1200" s="4">
        <v>1628.0208</v>
      </c>
      <c r="K1200" s="4">
        <f t="shared" si="72"/>
        <v>3</v>
      </c>
      <c r="L1200" s="4">
        <f t="shared" si="73"/>
        <v>583.52</v>
      </c>
      <c r="M1200" s="4">
        <f t="shared" si="74"/>
        <v>7.0000000000000007E-2</v>
      </c>
      <c r="N1200" s="4">
        <f t="shared" si="75"/>
        <v>1628.0208</v>
      </c>
      <c r="O1200" s="6">
        <f>VLOOKUP(C1200,'Cleaned Customer Dim'!$A$2:$D$501,4,FALSE)</f>
        <v>36</v>
      </c>
      <c r="P1200" s="6" t="str">
        <f>VLOOKUP(C1200,'Cleaned Customer Dim'!$A$2:$E$501,5,FALSE)</f>
        <v>Male</v>
      </c>
      <c r="Q1200" s="6" t="str">
        <f>VLOOKUP(C1200,'Cleaned Customer Dim'!$A$2:$J$501,10,FALSE)</f>
        <v>Silver</v>
      </c>
      <c r="R1200" s="4" t="str">
        <f>VLOOKUP(D1200,'Cleaned Product Dim'!$A$2:$C$101,3,FALSE)</f>
        <v>Clothing</v>
      </c>
      <c r="S1200" s="6">
        <f>VLOOKUP(D1200,'Cleaned Product Dim'!$A$2:$G$101,7,FALSE)</f>
        <v>358.47</v>
      </c>
      <c r="T1200" s="6">
        <f>VLOOKUP(D1200,'Cleaned Product Dim'!$A$2:$H$101,8,FALSE)</f>
        <v>143</v>
      </c>
      <c r="U1200" s="6" t="str">
        <f>VLOOKUP(E1200,'Cleaned Store Dim'!$A$2:$C$21,3,FALSE)</f>
        <v>South</v>
      </c>
      <c r="V1200" s="6" t="str">
        <f>VLOOKUP(E1200,'Cleaned Store Dim'!$A$2:$E$21,5,FALSE)</f>
        <v>Outlet</v>
      </c>
      <c r="W1200" s="6" t="str">
        <f>VLOOKUP(E1200,'Cleaned Store Dim'!$A$2:$F$21,6,FALSE)</f>
        <v>North Nancy</v>
      </c>
    </row>
    <row r="1201" spans="1:23" ht="15.75" x14ac:dyDescent="0.25">
      <c r="A1201" s="4" t="s">
        <v>3166</v>
      </c>
      <c r="B1201" s="20">
        <v>45571</v>
      </c>
      <c r="C1201" s="4" t="s">
        <v>1461</v>
      </c>
      <c r="D1201" s="4" t="s">
        <v>1850</v>
      </c>
      <c r="E1201" s="4" t="s">
        <v>1939</v>
      </c>
      <c r="F1201" s="4">
        <v>2</v>
      </c>
      <c r="G1201" s="4">
        <v>635.22</v>
      </c>
      <c r="H1201" s="4">
        <v>0.3</v>
      </c>
      <c r="I1201" s="4" t="s">
        <v>1964</v>
      </c>
      <c r="J1201" s="4">
        <v>889.30799999999999</v>
      </c>
      <c r="K1201" s="4">
        <f t="shared" si="72"/>
        <v>2</v>
      </c>
      <c r="L1201" s="4">
        <f t="shared" si="73"/>
        <v>635.22</v>
      </c>
      <c r="M1201" s="4">
        <f t="shared" si="74"/>
        <v>0.3</v>
      </c>
      <c r="N1201" s="4">
        <f t="shared" si="75"/>
        <v>889.30799999999999</v>
      </c>
      <c r="O1201" s="6">
        <f>VLOOKUP(C1201,'Cleaned Customer Dim'!$A$2:$D$501,4,FALSE)</f>
        <v>21</v>
      </c>
      <c r="P1201" s="6" t="str">
        <f>VLOOKUP(C1201,'Cleaned Customer Dim'!$A$2:$E$501,5,FALSE)</f>
        <v>Female</v>
      </c>
      <c r="Q1201" s="6" t="str">
        <f>VLOOKUP(C1201,'Cleaned Customer Dim'!$A$2:$J$501,10,FALSE)</f>
        <v>Gold</v>
      </c>
      <c r="R1201" s="4" t="str">
        <f>VLOOKUP(D1201,'Cleaned Product Dim'!$A$2:$C$101,3,FALSE)</f>
        <v>Beauty</v>
      </c>
      <c r="S1201" s="6">
        <f>VLOOKUP(D1201,'Cleaned Product Dim'!$A$2:$G$101,7,FALSE)</f>
        <v>183.04</v>
      </c>
      <c r="T1201" s="6">
        <f>VLOOKUP(D1201,'Cleaned Product Dim'!$A$2:$H$101,8,FALSE)</f>
        <v>457</v>
      </c>
      <c r="U1201" s="6" t="str">
        <f>VLOOKUP(E1201,'Cleaned Store Dim'!$A$2:$C$21,3,FALSE)</f>
        <v>West</v>
      </c>
      <c r="V1201" s="6" t="str">
        <f>VLOOKUP(E1201,'Cleaned Store Dim'!$A$2:$E$21,5,FALSE)</f>
        <v>Flagship</v>
      </c>
      <c r="W1201" s="6" t="str">
        <f>VLOOKUP(E1201,'Cleaned Store Dim'!$A$2:$F$21,6,FALSE)</f>
        <v>New Jimmy</v>
      </c>
    </row>
    <row r="1202" spans="1:23" ht="15.75" x14ac:dyDescent="0.25">
      <c r="A1202" s="4" t="s">
        <v>3167</v>
      </c>
      <c r="B1202" s="20">
        <v>45313</v>
      </c>
      <c r="C1202" s="4" t="s">
        <v>1340</v>
      </c>
      <c r="D1202" s="4" t="s">
        <v>1780</v>
      </c>
      <c r="E1202" s="4" t="s">
        <v>1896</v>
      </c>
      <c r="F1202" s="4">
        <v>1</v>
      </c>
      <c r="G1202" s="4">
        <v>743.55</v>
      </c>
      <c r="H1202" s="4">
        <v>0.11</v>
      </c>
      <c r="I1202" s="4" t="s">
        <v>1964</v>
      </c>
      <c r="J1202" s="4">
        <v>661.7595</v>
      </c>
      <c r="K1202" s="4">
        <f t="shared" si="72"/>
        <v>1</v>
      </c>
      <c r="L1202" s="4">
        <f t="shared" si="73"/>
        <v>743.55</v>
      </c>
      <c r="M1202" s="4">
        <f t="shared" si="74"/>
        <v>0.11</v>
      </c>
      <c r="N1202" s="4">
        <f t="shared" si="75"/>
        <v>661.7595</v>
      </c>
      <c r="O1202" s="6">
        <f>VLOOKUP(C1202,'Cleaned Customer Dim'!$A$2:$D$501,4,FALSE)</f>
        <v>27</v>
      </c>
      <c r="P1202" s="6" t="str">
        <f>VLOOKUP(C1202,'Cleaned Customer Dim'!$A$2:$E$501,5,FALSE)</f>
        <v>Female</v>
      </c>
      <c r="Q1202" s="6" t="str">
        <f>VLOOKUP(C1202,'Cleaned Customer Dim'!$A$2:$J$501,10,FALSE)</f>
        <v>Bronze</v>
      </c>
      <c r="R1202" s="4" t="str">
        <f>VLOOKUP(D1202,'Cleaned Product Dim'!$A$2:$C$101,3,FALSE)</f>
        <v>Beauty</v>
      </c>
      <c r="S1202" s="6">
        <f>VLOOKUP(D1202,'Cleaned Product Dim'!$A$2:$G$101,7,FALSE)</f>
        <v>340.39</v>
      </c>
      <c r="T1202" s="6">
        <f>VLOOKUP(D1202,'Cleaned Product Dim'!$A$2:$H$101,8,FALSE)</f>
        <v>177</v>
      </c>
      <c r="U1202" s="6" t="str">
        <f>VLOOKUP(E1202,'Cleaned Store Dim'!$A$2:$C$21,3,FALSE)</f>
        <v>South</v>
      </c>
      <c r="V1202" s="6" t="str">
        <f>VLOOKUP(E1202,'Cleaned Store Dim'!$A$2:$E$21,5,FALSE)</f>
        <v>Outlet</v>
      </c>
      <c r="W1202" s="6" t="str">
        <f>VLOOKUP(E1202,'Cleaned Store Dim'!$A$2:$F$21,6,FALSE)</f>
        <v>North Nancy</v>
      </c>
    </row>
    <row r="1203" spans="1:23" ht="15.75" x14ac:dyDescent="0.25">
      <c r="A1203" s="4" t="s">
        <v>3168</v>
      </c>
      <c r="B1203" s="20">
        <v>45377</v>
      </c>
      <c r="C1203" s="4" t="s">
        <v>364</v>
      </c>
      <c r="D1203" s="4" t="s">
        <v>1712</v>
      </c>
      <c r="E1203" s="4" t="s">
        <v>1901</v>
      </c>
      <c r="F1203" s="4">
        <v>4</v>
      </c>
      <c r="G1203" s="4">
        <v>530.45000000000005</v>
      </c>
      <c r="H1203" s="4">
        <v>0.13</v>
      </c>
      <c r="I1203" s="4" t="s">
        <v>1959</v>
      </c>
      <c r="J1203" s="4">
        <v>1845.9659999999999</v>
      </c>
      <c r="K1203" s="4">
        <f t="shared" si="72"/>
        <v>4</v>
      </c>
      <c r="L1203" s="4">
        <f t="shared" si="73"/>
        <v>530.45000000000005</v>
      </c>
      <c r="M1203" s="4">
        <f t="shared" si="74"/>
        <v>0.13</v>
      </c>
      <c r="N1203" s="4">
        <f t="shared" si="75"/>
        <v>1845.9659999999999</v>
      </c>
      <c r="O1203" s="6">
        <f>VLOOKUP(C1203,'Cleaned Customer Dim'!$A$2:$D$501,4,FALSE)</f>
        <v>29</v>
      </c>
      <c r="P1203" s="6" t="str">
        <f>VLOOKUP(C1203,'Cleaned Customer Dim'!$A$2:$E$501,5,FALSE)</f>
        <v>Male</v>
      </c>
      <c r="Q1203" s="6" t="str">
        <f>VLOOKUP(C1203,'Cleaned Customer Dim'!$A$2:$J$501,10,FALSE)</f>
        <v>Gold</v>
      </c>
      <c r="R1203" s="4" t="str">
        <f>VLOOKUP(D1203,'Cleaned Product Dim'!$A$2:$C$101,3,FALSE)</f>
        <v>Sports</v>
      </c>
      <c r="S1203" s="6">
        <f>VLOOKUP(D1203,'Cleaned Product Dim'!$A$2:$G$101,7,FALSE)</f>
        <v>167.12</v>
      </c>
      <c r="T1203" s="6">
        <f>VLOOKUP(D1203,'Cleaned Product Dim'!$A$2:$H$101,8,FALSE)</f>
        <v>316</v>
      </c>
      <c r="U1203" s="6" t="str">
        <f>VLOOKUP(E1203,'Cleaned Store Dim'!$A$2:$C$21,3,FALSE)</f>
        <v>North</v>
      </c>
      <c r="V1203" s="6" t="str">
        <f>VLOOKUP(E1203,'Cleaned Store Dim'!$A$2:$E$21,5,FALSE)</f>
        <v>Outlet</v>
      </c>
      <c r="W1203" s="6" t="str">
        <f>VLOOKUP(E1203,'Cleaned Store Dim'!$A$2:$F$21,6,FALSE)</f>
        <v>Goldberg</v>
      </c>
    </row>
    <row r="1204" spans="1:23" ht="15.75" x14ac:dyDescent="0.25">
      <c r="A1204" s="4" t="s">
        <v>3169</v>
      </c>
      <c r="B1204" s="20">
        <v>45371</v>
      </c>
      <c r="C1204" s="4" t="s">
        <v>853</v>
      </c>
      <c r="D1204" s="4" t="s">
        <v>1780</v>
      </c>
      <c r="E1204" s="4" t="s">
        <v>1921</v>
      </c>
      <c r="F1204" s="4">
        <v>2</v>
      </c>
      <c r="G1204" s="4">
        <v>972.4</v>
      </c>
      <c r="H1204" s="4">
        <v>0.06</v>
      </c>
      <c r="I1204" s="4" t="s">
        <v>1964</v>
      </c>
      <c r="J1204" s="4">
        <v>1828.1120000000001</v>
      </c>
      <c r="K1204" s="4">
        <f t="shared" si="72"/>
        <v>2</v>
      </c>
      <c r="L1204" s="4">
        <f t="shared" si="73"/>
        <v>972.4</v>
      </c>
      <c r="M1204" s="4">
        <f t="shared" si="74"/>
        <v>0.06</v>
      </c>
      <c r="N1204" s="4">
        <f t="shared" si="75"/>
        <v>1828.1120000000001</v>
      </c>
      <c r="O1204" s="6">
        <f>VLOOKUP(C1204,'Cleaned Customer Dim'!$A$2:$D$501,4,FALSE)</f>
        <v>25</v>
      </c>
      <c r="P1204" s="6" t="str">
        <f>VLOOKUP(C1204,'Cleaned Customer Dim'!$A$2:$E$501,5,FALSE)</f>
        <v>Male</v>
      </c>
      <c r="Q1204" s="6" t="str">
        <f>VLOOKUP(C1204,'Cleaned Customer Dim'!$A$2:$J$501,10,FALSE)</f>
        <v>Gold</v>
      </c>
      <c r="R1204" s="4" t="str">
        <f>VLOOKUP(D1204,'Cleaned Product Dim'!$A$2:$C$101,3,FALSE)</f>
        <v>Beauty</v>
      </c>
      <c r="S1204" s="6">
        <f>VLOOKUP(D1204,'Cleaned Product Dim'!$A$2:$G$101,7,FALSE)</f>
        <v>340.39</v>
      </c>
      <c r="T1204" s="6">
        <f>VLOOKUP(D1204,'Cleaned Product Dim'!$A$2:$H$101,8,FALSE)</f>
        <v>177</v>
      </c>
      <c r="U1204" s="6" t="str">
        <f>VLOOKUP(E1204,'Cleaned Store Dim'!$A$2:$C$21,3,FALSE)</f>
        <v>South</v>
      </c>
      <c r="V1204" s="6" t="str">
        <f>VLOOKUP(E1204,'Cleaned Store Dim'!$A$2:$E$21,5,FALSE)</f>
        <v>Flagship</v>
      </c>
      <c r="W1204" s="6" t="str">
        <f>VLOOKUP(E1204,'Cleaned Store Dim'!$A$2:$F$21,6,FALSE)</f>
        <v>Johnstad</v>
      </c>
    </row>
    <row r="1205" spans="1:23" ht="15.75" x14ac:dyDescent="0.25">
      <c r="A1205" s="4" t="s">
        <v>3170</v>
      </c>
      <c r="B1205" s="20">
        <v>45797</v>
      </c>
      <c r="C1205" s="4" t="s">
        <v>1193</v>
      </c>
      <c r="D1205" s="4" t="s">
        <v>1617</v>
      </c>
      <c r="E1205" s="4" t="s">
        <v>1945</v>
      </c>
      <c r="F1205" s="4">
        <v>3</v>
      </c>
      <c r="G1205" s="4">
        <v>197.93</v>
      </c>
      <c r="H1205" s="4">
        <v>0</v>
      </c>
      <c r="I1205" s="4" t="s">
        <v>1964</v>
      </c>
      <c r="J1205" s="4">
        <v>593.79</v>
      </c>
      <c r="K1205" s="4">
        <f t="shared" si="72"/>
        <v>3</v>
      </c>
      <c r="L1205" s="4">
        <f t="shared" si="73"/>
        <v>197.93</v>
      </c>
      <c r="M1205" s="4">
        <f t="shared" si="74"/>
        <v>0</v>
      </c>
      <c r="N1205" s="4">
        <f t="shared" si="75"/>
        <v>593.79</v>
      </c>
      <c r="O1205" s="6">
        <f>VLOOKUP(C1205,'Cleaned Customer Dim'!$A$2:$D$501,4,FALSE)</f>
        <v>44</v>
      </c>
      <c r="P1205" s="6" t="str">
        <f>VLOOKUP(C1205,'Cleaned Customer Dim'!$A$2:$E$501,5,FALSE)</f>
        <v>Female</v>
      </c>
      <c r="Q1205" s="6" t="str">
        <f>VLOOKUP(C1205,'Cleaned Customer Dim'!$A$2:$J$501,10,FALSE)</f>
        <v>Bronze</v>
      </c>
      <c r="R1205" s="4" t="str">
        <f>VLOOKUP(D1205,'Cleaned Product Dim'!$A$2:$C$101,3,FALSE)</f>
        <v>Electronics</v>
      </c>
      <c r="S1205" s="6">
        <f>VLOOKUP(D1205,'Cleaned Product Dim'!$A$2:$G$101,7,FALSE)</f>
        <v>465.34</v>
      </c>
      <c r="T1205" s="6">
        <f>VLOOKUP(D1205,'Cleaned Product Dim'!$A$2:$H$101,8,FALSE)</f>
        <v>301</v>
      </c>
      <c r="U1205" s="6" t="str">
        <f>VLOOKUP(E1205,'Cleaned Store Dim'!$A$2:$C$21,3,FALSE)</f>
        <v>East</v>
      </c>
      <c r="V1205" s="6" t="str">
        <f>VLOOKUP(E1205,'Cleaned Store Dim'!$A$2:$E$21,5,FALSE)</f>
        <v>Flagship</v>
      </c>
      <c r="W1205" s="6" t="str">
        <f>VLOOKUP(E1205,'Cleaned Store Dim'!$A$2:$F$21,6,FALSE)</f>
        <v>East Stevechester</v>
      </c>
    </row>
    <row r="1206" spans="1:23" ht="15.75" x14ac:dyDescent="0.25">
      <c r="A1206" s="4" t="s">
        <v>3171</v>
      </c>
      <c r="B1206" s="20">
        <v>45575</v>
      </c>
      <c r="C1206" s="4" t="s">
        <v>1085</v>
      </c>
      <c r="D1206" s="4" t="s">
        <v>1844</v>
      </c>
      <c r="E1206" s="4" t="s">
        <v>1927</v>
      </c>
      <c r="F1206" s="4">
        <v>4</v>
      </c>
      <c r="G1206" s="4">
        <v>565.51</v>
      </c>
      <c r="H1206" s="4">
        <v>0.16</v>
      </c>
      <c r="I1206" s="4" t="s">
        <v>1961</v>
      </c>
      <c r="J1206" s="4">
        <v>1900.1135999999999</v>
      </c>
      <c r="K1206" s="4">
        <f t="shared" si="72"/>
        <v>4</v>
      </c>
      <c r="L1206" s="4">
        <f t="shared" si="73"/>
        <v>565.51</v>
      </c>
      <c r="M1206" s="4">
        <f t="shared" si="74"/>
        <v>0.16</v>
      </c>
      <c r="N1206" s="4">
        <f t="shared" si="75"/>
        <v>1900.1135999999999</v>
      </c>
      <c r="O1206" s="6">
        <f>VLOOKUP(C1206,'Cleaned Customer Dim'!$A$2:$D$501,4,FALSE)</f>
        <v>30</v>
      </c>
      <c r="P1206" s="6" t="str">
        <f>VLOOKUP(C1206,'Cleaned Customer Dim'!$A$2:$E$501,5,FALSE)</f>
        <v>Female</v>
      </c>
      <c r="Q1206" s="6" t="str">
        <f>VLOOKUP(C1206,'Cleaned Customer Dim'!$A$2:$J$501,10,FALSE)</f>
        <v>Bronze</v>
      </c>
      <c r="R1206" s="4" t="str">
        <f>VLOOKUP(D1206,'Cleaned Product Dim'!$A$2:$C$101,3,FALSE)</f>
        <v>Home</v>
      </c>
      <c r="S1206" s="6">
        <f>VLOOKUP(D1206,'Cleaned Product Dim'!$A$2:$G$101,7,FALSE)</f>
        <v>371.38</v>
      </c>
      <c r="T1206" s="6">
        <f>VLOOKUP(D1206,'Cleaned Product Dim'!$A$2:$H$101,8,FALSE)</f>
        <v>220</v>
      </c>
      <c r="U1206" s="6" t="str">
        <f>VLOOKUP(E1206,'Cleaned Store Dim'!$A$2:$C$21,3,FALSE)</f>
        <v>South</v>
      </c>
      <c r="V1206" s="6" t="str">
        <f>VLOOKUP(E1206,'Cleaned Store Dim'!$A$2:$E$21,5,FALSE)</f>
        <v>Online</v>
      </c>
      <c r="W1206" s="6" t="str">
        <f>VLOOKUP(E1206,'Cleaned Store Dim'!$A$2:$F$21,6,FALSE)</f>
        <v>Lake</v>
      </c>
    </row>
    <row r="1207" spans="1:23" ht="15.75" x14ac:dyDescent="0.25">
      <c r="A1207" s="4" t="s">
        <v>3172</v>
      </c>
      <c r="B1207" s="20">
        <v>45301</v>
      </c>
      <c r="C1207" s="4" t="s">
        <v>1258</v>
      </c>
      <c r="D1207" s="4" t="s">
        <v>1696</v>
      </c>
      <c r="E1207" s="4" t="s">
        <v>1904</v>
      </c>
      <c r="F1207" s="4">
        <v>4</v>
      </c>
      <c r="G1207" s="4">
        <v>983.38</v>
      </c>
      <c r="H1207" s="4">
        <v>0.25</v>
      </c>
      <c r="I1207" s="4" t="s">
        <v>1964</v>
      </c>
      <c r="J1207" s="4">
        <v>2950.14</v>
      </c>
      <c r="K1207" s="4">
        <f t="shared" si="72"/>
        <v>4</v>
      </c>
      <c r="L1207" s="4">
        <f t="shared" si="73"/>
        <v>983.38</v>
      </c>
      <c r="M1207" s="4">
        <f t="shared" si="74"/>
        <v>0.25</v>
      </c>
      <c r="N1207" s="4">
        <f t="shared" si="75"/>
        <v>2950.14</v>
      </c>
      <c r="O1207" s="6">
        <f>VLOOKUP(C1207,'Cleaned Customer Dim'!$A$2:$D$501,4,FALSE)</f>
        <v>57</v>
      </c>
      <c r="P1207" s="6" t="str">
        <f>VLOOKUP(C1207,'Cleaned Customer Dim'!$A$2:$E$501,5,FALSE)</f>
        <v>Female</v>
      </c>
      <c r="Q1207" s="6" t="str">
        <f>VLOOKUP(C1207,'Cleaned Customer Dim'!$A$2:$J$501,10,FALSE)</f>
        <v>Platinum</v>
      </c>
      <c r="R1207" s="4" t="str">
        <f>VLOOKUP(D1207,'Cleaned Product Dim'!$A$2:$C$101,3,FALSE)</f>
        <v>Electronics</v>
      </c>
      <c r="S1207" s="6">
        <f>VLOOKUP(D1207,'Cleaned Product Dim'!$A$2:$G$101,7,FALSE)</f>
        <v>326.06</v>
      </c>
      <c r="T1207" s="6">
        <f>VLOOKUP(D1207,'Cleaned Product Dim'!$A$2:$H$101,8,FALSE)</f>
        <v>301</v>
      </c>
      <c r="U1207" s="6" t="str">
        <f>VLOOKUP(E1207,'Cleaned Store Dim'!$A$2:$C$21,3,FALSE)</f>
        <v>South</v>
      </c>
      <c r="V1207" s="6" t="str">
        <f>VLOOKUP(E1207,'Cleaned Store Dim'!$A$2:$E$21,5,FALSE)</f>
        <v>Online</v>
      </c>
      <c r="W1207" s="6" t="str">
        <f>VLOOKUP(E1207,'Cleaned Store Dim'!$A$2:$F$21,6,FALSE)</f>
        <v>Sharon</v>
      </c>
    </row>
    <row r="1208" spans="1:23" ht="15.75" x14ac:dyDescent="0.25">
      <c r="A1208" s="4" t="s">
        <v>3173</v>
      </c>
      <c r="B1208" s="20">
        <v>45252</v>
      </c>
      <c r="C1208" s="4" t="s">
        <v>763</v>
      </c>
      <c r="D1208" s="4" t="s">
        <v>1880</v>
      </c>
      <c r="E1208" s="4" t="s">
        <v>1921</v>
      </c>
      <c r="F1208" s="4">
        <v>1</v>
      </c>
      <c r="G1208" s="4">
        <v>955.06</v>
      </c>
      <c r="H1208" s="4">
        <v>0.14000000000000001</v>
      </c>
      <c r="I1208" s="4" t="s">
        <v>1959</v>
      </c>
      <c r="J1208" s="4">
        <v>821.35159999999996</v>
      </c>
      <c r="K1208" s="4">
        <f t="shared" si="72"/>
        <v>1</v>
      </c>
      <c r="L1208" s="4">
        <f t="shared" si="73"/>
        <v>955.06</v>
      </c>
      <c r="M1208" s="4">
        <f t="shared" si="74"/>
        <v>0.14000000000000001</v>
      </c>
      <c r="N1208" s="4">
        <f t="shared" si="75"/>
        <v>821.35159999999996</v>
      </c>
      <c r="O1208" s="6">
        <f>VLOOKUP(C1208,'Cleaned Customer Dim'!$A$2:$D$501,4,FALSE)</f>
        <v>43</v>
      </c>
      <c r="P1208" s="6" t="str">
        <f>VLOOKUP(C1208,'Cleaned Customer Dim'!$A$2:$E$501,5,FALSE)</f>
        <v>Female</v>
      </c>
      <c r="Q1208" s="6" t="str">
        <f>VLOOKUP(C1208,'Cleaned Customer Dim'!$A$2:$J$501,10,FALSE)</f>
        <v>Gold</v>
      </c>
      <c r="R1208" s="4" t="str">
        <f>VLOOKUP(D1208,'Cleaned Product Dim'!$A$2:$C$101,3,FALSE)</f>
        <v>Home</v>
      </c>
      <c r="S1208" s="6">
        <f>VLOOKUP(D1208,'Cleaned Product Dim'!$A$2:$G$101,7,FALSE)</f>
        <v>201.41</v>
      </c>
      <c r="T1208" s="6">
        <f>VLOOKUP(D1208,'Cleaned Product Dim'!$A$2:$H$101,8,FALSE)</f>
        <v>146</v>
      </c>
      <c r="U1208" s="6" t="str">
        <f>VLOOKUP(E1208,'Cleaned Store Dim'!$A$2:$C$21,3,FALSE)</f>
        <v>South</v>
      </c>
      <c r="V1208" s="6" t="str">
        <f>VLOOKUP(E1208,'Cleaned Store Dim'!$A$2:$E$21,5,FALSE)</f>
        <v>Flagship</v>
      </c>
      <c r="W1208" s="6" t="str">
        <f>VLOOKUP(E1208,'Cleaned Store Dim'!$A$2:$F$21,6,FALSE)</f>
        <v>Johnstad</v>
      </c>
    </row>
    <row r="1209" spans="1:23" ht="15.75" x14ac:dyDescent="0.25">
      <c r="A1209" s="4" t="s">
        <v>3174</v>
      </c>
      <c r="B1209" s="20">
        <v>45779</v>
      </c>
      <c r="C1209" s="4" t="s">
        <v>1115</v>
      </c>
      <c r="D1209" s="4" t="s">
        <v>1759</v>
      </c>
      <c r="E1209" s="4" t="s">
        <v>1936</v>
      </c>
      <c r="F1209" s="4">
        <v>3</v>
      </c>
      <c r="G1209" s="4">
        <v>597.46</v>
      </c>
      <c r="H1209" s="4">
        <v>0.02</v>
      </c>
      <c r="I1209" s="4" t="s">
        <v>1961</v>
      </c>
      <c r="J1209" s="4">
        <v>1756.5324000000001</v>
      </c>
      <c r="K1209" s="4">
        <f t="shared" si="72"/>
        <v>3</v>
      </c>
      <c r="L1209" s="4">
        <f t="shared" si="73"/>
        <v>597.46</v>
      </c>
      <c r="M1209" s="4">
        <f t="shared" si="74"/>
        <v>0.02</v>
      </c>
      <c r="N1209" s="4">
        <f t="shared" si="75"/>
        <v>1756.5324000000001</v>
      </c>
      <c r="O1209" s="6">
        <f>VLOOKUP(C1209,'Cleaned Customer Dim'!$A$2:$D$501,4,FALSE)</f>
        <v>52</v>
      </c>
      <c r="P1209" s="6" t="str">
        <f>VLOOKUP(C1209,'Cleaned Customer Dim'!$A$2:$E$501,5,FALSE)</f>
        <v>Female</v>
      </c>
      <c r="Q1209" s="6" t="str">
        <f>VLOOKUP(C1209,'Cleaned Customer Dim'!$A$2:$J$501,10,FALSE)</f>
        <v>Silver</v>
      </c>
      <c r="R1209" s="4" t="str">
        <f>VLOOKUP(D1209,'Cleaned Product Dim'!$A$2:$C$101,3,FALSE)</f>
        <v>Beauty</v>
      </c>
      <c r="S1209" s="6">
        <f>VLOOKUP(D1209,'Cleaned Product Dim'!$A$2:$G$101,7,FALSE)</f>
        <v>17.309999999999999</v>
      </c>
      <c r="T1209" s="6">
        <f>VLOOKUP(D1209,'Cleaned Product Dim'!$A$2:$H$101,8,FALSE)</f>
        <v>399</v>
      </c>
      <c r="U1209" s="6" t="str">
        <f>VLOOKUP(E1209,'Cleaned Store Dim'!$A$2:$C$21,3,FALSE)</f>
        <v>North</v>
      </c>
      <c r="V1209" s="6" t="str">
        <f>VLOOKUP(E1209,'Cleaned Store Dim'!$A$2:$E$21,5,FALSE)</f>
        <v>Flagship</v>
      </c>
      <c r="W1209" s="6" t="str">
        <f>VLOOKUP(E1209,'Cleaned Store Dim'!$A$2:$F$21,6,FALSE)</f>
        <v>Jenniferstad</v>
      </c>
    </row>
    <row r="1210" spans="1:23" ht="15.75" x14ac:dyDescent="0.25">
      <c r="A1210" s="4" t="s">
        <v>3175</v>
      </c>
      <c r="B1210" s="20">
        <v>45357</v>
      </c>
      <c r="C1210" s="4" t="s">
        <v>1010</v>
      </c>
      <c r="D1210" s="4" t="s">
        <v>1590</v>
      </c>
      <c r="E1210" s="4" t="s">
        <v>1939</v>
      </c>
      <c r="F1210" s="4">
        <v>3</v>
      </c>
      <c r="G1210" s="4">
        <v>581.09</v>
      </c>
      <c r="H1210" s="4">
        <v>0.1</v>
      </c>
      <c r="I1210" s="4" t="s">
        <v>1964</v>
      </c>
      <c r="J1210" s="4">
        <v>1568.943</v>
      </c>
      <c r="K1210" s="4">
        <f t="shared" si="72"/>
        <v>3</v>
      </c>
      <c r="L1210" s="4">
        <f t="shared" si="73"/>
        <v>581.09</v>
      </c>
      <c r="M1210" s="4">
        <f t="shared" si="74"/>
        <v>0.1</v>
      </c>
      <c r="N1210" s="4">
        <f t="shared" si="75"/>
        <v>1568.943</v>
      </c>
      <c r="O1210" s="6">
        <f>VLOOKUP(C1210,'Cleaned Customer Dim'!$A$2:$D$501,4,FALSE)</f>
        <v>64</v>
      </c>
      <c r="P1210" s="6" t="str">
        <f>VLOOKUP(C1210,'Cleaned Customer Dim'!$A$2:$E$501,5,FALSE)</f>
        <v>Female</v>
      </c>
      <c r="Q1210" s="6" t="str">
        <f>VLOOKUP(C1210,'Cleaned Customer Dim'!$A$2:$J$501,10,FALSE)</f>
        <v>Gold</v>
      </c>
      <c r="R1210" s="4" t="str">
        <f>VLOOKUP(D1210,'Cleaned Product Dim'!$A$2:$C$101,3,FALSE)</f>
        <v>Electronics</v>
      </c>
      <c r="S1210" s="6">
        <f>VLOOKUP(D1210,'Cleaned Product Dim'!$A$2:$G$101,7,FALSE)</f>
        <v>439.07</v>
      </c>
      <c r="T1210" s="6">
        <f>VLOOKUP(D1210,'Cleaned Product Dim'!$A$2:$H$101,8,FALSE)</f>
        <v>142</v>
      </c>
      <c r="U1210" s="6" t="str">
        <f>VLOOKUP(E1210,'Cleaned Store Dim'!$A$2:$C$21,3,FALSE)</f>
        <v>West</v>
      </c>
      <c r="V1210" s="6" t="str">
        <f>VLOOKUP(E1210,'Cleaned Store Dim'!$A$2:$E$21,5,FALSE)</f>
        <v>Flagship</v>
      </c>
      <c r="W1210" s="6" t="str">
        <f>VLOOKUP(E1210,'Cleaned Store Dim'!$A$2:$F$21,6,FALSE)</f>
        <v>New Jimmy</v>
      </c>
    </row>
    <row r="1211" spans="1:23" ht="15.75" x14ac:dyDescent="0.25">
      <c r="A1211" s="4" t="s">
        <v>3176</v>
      </c>
      <c r="B1211" s="20">
        <v>45862</v>
      </c>
      <c r="C1211" s="4" t="s">
        <v>209</v>
      </c>
      <c r="D1211" s="4" t="s">
        <v>1667</v>
      </c>
      <c r="E1211" s="4" t="s">
        <v>1904</v>
      </c>
      <c r="F1211" s="4">
        <v>4</v>
      </c>
      <c r="G1211" s="4">
        <v>153.94999999999999</v>
      </c>
      <c r="H1211" s="4">
        <v>0.11</v>
      </c>
      <c r="I1211" s="4" t="s">
        <v>1961</v>
      </c>
      <c r="J1211" s="4">
        <v>548.06200000000001</v>
      </c>
      <c r="K1211" s="4">
        <f t="shared" si="72"/>
        <v>4</v>
      </c>
      <c r="L1211" s="4">
        <f t="shared" si="73"/>
        <v>153.94999999999999</v>
      </c>
      <c r="M1211" s="4">
        <f t="shared" si="74"/>
        <v>0.11</v>
      </c>
      <c r="N1211" s="4">
        <f t="shared" si="75"/>
        <v>548.06200000000001</v>
      </c>
      <c r="O1211" s="6">
        <f>VLOOKUP(C1211,'Cleaned Customer Dim'!$A$2:$D$501,4,FALSE)</f>
        <v>24</v>
      </c>
      <c r="P1211" s="6" t="str">
        <f>VLOOKUP(C1211,'Cleaned Customer Dim'!$A$2:$E$501,5,FALSE)</f>
        <v>Male</v>
      </c>
      <c r="Q1211" s="6" t="str">
        <f>VLOOKUP(C1211,'Cleaned Customer Dim'!$A$2:$J$501,10,FALSE)</f>
        <v>Platinum</v>
      </c>
      <c r="R1211" s="4" t="str">
        <f>VLOOKUP(D1211,'Cleaned Product Dim'!$A$2:$C$101,3,FALSE)</f>
        <v>Home</v>
      </c>
      <c r="S1211" s="6">
        <f>VLOOKUP(D1211,'Cleaned Product Dim'!$A$2:$G$101,7,FALSE)</f>
        <v>19.52</v>
      </c>
      <c r="T1211" s="6">
        <f>VLOOKUP(D1211,'Cleaned Product Dim'!$A$2:$H$101,8,FALSE)</f>
        <v>57</v>
      </c>
      <c r="U1211" s="6" t="str">
        <f>VLOOKUP(E1211,'Cleaned Store Dim'!$A$2:$C$21,3,FALSE)</f>
        <v>South</v>
      </c>
      <c r="V1211" s="6" t="str">
        <f>VLOOKUP(E1211,'Cleaned Store Dim'!$A$2:$E$21,5,FALSE)</f>
        <v>Online</v>
      </c>
      <c r="W1211" s="6" t="str">
        <f>VLOOKUP(E1211,'Cleaned Store Dim'!$A$2:$F$21,6,FALSE)</f>
        <v>Sharon</v>
      </c>
    </row>
    <row r="1212" spans="1:23" ht="15.75" x14ac:dyDescent="0.25">
      <c r="A1212" s="4" t="s">
        <v>3177</v>
      </c>
      <c r="B1212" s="20">
        <v>45530</v>
      </c>
      <c r="C1212" s="4" t="s">
        <v>299</v>
      </c>
      <c r="D1212" s="4" t="s">
        <v>1686</v>
      </c>
      <c r="E1212" s="4" t="s">
        <v>1917</v>
      </c>
      <c r="F1212" s="4">
        <v>4</v>
      </c>
      <c r="G1212" s="4">
        <v>271.04000000000002</v>
      </c>
      <c r="H1212" s="4">
        <v>0.12</v>
      </c>
      <c r="I1212" s="4" t="s">
        <v>1964</v>
      </c>
      <c r="J1212" s="4">
        <v>954.06080000000009</v>
      </c>
      <c r="K1212" s="4">
        <f t="shared" si="72"/>
        <v>4</v>
      </c>
      <c r="L1212" s="4">
        <f t="shared" si="73"/>
        <v>271.04000000000002</v>
      </c>
      <c r="M1212" s="4">
        <f t="shared" si="74"/>
        <v>0.12</v>
      </c>
      <c r="N1212" s="4">
        <f t="shared" si="75"/>
        <v>954.06080000000009</v>
      </c>
      <c r="O1212" s="6">
        <f>VLOOKUP(C1212,'Cleaned Customer Dim'!$A$2:$D$501,4,FALSE)</f>
        <v>34</v>
      </c>
      <c r="P1212" s="6" t="str">
        <f>VLOOKUP(C1212,'Cleaned Customer Dim'!$A$2:$E$501,5,FALSE)</f>
        <v>Female</v>
      </c>
      <c r="Q1212" s="6" t="str">
        <f>VLOOKUP(C1212,'Cleaned Customer Dim'!$A$2:$J$501,10,FALSE)</f>
        <v>Platinum</v>
      </c>
      <c r="R1212" s="4" t="str">
        <f>VLOOKUP(D1212,'Cleaned Product Dim'!$A$2:$C$101,3,FALSE)</f>
        <v>Clothing</v>
      </c>
      <c r="S1212" s="6">
        <f>VLOOKUP(D1212,'Cleaned Product Dim'!$A$2:$G$101,7,FALSE)</f>
        <v>223.43</v>
      </c>
      <c r="T1212" s="6">
        <f>VLOOKUP(D1212,'Cleaned Product Dim'!$A$2:$H$101,8,FALSE)</f>
        <v>154</v>
      </c>
      <c r="U1212" s="6" t="str">
        <f>VLOOKUP(E1212,'Cleaned Store Dim'!$A$2:$C$21,3,FALSE)</f>
        <v>West</v>
      </c>
      <c r="V1212" s="6" t="str">
        <f>VLOOKUP(E1212,'Cleaned Store Dim'!$A$2:$E$21,5,FALSE)</f>
        <v>Online</v>
      </c>
      <c r="W1212" s="6" t="str">
        <f>VLOOKUP(E1212,'Cleaned Store Dim'!$A$2:$F$21,6,FALSE)</f>
        <v>Thompson</v>
      </c>
    </row>
    <row r="1213" spans="1:23" ht="15.75" x14ac:dyDescent="0.25">
      <c r="A1213" s="4" t="s">
        <v>3178</v>
      </c>
      <c r="B1213" s="20">
        <v>45558</v>
      </c>
      <c r="C1213" s="4" t="s">
        <v>74</v>
      </c>
      <c r="D1213" s="4" t="s">
        <v>1683</v>
      </c>
      <c r="E1213" s="4" t="s">
        <v>1911</v>
      </c>
      <c r="F1213" s="4">
        <v>4</v>
      </c>
      <c r="G1213" s="4">
        <v>328.27</v>
      </c>
      <c r="H1213" s="4">
        <v>0.09</v>
      </c>
      <c r="I1213" s="4" t="s">
        <v>1961</v>
      </c>
      <c r="J1213" s="4">
        <v>1194.9028000000001</v>
      </c>
      <c r="K1213" s="4">
        <f t="shared" si="72"/>
        <v>4</v>
      </c>
      <c r="L1213" s="4">
        <f t="shared" si="73"/>
        <v>328.27</v>
      </c>
      <c r="M1213" s="4">
        <f t="shared" si="74"/>
        <v>0.09</v>
      </c>
      <c r="N1213" s="4">
        <f t="shared" si="75"/>
        <v>1194.9028000000001</v>
      </c>
      <c r="O1213" s="6">
        <f>VLOOKUP(C1213,'Cleaned Customer Dim'!$A$2:$D$501,4,FALSE)</f>
        <v>49</v>
      </c>
      <c r="P1213" s="6" t="str">
        <f>VLOOKUP(C1213,'Cleaned Customer Dim'!$A$2:$E$501,5,FALSE)</f>
        <v>Female</v>
      </c>
      <c r="Q1213" s="6" t="str">
        <f>VLOOKUP(C1213,'Cleaned Customer Dim'!$A$2:$J$501,10,FALSE)</f>
        <v>Platinum</v>
      </c>
      <c r="R1213" s="4" t="str">
        <f>VLOOKUP(D1213,'Cleaned Product Dim'!$A$2:$C$101,3,FALSE)</f>
        <v>Home</v>
      </c>
      <c r="S1213" s="6">
        <f>VLOOKUP(D1213,'Cleaned Product Dim'!$A$2:$G$101,7,FALSE)</f>
        <v>382.22</v>
      </c>
      <c r="T1213" s="6">
        <f>VLOOKUP(D1213,'Cleaned Product Dim'!$A$2:$H$101,8,FALSE)</f>
        <v>329</v>
      </c>
      <c r="U1213" s="6" t="str">
        <f>VLOOKUP(E1213,'Cleaned Store Dim'!$A$2:$C$21,3,FALSE)</f>
        <v>East</v>
      </c>
      <c r="V1213" s="6" t="str">
        <f>VLOOKUP(E1213,'Cleaned Store Dim'!$A$2:$E$21,5,FALSE)</f>
        <v>Online</v>
      </c>
      <c r="W1213" s="6" t="str">
        <f>VLOOKUP(E1213,'Cleaned Store Dim'!$A$2:$F$21,6,FALSE)</f>
        <v>Joseph</v>
      </c>
    </row>
    <row r="1214" spans="1:23" ht="15.75" x14ac:dyDescent="0.25">
      <c r="A1214" s="4" t="s">
        <v>3179</v>
      </c>
      <c r="B1214" s="20">
        <v>45472</v>
      </c>
      <c r="C1214" s="4" t="s">
        <v>1530</v>
      </c>
      <c r="D1214" s="4" t="s">
        <v>1625</v>
      </c>
      <c r="E1214" s="4" t="s">
        <v>1934</v>
      </c>
      <c r="F1214" s="4">
        <v>4</v>
      </c>
      <c r="G1214" s="4">
        <v>884.71</v>
      </c>
      <c r="H1214" s="4">
        <v>0.09</v>
      </c>
      <c r="I1214" s="4" t="s">
        <v>1961</v>
      </c>
      <c r="J1214" s="4">
        <v>3220.3444</v>
      </c>
      <c r="K1214" s="4">
        <f t="shared" si="72"/>
        <v>4</v>
      </c>
      <c r="L1214" s="4">
        <f t="shared" si="73"/>
        <v>884.71</v>
      </c>
      <c r="M1214" s="4">
        <f t="shared" si="74"/>
        <v>0.09</v>
      </c>
      <c r="N1214" s="4">
        <f t="shared" si="75"/>
        <v>3220.3444</v>
      </c>
      <c r="O1214" s="6">
        <f>VLOOKUP(C1214,'Cleaned Customer Dim'!$A$2:$D$501,4,FALSE)</f>
        <v>21</v>
      </c>
      <c r="P1214" s="6" t="str">
        <f>VLOOKUP(C1214,'Cleaned Customer Dim'!$A$2:$E$501,5,FALSE)</f>
        <v>Male</v>
      </c>
      <c r="Q1214" s="6" t="str">
        <f>VLOOKUP(C1214,'Cleaned Customer Dim'!$A$2:$J$501,10,FALSE)</f>
        <v>Gold</v>
      </c>
      <c r="R1214" s="4" t="str">
        <f>VLOOKUP(D1214,'Cleaned Product Dim'!$A$2:$C$101,3,FALSE)</f>
        <v>Sports</v>
      </c>
      <c r="S1214" s="6">
        <f>VLOOKUP(D1214,'Cleaned Product Dim'!$A$2:$G$101,7,FALSE)</f>
        <v>144.53</v>
      </c>
      <c r="T1214" s="6">
        <f>VLOOKUP(D1214,'Cleaned Product Dim'!$A$2:$H$101,8,FALSE)</f>
        <v>367</v>
      </c>
      <c r="U1214" s="6" t="str">
        <f>VLOOKUP(E1214,'Cleaned Store Dim'!$A$2:$C$21,3,FALSE)</f>
        <v>South</v>
      </c>
      <c r="V1214" s="6" t="str">
        <f>VLOOKUP(E1214,'Cleaned Store Dim'!$A$2:$E$21,5,FALSE)</f>
        <v>Outlet</v>
      </c>
      <c r="W1214" s="6" t="str">
        <f>VLOOKUP(E1214,'Cleaned Store Dim'!$A$2:$F$21,6,FALSE)</f>
        <v>Christopher</v>
      </c>
    </row>
    <row r="1215" spans="1:23" ht="15.75" x14ac:dyDescent="0.25">
      <c r="A1215" s="4" t="s">
        <v>3180</v>
      </c>
      <c r="B1215" s="20">
        <v>45663</v>
      </c>
      <c r="C1215" s="4" t="s">
        <v>808</v>
      </c>
      <c r="D1215" s="4" t="s">
        <v>1799</v>
      </c>
      <c r="E1215" s="4" t="s">
        <v>1904</v>
      </c>
      <c r="F1215" s="4">
        <v>1</v>
      </c>
      <c r="G1215" s="4">
        <v>41.39</v>
      </c>
      <c r="H1215" s="4">
        <v>0.01</v>
      </c>
      <c r="I1215" s="4" t="s">
        <v>1959</v>
      </c>
      <c r="J1215" s="4">
        <v>40.976100000000002</v>
      </c>
      <c r="K1215" s="4">
        <f t="shared" si="72"/>
        <v>1</v>
      </c>
      <c r="L1215" s="4">
        <f t="shared" si="73"/>
        <v>41.39</v>
      </c>
      <c r="M1215" s="4">
        <f t="shared" si="74"/>
        <v>0.01</v>
      </c>
      <c r="N1215" s="4">
        <f t="shared" si="75"/>
        <v>40.976100000000002</v>
      </c>
      <c r="O1215" s="6">
        <f>VLOOKUP(C1215,'Cleaned Customer Dim'!$A$2:$D$501,4,FALSE)</f>
        <v>41</v>
      </c>
      <c r="P1215" s="6" t="str">
        <f>VLOOKUP(C1215,'Cleaned Customer Dim'!$A$2:$E$501,5,FALSE)</f>
        <v>Female</v>
      </c>
      <c r="Q1215" s="6" t="str">
        <f>VLOOKUP(C1215,'Cleaned Customer Dim'!$A$2:$J$501,10,FALSE)</f>
        <v>Gold</v>
      </c>
      <c r="R1215" s="4" t="str">
        <f>VLOOKUP(D1215,'Cleaned Product Dim'!$A$2:$C$101,3,FALSE)</f>
        <v>Sports</v>
      </c>
      <c r="S1215" s="6">
        <f>VLOOKUP(D1215,'Cleaned Product Dim'!$A$2:$G$101,7,FALSE)</f>
        <v>477.61</v>
      </c>
      <c r="T1215" s="6">
        <f>VLOOKUP(D1215,'Cleaned Product Dim'!$A$2:$H$101,8,FALSE)</f>
        <v>300</v>
      </c>
      <c r="U1215" s="6" t="str">
        <f>VLOOKUP(E1215,'Cleaned Store Dim'!$A$2:$C$21,3,FALSE)</f>
        <v>South</v>
      </c>
      <c r="V1215" s="6" t="str">
        <f>VLOOKUP(E1215,'Cleaned Store Dim'!$A$2:$E$21,5,FALSE)</f>
        <v>Online</v>
      </c>
      <c r="W1215" s="6" t="str">
        <f>VLOOKUP(E1215,'Cleaned Store Dim'!$A$2:$F$21,6,FALSE)</f>
        <v>Sharon</v>
      </c>
    </row>
    <row r="1216" spans="1:23" ht="15.75" x14ac:dyDescent="0.25">
      <c r="A1216" s="4" t="s">
        <v>3181</v>
      </c>
      <c r="B1216" s="20">
        <v>45813</v>
      </c>
      <c r="C1216" s="4" t="s">
        <v>557</v>
      </c>
      <c r="D1216" s="4" t="s">
        <v>1753</v>
      </c>
      <c r="E1216" s="4" t="s">
        <v>1921</v>
      </c>
      <c r="F1216" s="4">
        <v>4</v>
      </c>
      <c r="G1216" s="4">
        <v>64.06</v>
      </c>
      <c r="H1216" s="4">
        <v>0.26</v>
      </c>
      <c r="I1216" s="4" t="s">
        <v>1959</v>
      </c>
      <c r="J1216" s="4">
        <v>189.61760000000001</v>
      </c>
      <c r="K1216" s="4">
        <f t="shared" si="72"/>
        <v>4</v>
      </c>
      <c r="L1216" s="4">
        <f t="shared" si="73"/>
        <v>64.06</v>
      </c>
      <c r="M1216" s="4">
        <f t="shared" si="74"/>
        <v>0.26</v>
      </c>
      <c r="N1216" s="4">
        <f t="shared" si="75"/>
        <v>189.61760000000001</v>
      </c>
      <c r="O1216" s="6">
        <f>VLOOKUP(C1216,'Cleaned Customer Dim'!$A$2:$D$501,4,FALSE)</f>
        <v>47</v>
      </c>
      <c r="P1216" s="6" t="str">
        <f>VLOOKUP(C1216,'Cleaned Customer Dim'!$A$2:$E$501,5,FALSE)</f>
        <v>Female</v>
      </c>
      <c r="Q1216" s="6" t="str">
        <f>VLOOKUP(C1216,'Cleaned Customer Dim'!$A$2:$J$501,10,FALSE)</f>
        <v>Platinum</v>
      </c>
      <c r="R1216" s="4" t="str">
        <f>VLOOKUP(D1216,'Cleaned Product Dim'!$A$2:$C$101,3,FALSE)</f>
        <v>Sports</v>
      </c>
      <c r="S1216" s="6">
        <f>VLOOKUP(D1216,'Cleaned Product Dim'!$A$2:$G$101,7,FALSE)</f>
        <v>30.62</v>
      </c>
      <c r="T1216" s="6">
        <f>VLOOKUP(D1216,'Cleaned Product Dim'!$A$2:$H$101,8,FALSE)</f>
        <v>138</v>
      </c>
      <c r="U1216" s="6" t="str">
        <f>VLOOKUP(E1216,'Cleaned Store Dim'!$A$2:$C$21,3,FALSE)</f>
        <v>South</v>
      </c>
      <c r="V1216" s="6" t="str">
        <f>VLOOKUP(E1216,'Cleaned Store Dim'!$A$2:$E$21,5,FALSE)</f>
        <v>Flagship</v>
      </c>
      <c r="W1216" s="6" t="str">
        <f>VLOOKUP(E1216,'Cleaned Store Dim'!$A$2:$F$21,6,FALSE)</f>
        <v>Johnstad</v>
      </c>
    </row>
    <row r="1217" spans="1:23" ht="15.75" x14ac:dyDescent="0.25">
      <c r="A1217" s="4" t="s">
        <v>3182</v>
      </c>
      <c r="B1217" s="20">
        <v>45968</v>
      </c>
      <c r="C1217" s="4" t="s">
        <v>1097</v>
      </c>
      <c r="D1217" s="4" t="s">
        <v>1718</v>
      </c>
      <c r="E1217" s="4" t="s">
        <v>1921</v>
      </c>
      <c r="F1217" s="4">
        <v>2</v>
      </c>
      <c r="G1217" s="4">
        <v>152.25</v>
      </c>
      <c r="H1217" s="4">
        <v>0.13</v>
      </c>
      <c r="I1217" s="4" t="s">
        <v>1959</v>
      </c>
      <c r="J1217" s="4">
        <v>264.91500000000002</v>
      </c>
      <c r="K1217" s="4">
        <f t="shared" si="72"/>
        <v>2</v>
      </c>
      <c r="L1217" s="4">
        <f t="shared" si="73"/>
        <v>152.25</v>
      </c>
      <c r="M1217" s="4">
        <f t="shared" si="74"/>
        <v>0.13</v>
      </c>
      <c r="N1217" s="4">
        <f t="shared" si="75"/>
        <v>264.91500000000002</v>
      </c>
      <c r="O1217" s="6">
        <f>VLOOKUP(C1217,'Cleaned Customer Dim'!$A$2:$D$501,4,FALSE)</f>
        <v>58</v>
      </c>
      <c r="P1217" s="6" t="str">
        <f>VLOOKUP(C1217,'Cleaned Customer Dim'!$A$2:$E$501,5,FALSE)</f>
        <v>Female</v>
      </c>
      <c r="Q1217" s="6" t="str">
        <f>VLOOKUP(C1217,'Cleaned Customer Dim'!$A$2:$J$501,10,FALSE)</f>
        <v>Platinum</v>
      </c>
      <c r="R1217" s="4" t="str">
        <f>VLOOKUP(D1217,'Cleaned Product Dim'!$A$2:$C$101,3,FALSE)</f>
        <v>Clothing</v>
      </c>
      <c r="S1217" s="6">
        <f>VLOOKUP(D1217,'Cleaned Product Dim'!$A$2:$G$101,7,FALSE)</f>
        <v>167.34</v>
      </c>
      <c r="T1217" s="6">
        <f>VLOOKUP(D1217,'Cleaned Product Dim'!$A$2:$H$101,8,FALSE)</f>
        <v>296</v>
      </c>
      <c r="U1217" s="6" t="str">
        <f>VLOOKUP(E1217,'Cleaned Store Dim'!$A$2:$C$21,3,FALSE)</f>
        <v>South</v>
      </c>
      <c r="V1217" s="6" t="str">
        <f>VLOOKUP(E1217,'Cleaned Store Dim'!$A$2:$E$21,5,FALSE)</f>
        <v>Flagship</v>
      </c>
      <c r="W1217" s="6" t="str">
        <f>VLOOKUP(E1217,'Cleaned Store Dim'!$A$2:$F$21,6,FALSE)</f>
        <v>Johnstad</v>
      </c>
    </row>
    <row r="1218" spans="1:23" ht="15.75" x14ac:dyDescent="0.25">
      <c r="A1218" s="4" t="s">
        <v>3183</v>
      </c>
      <c r="B1218" s="20">
        <v>45281</v>
      </c>
      <c r="C1218" s="4" t="s">
        <v>360</v>
      </c>
      <c r="D1218" s="4" t="s">
        <v>1610</v>
      </c>
      <c r="E1218" s="4" t="s">
        <v>1948</v>
      </c>
      <c r="F1218" s="4">
        <v>2</v>
      </c>
      <c r="G1218" s="4">
        <v>889.04</v>
      </c>
      <c r="H1218" s="4">
        <v>0.23</v>
      </c>
      <c r="I1218" s="4" t="s">
        <v>1959</v>
      </c>
      <c r="J1218" s="4">
        <v>1369.1215999999999</v>
      </c>
      <c r="K1218" s="4">
        <f t="shared" ref="K1218:K1281" si="76">IF(F1218="",J1218/(G1218*(1-H1218)),F1218)</f>
        <v>2</v>
      </c>
      <c r="L1218" s="4">
        <f t="shared" ref="L1218:L1281" si="77">IF(G1218="",J1218/(K1218*(1-H1218)),G1218)</f>
        <v>889.04</v>
      </c>
      <c r="M1218" s="4">
        <f t="shared" ref="M1218:M1281" si="78">IF(H1218="",1-(J1218/(K1218*L1218)),H1218)</f>
        <v>0.23</v>
      </c>
      <c r="N1218" s="4">
        <f t="shared" ref="N1218:N1281" si="79">IF(J1218="",F1218*G1218*(1-H1218),J1218)</f>
        <v>1369.1215999999999</v>
      </c>
      <c r="O1218" s="6">
        <f>VLOOKUP(C1218,'Cleaned Customer Dim'!$A$2:$D$501,4,FALSE)</f>
        <v>53</v>
      </c>
      <c r="P1218" s="6" t="str">
        <f>VLOOKUP(C1218,'Cleaned Customer Dim'!$A$2:$E$501,5,FALSE)</f>
        <v>Female</v>
      </c>
      <c r="Q1218" s="6" t="str">
        <f>VLOOKUP(C1218,'Cleaned Customer Dim'!$A$2:$J$501,10,FALSE)</f>
        <v>Platinum</v>
      </c>
      <c r="R1218" s="4" t="str">
        <f>VLOOKUP(D1218,'Cleaned Product Dim'!$A$2:$C$101,3,FALSE)</f>
        <v>Electronics</v>
      </c>
      <c r="S1218" s="6">
        <f>VLOOKUP(D1218,'Cleaned Product Dim'!$A$2:$G$101,7,FALSE)</f>
        <v>242.23</v>
      </c>
      <c r="T1218" s="6">
        <f>VLOOKUP(D1218,'Cleaned Product Dim'!$A$2:$H$101,8,FALSE)</f>
        <v>453</v>
      </c>
      <c r="U1218" s="6" t="str">
        <f>VLOOKUP(E1218,'Cleaned Store Dim'!$A$2:$C$21,3,FALSE)</f>
        <v>East</v>
      </c>
      <c r="V1218" s="6" t="str">
        <f>VLOOKUP(E1218,'Cleaned Store Dim'!$A$2:$E$21,5,FALSE)</f>
        <v>Online</v>
      </c>
      <c r="W1218" s="6" t="str">
        <f>VLOOKUP(E1218,'Cleaned Store Dim'!$A$2:$F$21,6,FALSE)</f>
        <v>Vasquez</v>
      </c>
    </row>
    <row r="1219" spans="1:23" ht="15.75" x14ac:dyDescent="0.25">
      <c r="A1219" s="4" t="s">
        <v>3184</v>
      </c>
      <c r="B1219" s="20">
        <v>45322</v>
      </c>
      <c r="C1219" s="4" t="s">
        <v>545</v>
      </c>
      <c r="D1219" s="4" t="s">
        <v>1689</v>
      </c>
      <c r="E1219" s="4" t="s">
        <v>1924</v>
      </c>
      <c r="F1219" s="4">
        <v>3</v>
      </c>
      <c r="G1219" s="4">
        <v>145.25</v>
      </c>
      <c r="H1219" s="4">
        <v>0.24</v>
      </c>
      <c r="I1219" s="4" t="s">
        <v>1961</v>
      </c>
      <c r="J1219" s="4">
        <v>331.17</v>
      </c>
      <c r="K1219" s="4">
        <f t="shared" si="76"/>
        <v>3</v>
      </c>
      <c r="L1219" s="4">
        <f t="shared" si="77"/>
        <v>145.25</v>
      </c>
      <c r="M1219" s="4">
        <f t="shared" si="78"/>
        <v>0.24</v>
      </c>
      <c r="N1219" s="4">
        <f t="shared" si="79"/>
        <v>331.17</v>
      </c>
      <c r="O1219" s="6">
        <f>VLOOKUP(C1219,'Cleaned Customer Dim'!$A$2:$D$501,4,FALSE)</f>
        <v>18</v>
      </c>
      <c r="P1219" s="6" t="str">
        <f>VLOOKUP(C1219,'Cleaned Customer Dim'!$A$2:$E$501,5,FALSE)</f>
        <v>Female</v>
      </c>
      <c r="Q1219" s="6" t="str">
        <f>VLOOKUP(C1219,'Cleaned Customer Dim'!$A$2:$J$501,10,FALSE)</f>
        <v>Silver</v>
      </c>
      <c r="R1219" s="4" t="str">
        <f>VLOOKUP(D1219,'Cleaned Product Dim'!$A$2:$C$101,3,FALSE)</f>
        <v>Clothing</v>
      </c>
      <c r="S1219" s="6">
        <f>VLOOKUP(D1219,'Cleaned Product Dim'!$A$2:$G$101,7,FALSE)</f>
        <v>353.47</v>
      </c>
      <c r="T1219" s="6">
        <f>VLOOKUP(D1219,'Cleaned Product Dim'!$A$2:$H$101,8,FALSE)</f>
        <v>214</v>
      </c>
      <c r="U1219" s="6" t="str">
        <f>VLOOKUP(E1219,'Cleaned Store Dim'!$A$2:$C$21,3,FALSE)</f>
        <v>East</v>
      </c>
      <c r="V1219" s="6" t="str">
        <f>VLOOKUP(E1219,'Cleaned Store Dim'!$A$2:$E$21,5,FALSE)</f>
        <v>Online</v>
      </c>
      <c r="W1219" s="6" t="str">
        <f>VLOOKUP(E1219,'Cleaned Store Dim'!$A$2:$F$21,6,FALSE)</f>
        <v>David</v>
      </c>
    </row>
    <row r="1220" spans="1:23" ht="15.75" x14ac:dyDescent="0.25">
      <c r="A1220" s="4" t="s">
        <v>3185</v>
      </c>
      <c r="B1220" s="20">
        <v>45560</v>
      </c>
      <c r="C1220" s="4" t="s">
        <v>215</v>
      </c>
      <c r="D1220" s="4" t="s">
        <v>1847</v>
      </c>
      <c r="E1220" s="4" t="s">
        <v>1896</v>
      </c>
      <c r="F1220" s="4">
        <v>2</v>
      </c>
      <c r="G1220" s="4">
        <v>898.45</v>
      </c>
      <c r="H1220" s="4">
        <v>0.28999999999999998</v>
      </c>
      <c r="I1220" s="4" t="s">
        <v>1964</v>
      </c>
      <c r="J1220" s="4">
        <v>1275.799</v>
      </c>
      <c r="K1220" s="4">
        <f t="shared" si="76"/>
        <v>2</v>
      </c>
      <c r="L1220" s="4">
        <f t="shared" si="77"/>
        <v>898.45</v>
      </c>
      <c r="M1220" s="4">
        <f t="shared" si="78"/>
        <v>0.28999999999999998</v>
      </c>
      <c r="N1220" s="4">
        <f t="shared" si="79"/>
        <v>1275.799</v>
      </c>
      <c r="O1220" s="6">
        <f>VLOOKUP(C1220,'Cleaned Customer Dim'!$A$2:$D$501,4,FALSE)</f>
        <v>49</v>
      </c>
      <c r="P1220" s="6" t="str">
        <f>VLOOKUP(C1220,'Cleaned Customer Dim'!$A$2:$E$501,5,FALSE)</f>
        <v>Female</v>
      </c>
      <c r="Q1220" s="6" t="str">
        <f>VLOOKUP(C1220,'Cleaned Customer Dim'!$A$2:$J$501,10,FALSE)</f>
        <v>Gold</v>
      </c>
      <c r="R1220" s="4" t="str">
        <f>VLOOKUP(D1220,'Cleaned Product Dim'!$A$2:$C$101,3,FALSE)</f>
        <v>Sports</v>
      </c>
      <c r="S1220" s="6">
        <f>VLOOKUP(D1220,'Cleaned Product Dim'!$A$2:$G$101,7,FALSE)</f>
        <v>131.24</v>
      </c>
      <c r="T1220" s="6">
        <f>VLOOKUP(D1220,'Cleaned Product Dim'!$A$2:$H$101,8,FALSE)</f>
        <v>232</v>
      </c>
      <c r="U1220" s="6" t="str">
        <f>VLOOKUP(E1220,'Cleaned Store Dim'!$A$2:$C$21,3,FALSE)</f>
        <v>South</v>
      </c>
      <c r="V1220" s="6" t="str">
        <f>VLOOKUP(E1220,'Cleaned Store Dim'!$A$2:$E$21,5,FALSE)</f>
        <v>Outlet</v>
      </c>
      <c r="W1220" s="6" t="str">
        <f>VLOOKUP(E1220,'Cleaned Store Dim'!$A$2:$F$21,6,FALSE)</f>
        <v>North Nancy</v>
      </c>
    </row>
    <row r="1221" spans="1:23" ht="15.75" x14ac:dyDescent="0.25">
      <c r="A1221" s="4" t="s">
        <v>3186</v>
      </c>
      <c r="B1221" s="20">
        <v>45786</v>
      </c>
      <c r="C1221" s="4" t="s">
        <v>128</v>
      </c>
      <c r="D1221" s="4" t="s">
        <v>1683</v>
      </c>
      <c r="E1221" s="4" t="s">
        <v>1936</v>
      </c>
      <c r="F1221" s="4">
        <v>4</v>
      </c>
      <c r="G1221" s="4">
        <v>642.04999999999995</v>
      </c>
      <c r="H1221" s="4">
        <v>0.25</v>
      </c>
      <c r="I1221" s="4" t="s">
        <v>1959</v>
      </c>
      <c r="J1221" s="4">
        <v>1926.15</v>
      </c>
      <c r="K1221" s="4">
        <f t="shared" si="76"/>
        <v>4</v>
      </c>
      <c r="L1221" s="4">
        <f t="shared" si="77"/>
        <v>642.04999999999995</v>
      </c>
      <c r="M1221" s="4">
        <f t="shared" si="78"/>
        <v>0.25</v>
      </c>
      <c r="N1221" s="4">
        <f t="shared" si="79"/>
        <v>1926.15</v>
      </c>
      <c r="O1221" s="6">
        <f>VLOOKUP(C1221,'Cleaned Customer Dim'!$A$2:$D$501,4,FALSE)</f>
        <v>64</v>
      </c>
      <c r="P1221" s="6" t="str">
        <f>VLOOKUP(C1221,'Cleaned Customer Dim'!$A$2:$E$501,5,FALSE)</f>
        <v>Female</v>
      </c>
      <c r="Q1221" s="6" t="str">
        <f>VLOOKUP(C1221,'Cleaned Customer Dim'!$A$2:$J$501,10,FALSE)</f>
        <v>Bronze</v>
      </c>
      <c r="R1221" s="4" t="str">
        <f>VLOOKUP(D1221,'Cleaned Product Dim'!$A$2:$C$101,3,FALSE)</f>
        <v>Home</v>
      </c>
      <c r="S1221" s="6">
        <f>VLOOKUP(D1221,'Cleaned Product Dim'!$A$2:$G$101,7,FALSE)</f>
        <v>382.22</v>
      </c>
      <c r="T1221" s="6">
        <f>VLOOKUP(D1221,'Cleaned Product Dim'!$A$2:$H$101,8,FALSE)</f>
        <v>329</v>
      </c>
      <c r="U1221" s="6" t="str">
        <f>VLOOKUP(E1221,'Cleaned Store Dim'!$A$2:$C$21,3,FALSE)</f>
        <v>North</v>
      </c>
      <c r="V1221" s="6" t="str">
        <f>VLOOKUP(E1221,'Cleaned Store Dim'!$A$2:$E$21,5,FALSE)</f>
        <v>Flagship</v>
      </c>
      <c r="W1221" s="6" t="str">
        <f>VLOOKUP(E1221,'Cleaned Store Dim'!$A$2:$F$21,6,FALSE)</f>
        <v>Jenniferstad</v>
      </c>
    </row>
    <row r="1222" spans="1:23" ht="15.75" x14ac:dyDescent="0.25">
      <c r="A1222" s="4" t="s">
        <v>3187</v>
      </c>
      <c r="B1222" s="20">
        <v>45531</v>
      </c>
      <c r="C1222" s="4" t="s">
        <v>998</v>
      </c>
      <c r="D1222" s="4" t="s">
        <v>1835</v>
      </c>
      <c r="E1222" s="4" t="s">
        <v>1914</v>
      </c>
      <c r="F1222" s="4">
        <v>4</v>
      </c>
      <c r="G1222" s="4">
        <v>450.83</v>
      </c>
      <c r="H1222" s="4">
        <v>0.24</v>
      </c>
      <c r="I1222" s="4" t="s">
        <v>1959</v>
      </c>
      <c r="J1222" s="4">
        <v>1370.5232000000001</v>
      </c>
      <c r="K1222" s="4">
        <f t="shared" si="76"/>
        <v>4</v>
      </c>
      <c r="L1222" s="4">
        <f t="shared" si="77"/>
        <v>450.83</v>
      </c>
      <c r="M1222" s="4">
        <f t="shared" si="78"/>
        <v>0.24</v>
      </c>
      <c r="N1222" s="4">
        <f t="shared" si="79"/>
        <v>1370.5232000000001</v>
      </c>
      <c r="O1222" s="6">
        <f>VLOOKUP(C1222,'Cleaned Customer Dim'!$A$2:$D$501,4,FALSE)</f>
        <v>62</v>
      </c>
      <c r="P1222" s="6" t="str">
        <f>VLOOKUP(C1222,'Cleaned Customer Dim'!$A$2:$E$501,5,FALSE)</f>
        <v>Male</v>
      </c>
      <c r="Q1222" s="6" t="str">
        <f>VLOOKUP(C1222,'Cleaned Customer Dim'!$A$2:$J$501,10,FALSE)</f>
        <v>Platinum</v>
      </c>
      <c r="R1222" s="4" t="str">
        <f>VLOOKUP(D1222,'Cleaned Product Dim'!$A$2:$C$101,3,FALSE)</f>
        <v>Home</v>
      </c>
      <c r="S1222" s="6">
        <f>VLOOKUP(D1222,'Cleaned Product Dim'!$A$2:$G$101,7,FALSE)</f>
        <v>388.46</v>
      </c>
      <c r="T1222" s="6">
        <f>VLOOKUP(D1222,'Cleaned Product Dim'!$A$2:$H$101,8,FALSE)</f>
        <v>208</v>
      </c>
      <c r="U1222" s="6" t="str">
        <f>VLOOKUP(E1222,'Cleaned Store Dim'!$A$2:$C$21,3,FALSE)</f>
        <v>South</v>
      </c>
      <c r="V1222" s="6" t="str">
        <f>VLOOKUP(E1222,'Cleaned Store Dim'!$A$2:$E$21,5,FALSE)</f>
        <v>Online</v>
      </c>
      <c r="W1222" s="6" t="str">
        <f>VLOOKUP(E1222,'Cleaned Store Dim'!$A$2:$F$21,6,FALSE)</f>
        <v>Williamsport</v>
      </c>
    </row>
    <row r="1223" spans="1:23" ht="15.75" x14ac:dyDescent="0.25">
      <c r="A1223" s="4" t="s">
        <v>3188</v>
      </c>
      <c r="B1223" s="20">
        <v>45216</v>
      </c>
      <c r="C1223" s="4" t="s">
        <v>55</v>
      </c>
      <c r="D1223" s="4" t="s">
        <v>1738</v>
      </c>
      <c r="E1223" s="4" t="s">
        <v>1948</v>
      </c>
      <c r="F1223" s="4">
        <v>2</v>
      </c>
      <c r="G1223" s="4">
        <v>441.03</v>
      </c>
      <c r="H1223" s="4">
        <v>0.23</v>
      </c>
      <c r="I1223" s="4" t="s">
        <v>1964</v>
      </c>
      <c r="J1223" s="4">
        <v>679.18619999999999</v>
      </c>
      <c r="K1223" s="4">
        <f t="shared" si="76"/>
        <v>2</v>
      </c>
      <c r="L1223" s="4">
        <f t="shared" si="77"/>
        <v>441.03</v>
      </c>
      <c r="M1223" s="4">
        <f t="shared" si="78"/>
        <v>0.23</v>
      </c>
      <c r="N1223" s="4">
        <f t="shared" si="79"/>
        <v>679.18619999999999</v>
      </c>
      <c r="O1223" s="6">
        <f>VLOOKUP(C1223,'Cleaned Customer Dim'!$A$2:$D$501,4,FALSE)</f>
        <v>53</v>
      </c>
      <c r="P1223" s="6" t="str">
        <f>VLOOKUP(C1223,'Cleaned Customer Dim'!$A$2:$E$501,5,FALSE)</f>
        <v>Male</v>
      </c>
      <c r="Q1223" s="6" t="str">
        <f>VLOOKUP(C1223,'Cleaned Customer Dim'!$A$2:$J$501,10,FALSE)</f>
        <v>Bronze</v>
      </c>
      <c r="R1223" s="4" t="str">
        <f>VLOOKUP(D1223,'Cleaned Product Dim'!$A$2:$C$101,3,FALSE)</f>
        <v>Sports</v>
      </c>
      <c r="S1223" s="6">
        <f>VLOOKUP(D1223,'Cleaned Product Dim'!$A$2:$G$101,7,FALSE)</f>
        <v>212.26</v>
      </c>
      <c r="T1223" s="6">
        <f>VLOOKUP(D1223,'Cleaned Product Dim'!$A$2:$H$101,8,FALSE)</f>
        <v>82</v>
      </c>
      <c r="U1223" s="6" t="str">
        <f>VLOOKUP(E1223,'Cleaned Store Dim'!$A$2:$C$21,3,FALSE)</f>
        <v>East</v>
      </c>
      <c r="V1223" s="6" t="str">
        <f>VLOOKUP(E1223,'Cleaned Store Dim'!$A$2:$E$21,5,FALSE)</f>
        <v>Online</v>
      </c>
      <c r="W1223" s="6" t="str">
        <f>VLOOKUP(E1223,'Cleaned Store Dim'!$A$2:$F$21,6,FALSE)</f>
        <v>Vasquez</v>
      </c>
    </row>
    <row r="1224" spans="1:23" ht="15.75" x14ac:dyDescent="0.25">
      <c r="A1224" s="4" t="s">
        <v>3189</v>
      </c>
      <c r="B1224" s="20">
        <v>45326</v>
      </c>
      <c r="C1224" s="4" t="s">
        <v>302</v>
      </c>
      <c r="D1224" s="4" t="s">
        <v>1652</v>
      </c>
      <c r="E1224" s="4" t="s">
        <v>1896</v>
      </c>
      <c r="F1224" s="4">
        <v>3</v>
      </c>
      <c r="G1224" s="4">
        <v>377.69</v>
      </c>
      <c r="H1224" s="4">
        <v>7.0000000000000007E-2</v>
      </c>
      <c r="I1224" s="4" t="s">
        <v>1961</v>
      </c>
      <c r="J1224" s="4">
        <v>1053.7551000000001</v>
      </c>
      <c r="K1224" s="4">
        <f t="shared" si="76"/>
        <v>3</v>
      </c>
      <c r="L1224" s="4">
        <f t="shared" si="77"/>
        <v>377.69</v>
      </c>
      <c r="M1224" s="4">
        <f t="shared" si="78"/>
        <v>7.0000000000000007E-2</v>
      </c>
      <c r="N1224" s="4">
        <f t="shared" si="79"/>
        <v>1053.7551000000001</v>
      </c>
      <c r="O1224" s="6">
        <f>VLOOKUP(C1224,'Cleaned Customer Dim'!$A$2:$D$501,4,FALSE)</f>
        <v>53</v>
      </c>
      <c r="P1224" s="6" t="str">
        <f>VLOOKUP(C1224,'Cleaned Customer Dim'!$A$2:$E$501,5,FALSE)</f>
        <v>Male</v>
      </c>
      <c r="Q1224" s="6" t="str">
        <f>VLOOKUP(C1224,'Cleaned Customer Dim'!$A$2:$J$501,10,FALSE)</f>
        <v>Bronze</v>
      </c>
      <c r="R1224" s="4" t="str">
        <f>VLOOKUP(D1224,'Cleaned Product Dim'!$A$2:$C$101,3,FALSE)</f>
        <v>Clothing</v>
      </c>
      <c r="S1224" s="6">
        <f>VLOOKUP(D1224,'Cleaned Product Dim'!$A$2:$G$101,7,FALSE)</f>
        <v>174.02</v>
      </c>
      <c r="T1224" s="6">
        <f>VLOOKUP(D1224,'Cleaned Product Dim'!$A$2:$H$101,8,FALSE)</f>
        <v>268</v>
      </c>
      <c r="U1224" s="6" t="str">
        <f>VLOOKUP(E1224,'Cleaned Store Dim'!$A$2:$C$21,3,FALSE)</f>
        <v>South</v>
      </c>
      <c r="V1224" s="6" t="str">
        <f>VLOOKUP(E1224,'Cleaned Store Dim'!$A$2:$E$21,5,FALSE)</f>
        <v>Outlet</v>
      </c>
      <c r="W1224" s="6" t="str">
        <f>VLOOKUP(E1224,'Cleaned Store Dim'!$A$2:$F$21,6,FALSE)</f>
        <v>North Nancy</v>
      </c>
    </row>
    <row r="1225" spans="1:23" ht="15.75" x14ac:dyDescent="0.25">
      <c r="A1225" s="4" t="s">
        <v>3190</v>
      </c>
      <c r="B1225" s="20">
        <v>45387</v>
      </c>
      <c r="C1225" s="4" t="s">
        <v>542</v>
      </c>
      <c r="D1225" s="4" t="s">
        <v>1599</v>
      </c>
      <c r="E1225" s="4" t="s">
        <v>1914</v>
      </c>
      <c r="F1225" s="4">
        <v>1</v>
      </c>
      <c r="G1225" s="4">
        <v>457.33</v>
      </c>
      <c r="H1225" s="4">
        <v>0.27</v>
      </c>
      <c r="I1225" s="4" t="s">
        <v>1959</v>
      </c>
      <c r="J1225" s="4">
        <v>333.85090000000002</v>
      </c>
      <c r="K1225" s="4">
        <f t="shared" si="76"/>
        <v>1</v>
      </c>
      <c r="L1225" s="4">
        <f t="shared" si="77"/>
        <v>457.33</v>
      </c>
      <c r="M1225" s="4">
        <f t="shared" si="78"/>
        <v>0.27</v>
      </c>
      <c r="N1225" s="4">
        <f t="shared" si="79"/>
        <v>333.85090000000002</v>
      </c>
      <c r="O1225" s="6">
        <f>VLOOKUP(C1225,'Cleaned Customer Dim'!$A$2:$D$501,4,FALSE)</f>
        <v>41</v>
      </c>
      <c r="P1225" s="6" t="str">
        <f>VLOOKUP(C1225,'Cleaned Customer Dim'!$A$2:$E$501,5,FALSE)</f>
        <v>Female</v>
      </c>
      <c r="Q1225" s="6" t="str">
        <f>VLOOKUP(C1225,'Cleaned Customer Dim'!$A$2:$J$501,10,FALSE)</f>
        <v>Platinum</v>
      </c>
      <c r="R1225" s="4" t="str">
        <f>VLOOKUP(D1225,'Cleaned Product Dim'!$A$2:$C$101,3,FALSE)</f>
        <v>Home</v>
      </c>
      <c r="S1225" s="6">
        <f>VLOOKUP(D1225,'Cleaned Product Dim'!$A$2:$G$101,7,FALSE)</f>
        <v>298.86</v>
      </c>
      <c r="T1225" s="6">
        <f>VLOOKUP(D1225,'Cleaned Product Dim'!$A$2:$H$101,8,FALSE)</f>
        <v>308</v>
      </c>
      <c r="U1225" s="6" t="str">
        <f>VLOOKUP(E1225,'Cleaned Store Dim'!$A$2:$C$21,3,FALSE)</f>
        <v>South</v>
      </c>
      <c r="V1225" s="6" t="str">
        <f>VLOOKUP(E1225,'Cleaned Store Dim'!$A$2:$E$21,5,FALSE)</f>
        <v>Online</v>
      </c>
      <c r="W1225" s="6" t="str">
        <f>VLOOKUP(E1225,'Cleaned Store Dim'!$A$2:$F$21,6,FALSE)</f>
        <v>Williamsport</v>
      </c>
    </row>
    <row r="1226" spans="1:23" ht="15.75" x14ac:dyDescent="0.25">
      <c r="A1226" s="4" t="s">
        <v>3191</v>
      </c>
      <c r="B1226" s="20">
        <v>45969</v>
      </c>
      <c r="C1226" s="4" t="s">
        <v>793</v>
      </c>
      <c r="D1226" s="4" t="s">
        <v>1811</v>
      </c>
      <c r="E1226" s="4" t="s">
        <v>1911</v>
      </c>
      <c r="F1226" s="4">
        <v>4</v>
      </c>
      <c r="G1226" s="4">
        <v>218.01</v>
      </c>
      <c r="H1226" s="4">
        <v>0.06</v>
      </c>
      <c r="I1226" s="4" t="s">
        <v>1959</v>
      </c>
      <c r="J1226" s="4">
        <v>819.71759999999995</v>
      </c>
      <c r="K1226" s="4">
        <f t="shared" si="76"/>
        <v>4</v>
      </c>
      <c r="L1226" s="4">
        <f t="shared" si="77"/>
        <v>218.01</v>
      </c>
      <c r="M1226" s="4">
        <f t="shared" si="78"/>
        <v>0.06</v>
      </c>
      <c r="N1226" s="4">
        <f t="shared" si="79"/>
        <v>819.71759999999995</v>
      </c>
      <c r="O1226" s="6">
        <f>VLOOKUP(C1226,'Cleaned Customer Dim'!$A$2:$D$501,4,FALSE)</f>
        <v>19</v>
      </c>
      <c r="P1226" s="6" t="str">
        <f>VLOOKUP(C1226,'Cleaned Customer Dim'!$A$2:$E$501,5,FALSE)</f>
        <v>Male</v>
      </c>
      <c r="Q1226" s="6" t="str">
        <f>VLOOKUP(C1226,'Cleaned Customer Dim'!$A$2:$J$501,10,FALSE)</f>
        <v>Bronze</v>
      </c>
      <c r="R1226" s="4" t="str">
        <f>VLOOKUP(D1226,'Cleaned Product Dim'!$A$2:$C$101,3,FALSE)</f>
        <v>Electronics</v>
      </c>
      <c r="S1226" s="6">
        <f>VLOOKUP(D1226,'Cleaned Product Dim'!$A$2:$G$101,7,FALSE)</f>
        <v>392.89</v>
      </c>
      <c r="T1226" s="6">
        <f>VLOOKUP(D1226,'Cleaned Product Dim'!$A$2:$H$101,8,FALSE)</f>
        <v>320</v>
      </c>
      <c r="U1226" s="6" t="str">
        <f>VLOOKUP(E1226,'Cleaned Store Dim'!$A$2:$C$21,3,FALSE)</f>
        <v>East</v>
      </c>
      <c r="V1226" s="6" t="str">
        <f>VLOOKUP(E1226,'Cleaned Store Dim'!$A$2:$E$21,5,FALSE)</f>
        <v>Online</v>
      </c>
      <c r="W1226" s="6" t="str">
        <f>VLOOKUP(E1226,'Cleaned Store Dim'!$A$2:$F$21,6,FALSE)</f>
        <v>Joseph</v>
      </c>
    </row>
    <row r="1227" spans="1:23" ht="15.75" x14ac:dyDescent="0.25">
      <c r="A1227" s="4" t="s">
        <v>3192</v>
      </c>
      <c r="B1227" s="20">
        <v>45726</v>
      </c>
      <c r="C1227" s="4" t="s">
        <v>716</v>
      </c>
      <c r="D1227" s="4" t="s">
        <v>1859</v>
      </c>
      <c r="E1227" s="4" t="s">
        <v>1945</v>
      </c>
      <c r="F1227" s="4">
        <v>2</v>
      </c>
      <c r="G1227" s="4">
        <v>682.7</v>
      </c>
      <c r="H1227" s="4">
        <v>0.13</v>
      </c>
      <c r="I1227" s="4" t="s">
        <v>1959</v>
      </c>
      <c r="J1227" s="4">
        <v>1187.8979999999999</v>
      </c>
      <c r="K1227" s="4">
        <f t="shared" si="76"/>
        <v>2</v>
      </c>
      <c r="L1227" s="4">
        <f t="shared" si="77"/>
        <v>682.7</v>
      </c>
      <c r="M1227" s="4">
        <f t="shared" si="78"/>
        <v>0.13</v>
      </c>
      <c r="N1227" s="4">
        <f t="shared" si="79"/>
        <v>1187.8979999999999</v>
      </c>
      <c r="O1227" s="6">
        <f>VLOOKUP(C1227,'Cleaned Customer Dim'!$A$2:$D$501,4,FALSE)</f>
        <v>46</v>
      </c>
      <c r="P1227" s="6" t="str">
        <f>VLOOKUP(C1227,'Cleaned Customer Dim'!$A$2:$E$501,5,FALSE)</f>
        <v>Male</v>
      </c>
      <c r="Q1227" s="6" t="str">
        <f>VLOOKUP(C1227,'Cleaned Customer Dim'!$A$2:$J$501,10,FALSE)</f>
        <v>Platinum</v>
      </c>
      <c r="R1227" s="4" t="str">
        <f>VLOOKUP(D1227,'Cleaned Product Dim'!$A$2:$C$101,3,FALSE)</f>
        <v>Home</v>
      </c>
      <c r="S1227" s="6">
        <f>VLOOKUP(D1227,'Cleaned Product Dim'!$A$2:$G$101,7,FALSE)</f>
        <v>447.43</v>
      </c>
      <c r="T1227" s="6">
        <f>VLOOKUP(D1227,'Cleaned Product Dim'!$A$2:$H$101,8,FALSE)</f>
        <v>191</v>
      </c>
      <c r="U1227" s="6" t="str">
        <f>VLOOKUP(E1227,'Cleaned Store Dim'!$A$2:$C$21,3,FALSE)</f>
        <v>East</v>
      </c>
      <c r="V1227" s="6" t="str">
        <f>VLOOKUP(E1227,'Cleaned Store Dim'!$A$2:$E$21,5,FALSE)</f>
        <v>Flagship</v>
      </c>
      <c r="W1227" s="6" t="str">
        <f>VLOOKUP(E1227,'Cleaned Store Dim'!$A$2:$F$21,6,FALSE)</f>
        <v>East Stevechester</v>
      </c>
    </row>
    <row r="1228" spans="1:23" ht="15.75" x14ac:dyDescent="0.25">
      <c r="A1228" s="4" t="s">
        <v>3193</v>
      </c>
      <c r="B1228" s="20">
        <v>45345</v>
      </c>
      <c r="C1228" s="4" t="s">
        <v>1028</v>
      </c>
      <c r="D1228" s="4" t="s">
        <v>1631</v>
      </c>
      <c r="E1228" s="4" t="s">
        <v>1945</v>
      </c>
      <c r="F1228" s="4">
        <v>3</v>
      </c>
      <c r="G1228" s="4">
        <v>726.97</v>
      </c>
      <c r="H1228" s="4">
        <v>0.04</v>
      </c>
      <c r="I1228" s="4" t="s">
        <v>1961</v>
      </c>
      <c r="J1228" s="4">
        <v>2093.6736000000001</v>
      </c>
      <c r="K1228" s="4">
        <f t="shared" si="76"/>
        <v>3</v>
      </c>
      <c r="L1228" s="4">
        <f t="shared" si="77"/>
        <v>726.97</v>
      </c>
      <c r="M1228" s="4">
        <f t="shared" si="78"/>
        <v>0.04</v>
      </c>
      <c r="N1228" s="4">
        <f t="shared" si="79"/>
        <v>2093.6736000000001</v>
      </c>
      <c r="O1228" s="6">
        <f>VLOOKUP(C1228,'Cleaned Customer Dim'!$A$2:$D$501,4,FALSE)</f>
        <v>64</v>
      </c>
      <c r="P1228" s="6" t="str">
        <f>VLOOKUP(C1228,'Cleaned Customer Dim'!$A$2:$E$501,5,FALSE)</f>
        <v>Female</v>
      </c>
      <c r="Q1228" s="6" t="str">
        <f>VLOOKUP(C1228,'Cleaned Customer Dim'!$A$2:$J$501,10,FALSE)</f>
        <v>Platinum</v>
      </c>
      <c r="R1228" s="4" t="str">
        <f>VLOOKUP(D1228,'Cleaned Product Dim'!$A$2:$C$101,3,FALSE)</f>
        <v>Sports</v>
      </c>
      <c r="S1228" s="6">
        <f>VLOOKUP(D1228,'Cleaned Product Dim'!$A$2:$G$101,7,FALSE)</f>
        <v>21.34</v>
      </c>
      <c r="T1228" s="6">
        <f>VLOOKUP(D1228,'Cleaned Product Dim'!$A$2:$H$101,8,FALSE)</f>
        <v>65</v>
      </c>
      <c r="U1228" s="6" t="str">
        <f>VLOOKUP(E1228,'Cleaned Store Dim'!$A$2:$C$21,3,FALSE)</f>
        <v>East</v>
      </c>
      <c r="V1228" s="6" t="str">
        <f>VLOOKUP(E1228,'Cleaned Store Dim'!$A$2:$E$21,5,FALSE)</f>
        <v>Flagship</v>
      </c>
      <c r="W1228" s="6" t="str">
        <f>VLOOKUP(E1228,'Cleaned Store Dim'!$A$2:$F$21,6,FALSE)</f>
        <v>East Stevechester</v>
      </c>
    </row>
    <row r="1229" spans="1:23" ht="15.75" x14ac:dyDescent="0.25">
      <c r="A1229" s="4" t="s">
        <v>3194</v>
      </c>
      <c r="B1229" s="20">
        <v>45681</v>
      </c>
      <c r="C1229" s="4" t="s">
        <v>1281</v>
      </c>
      <c r="D1229" s="4" t="s">
        <v>1759</v>
      </c>
      <c r="E1229" s="4" t="s">
        <v>1921</v>
      </c>
      <c r="F1229" s="4">
        <v>2</v>
      </c>
      <c r="G1229" s="4">
        <v>107.97</v>
      </c>
      <c r="H1229" s="4">
        <v>0.06</v>
      </c>
      <c r="I1229" s="4" t="s">
        <v>1959</v>
      </c>
      <c r="J1229" s="4">
        <v>202.9836</v>
      </c>
      <c r="K1229" s="4">
        <f t="shared" si="76"/>
        <v>2</v>
      </c>
      <c r="L1229" s="4">
        <f t="shared" si="77"/>
        <v>107.97</v>
      </c>
      <c r="M1229" s="4">
        <f t="shared" si="78"/>
        <v>0.06</v>
      </c>
      <c r="N1229" s="4">
        <f t="shared" si="79"/>
        <v>202.9836</v>
      </c>
      <c r="O1229" s="6">
        <f>VLOOKUP(C1229,'Cleaned Customer Dim'!$A$2:$D$501,4,FALSE)</f>
        <v>36</v>
      </c>
      <c r="P1229" s="6" t="str">
        <f>VLOOKUP(C1229,'Cleaned Customer Dim'!$A$2:$E$501,5,FALSE)</f>
        <v>Male</v>
      </c>
      <c r="Q1229" s="6" t="str">
        <f>VLOOKUP(C1229,'Cleaned Customer Dim'!$A$2:$J$501,10,FALSE)</f>
        <v>Gold</v>
      </c>
      <c r="R1229" s="4" t="str">
        <f>VLOOKUP(D1229,'Cleaned Product Dim'!$A$2:$C$101,3,FALSE)</f>
        <v>Beauty</v>
      </c>
      <c r="S1229" s="6">
        <f>VLOOKUP(D1229,'Cleaned Product Dim'!$A$2:$G$101,7,FALSE)</f>
        <v>17.309999999999999</v>
      </c>
      <c r="T1229" s="6">
        <f>VLOOKUP(D1229,'Cleaned Product Dim'!$A$2:$H$101,8,FALSE)</f>
        <v>399</v>
      </c>
      <c r="U1229" s="6" t="str">
        <f>VLOOKUP(E1229,'Cleaned Store Dim'!$A$2:$C$21,3,FALSE)</f>
        <v>South</v>
      </c>
      <c r="V1229" s="6" t="str">
        <f>VLOOKUP(E1229,'Cleaned Store Dim'!$A$2:$E$21,5,FALSE)</f>
        <v>Flagship</v>
      </c>
      <c r="W1229" s="6" t="str">
        <f>VLOOKUP(E1229,'Cleaned Store Dim'!$A$2:$F$21,6,FALSE)</f>
        <v>Johnstad</v>
      </c>
    </row>
    <row r="1230" spans="1:23" ht="15.75" x14ac:dyDescent="0.25">
      <c r="A1230" s="4" t="s">
        <v>3195</v>
      </c>
      <c r="B1230" s="20">
        <v>45874</v>
      </c>
      <c r="C1230" s="4" t="s">
        <v>42</v>
      </c>
      <c r="D1230" s="4" t="s">
        <v>1576</v>
      </c>
      <c r="E1230" s="4" t="s">
        <v>1934</v>
      </c>
      <c r="F1230" s="4">
        <v>1</v>
      </c>
      <c r="G1230" s="4">
        <v>38.880000000000003</v>
      </c>
      <c r="H1230" s="4">
        <v>0.16</v>
      </c>
      <c r="I1230" s="4" t="s">
        <v>1964</v>
      </c>
      <c r="J1230" s="4">
        <v>32.659199999999998</v>
      </c>
      <c r="K1230" s="4">
        <f t="shared" si="76"/>
        <v>1</v>
      </c>
      <c r="L1230" s="4">
        <f t="shared" si="77"/>
        <v>38.880000000000003</v>
      </c>
      <c r="M1230" s="4">
        <f t="shared" si="78"/>
        <v>0.16</v>
      </c>
      <c r="N1230" s="4">
        <f t="shared" si="79"/>
        <v>32.659199999999998</v>
      </c>
      <c r="O1230" s="6">
        <f>VLOOKUP(C1230,'Cleaned Customer Dim'!$A$2:$D$501,4,FALSE)</f>
        <v>29</v>
      </c>
      <c r="P1230" s="6" t="str">
        <f>VLOOKUP(C1230,'Cleaned Customer Dim'!$A$2:$E$501,5,FALSE)</f>
        <v>Female</v>
      </c>
      <c r="Q1230" s="6" t="str">
        <f>VLOOKUP(C1230,'Cleaned Customer Dim'!$A$2:$J$501,10,FALSE)</f>
        <v>Bronze</v>
      </c>
      <c r="R1230" s="4" t="str">
        <f>VLOOKUP(D1230,'Cleaned Product Dim'!$A$2:$C$101,3,FALSE)</f>
        <v>Clothing</v>
      </c>
      <c r="S1230" s="6">
        <f>VLOOKUP(D1230,'Cleaned Product Dim'!$A$2:$G$101,7,FALSE)</f>
        <v>261</v>
      </c>
      <c r="T1230" s="6">
        <f>VLOOKUP(D1230,'Cleaned Product Dim'!$A$2:$H$101,8,FALSE)</f>
        <v>59</v>
      </c>
      <c r="U1230" s="6" t="str">
        <f>VLOOKUP(E1230,'Cleaned Store Dim'!$A$2:$C$21,3,FALSE)</f>
        <v>South</v>
      </c>
      <c r="V1230" s="6" t="str">
        <f>VLOOKUP(E1230,'Cleaned Store Dim'!$A$2:$E$21,5,FALSE)</f>
        <v>Outlet</v>
      </c>
      <c r="W1230" s="6" t="str">
        <f>VLOOKUP(E1230,'Cleaned Store Dim'!$A$2:$F$21,6,FALSE)</f>
        <v>Christopher</v>
      </c>
    </row>
    <row r="1231" spans="1:23" ht="15.75" x14ac:dyDescent="0.25">
      <c r="A1231" s="4" t="s">
        <v>3196</v>
      </c>
      <c r="B1231" s="20">
        <v>45823</v>
      </c>
      <c r="C1231" s="4" t="s">
        <v>288</v>
      </c>
      <c r="D1231" s="4" t="s">
        <v>1998</v>
      </c>
      <c r="E1231" s="4" t="s">
        <v>1942</v>
      </c>
      <c r="F1231" s="4">
        <v>3</v>
      </c>
      <c r="G1231" s="4">
        <v>484.39</v>
      </c>
      <c r="H1231" s="4">
        <v>0.28999999999999998</v>
      </c>
      <c r="I1231" s="4" t="s">
        <v>1964</v>
      </c>
      <c r="J1231" s="4">
        <v>1031.7507000000001</v>
      </c>
      <c r="K1231" s="4">
        <f t="shared" si="76"/>
        <v>3</v>
      </c>
      <c r="L1231" s="4">
        <f t="shared" si="77"/>
        <v>484.39</v>
      </c>
      <c r="M1231" s="4">
        <f t="shared" si="78"/>
        <v>0.28999999999999998</v>
      </c>
      <c r="N1231" s="4">
        <f t="shared" si="79"/>
        <v>1031.7507000000001</v>
      </c>
      <c r="O1231" s="6">
        <f>VLOOKUP(C1231,'Cleaned Customer Dim'!$A$2:$D$501,4,FALSE)</f>
        <v>21</v>
      </c>
      <c r="P1231" s="6" t="str">
        <f>VLOOKUP(C1231,'Cleaned Customer Dim'!$A$2:$E$501,5,FALSE)</f>
        <v>Male</v>
      </c>
      <c r="Q1231" s="6" t="str">
        <f>VLOOKUP(C1231,'Cleaned Customer Dim'!$A$2:$J$501,10,FALSE)</f>
        <v>Gold</v>
      </c>
      <c r="R1231" s="4" t="str">
        <f>VLOOKUP(D1231,'Cleaned Product Dim'!$A$2:$C$101,3,FALSE)</f>
        <v>Beauty</v>
      </c>
      <c r="S1231" s="6">
        <f>VLOOKUP(D1231,'Cleaned Product Dim'!$A$2:$G$101,7,FALSE)</f>
        <v>337.42</v>
      </c>
      <c r="T1231" s="6">
        <f>VLOOKUP(D1231,'Cleaned Product Dim'!$A$2:$H$101,8,FALSE)</f>
        <v>256</v>
      </c>
      <c r="U1231" s="6" t="str">
        <f>VLOOKUP(E1231,'Cleaned Store Dim'!$A$2:$C$21,3,FALSE)</f>
        <v>North</v>
      </c>
      <c r="V1231" s="6" t="str">
        <f>VLOOKUP(E1231,'Cleaned Store Dim'!$A$2:$E$21,5,FALSE)</f>
        <v>Flagship</v>
      </c>
      <c r="W1231" s="6" t="str">
        <f>VLOOKUP(E1231,'Cleaned Store Dim'!$A$2:$F$21,6,FALSE)</f>
        <v>Benson</v>
      </c>
    </row>
    <row r="1232" spans="1:23" ht="15.75" x14ac:dyDescent="0.25">
      <c r="A1232" s="4" t="s">
        <v>3197</v>
      </c>
      <c r="B1232" s="20">
        <v>45483</v>
      </c>
      <c r="C1232" s="4" t="s">
        <v>85</v>
      </c>
      <c r="D1232" s="4" t="s">
        <v>1823</v>
      </c>
      <c r="E1232" s="4" t="s">
        <v>1936</v>
      </c>
      <c r="F1232" s="4">
        <v>2</v>
      </c>
      <c r="G1232" s="4">
        <v>949.3</v>
      </c>
      <c r="H1232" s="4">
        <v>0.08</v>
      </c>
      <c r="I1232" s="4" t="s">
        <v>1964</v>
      </c>
      <c r="J1232" s="4">
        <v>1746.712</v>
      </c>
      <c r="K1232" s="4">
        <f t="shared" si="76"/>
        <v>2</v>
      </c>
      <c r="L1232" s="4">
        <f t="shared" si="77"/>
        <v>949.3</v>
      </c>
      <c r="M1232" s="4">
        <f t="shared" si="78"/>
        <v>0.08</v>
      </c>
      <c r="N1232" s="4">
        <f t="shared" si="79"/>
        <v>1746.712</v>
      </c>
      <c r="O1232" s="6">
        <f>VLOOKUP(C1232,'Cleaned Customer Dim'!$A$2:$D$501,4,FALSE)</f>
        <v>43</v>
      </c>
      <c r="P1232" s="6" t="str">
        <f>VLOOKUP(C1232,'Cleaned Customer Dim'!$A$2:$E$501,5,FALSE)</f>
        <v>Male</v>
      </c>
      <c r="Q1232" s="6" t="str">
        <f>VLOOKUP(C1232,'Cleaned Customer Dim'!$A$2:$J$501,10,FALSE)</f>
        <v>Platinum</v>
      </c>
      <c r="R1232" s="4" t="str">
        <f>VLOOKUP(D1232,'Cleaned Product Dim'!$A$2:$C$101,3,FALSE)</f>
        <v>Home</v>
      </c>
      <c r="S1232" s="6">
        <f>VLOOKUP(D1232,'Cleaned Product Dim'!$A$2:$G$101,7,FALSE)</f>
        <v>143.43</v>
      </c>
      <c r="T1232" s="6">
        <f>VLOOKUP(D1232,'Cleaned Product Dim'!$A$2:$H$101,8,FALSE)</f>
        <v>58</v>
      </c>
      <c r="U1232" s="6" t="str">
        <f>VLOOKUP(E1232,'Cleaned Store Dim'!$A$2:$C$21,3,FALSE)</f>
        <v>North</v>
      </c>
      <c r="V1232" s="6" t="str">
        <f>VLOOKUP(E1232,'Cleaned Store Dim'!$A$2:$E$21,5,FALSE)</f>
        <v>Flagship</v>
      </c>
      <c r="W1232" s="6" t="str">
        <f>VLOOKUP(E1232,'Cleaned Store Dim'!$A$2:$F$21,6,FALSE)</f>
        <v>Jenniferstad</v>
      </c>
    </row>
    <row r="1233" spans="1:23" ht="15.75" x14ac:dyDescent="0.25">
      <c r="A1233" s="4" t="s">
        <v>3198</v>
      </c>
      <c r="B1233" s="20">
        <v>45259</v>
      </c>
      <c r="C1233" s="4" t="s">
        <v>1355</v>
      </c>
      <c r="D1233" s="4" t="s">
        <v>1796</v>
      </c>
      <c r="E1233" s="4" t="s">
        <v>1911</v>
      </c>
      <c r="F1233" s="4">
        <v>3</v>
      </c>
      <c r="G1233" s="4">
        <v>664.75</v>
      </c>
      <c r="H1233" s="4">
        <v>0.12</v>
      </c>
      <c r="I1233" s="4" t="s">
        <v>1959</v>
      </c>
      <c r="J1233" s="4">
        <v>1754.94</v>
      </c>
      <c r="K1233" s="4">
        <f t="shared" si="76"/>
        <v>3</v>
      </c>
      <c r="L1233" s="4">
        <f t="shared" si="77"/>
        <v>664.75</v>
      </c>
      <c r="M1233" s="4">
        <f t="shared" si="78"/>
        <v>0.12</v>
      </c>
      <c r="N1233" s="4">
        <f t="shared" si="79"/>
        <v>1754.94</v>
      </c>
      <c r="O1233" s="6">
        <f>VLOOKUP(C1233,'Cleaned Customer Dim'!$A$2:$D$501,4,FALSE)</f>
        <v>51</v>
      </c>
      <c r="P1233" s="6" t="str">
        <f>VLOOKUP(C1233,'Cleaned Customer Dim'!$A$2:$E$501,5,FALSE)</f>
        <v>Female</v>
      </c>
      <c r="Q1233" s="6" t="str">
        <f>VLOOKUP(C1233,'Cleaned Customer Dim'!$A$2:$J$501,10,FALSE)</f>
        <v>Silver</v>
      </c>
      <c r="R1233" s="4" t="str">
        <f>VLOOKUP(D1233,'Cleaned Product Dim'!$A$2:$C$101,3,FALSE)</f>
        <v>Beauty</v>
      </c>
      <c r="S1233" s="6">
        <f>VLOOKUP(D1233,'Cleaned Product Dim'!$A$2:$G$101,7,FALSE)</f>
        <v>214.32</v>
      </c>
      <c r="T1233" s="6">
        <f>VLOOKUP(D1233,'Cleaned Product Dim'!$A$2:$H$101,8,FALSE)</f>
        <v>383</v>
      </c>
      <c r="U1233" s="6" t="str">
        <f>VLOOKUP(E1233,'Cleaned Store Dim'!$A$2:$C$21,3,FALSE)</f>
        <v>East</v>
      </c>
      <c r="V1233" s="6" t="str">
        <f>VLOOKUP(E1233,'Cleaned Store Dim'!$A$2:$E$21,5,FALSE)</f>
        <v>Online</v>
      </c>
      <c r="W1233" s="6" t="str">
        <f>VLOOKUP(E1233,'Cleaned Store Dim'!$A$2:$F$21,6,FALSE)</f>
        <v>Joseph</v>
      </c>
    </row>
    <row r="1234" spans="1:23" ht="15.75" x14ac:dyDescent="0.25">
      <c r="A1234" s="4" t="s">
        <v>3199</v>
      </c>
      <c r="B1234" s="20">
        <v>45740</v>
      </c>
      <c r="C1234" s="4" t="s">
        <v>907</v>
      </c>
      <c r="D1234" s="4" t="s">
        <v>1793</v>
      </c>
      <c r="E1234" s="4" t="s">
        <v>1942</v>
      </c>
      <c r="F1234" s="4">
        <v>3</v>
      </c>
      <c r="G1234" s="4">
        <v>190.04</v>
      </c>
      <c r="H1234" s="4">
        <v>7.0000000000000007E-2</v>
      </c>
      <c r="I1234" s="4" t="s">
        <v>1961</v>
      </c>
      <c r="J1234" s="4">
        <v>530.21159999999998</v>
      </c>
      <c r="K1234" s="4">
        <f t="shared" si="76"/>
        <v>3</v>
      </c>
      <c r="L1234" s="4">
        <f t="shared" si="77"/>
        <v>190.04</v>
      </c>
      <c r="M1234" s="4">
        <f t="shared" si="78"/>
        <v>7.0000000000000007E-2</v>
      </c>
      <c r="N1234" s="4">
        <f t="shared" si="79"/>
        <v>530.21159999999998</v>
      </c>
      <c r="O1234" s="6">
        <f>VLOOKUP(C1234,'Cleaned Customer Dim'!$A$2:$D$501,4,FALSE)</f>
        <v>46</v>
      </c>
      <c r="P1234" s="6" t="str">
        <f>VLOOKUP(C1234,'Cleaned Customer Dim'!$A$2:$E$501,5,FALSE)</f>
        <v>Female</v>
      </c>
      <c r="Q1234" s="6" t="str">
        <f>VLOOKUP(C1234,'Cleaned Customer Dim'!$A$2:$J$501,10,FALSE)</f>
        <v>Gold</v>
      </c>
      <c r="R1234" s="4" t="str">
        <f>VLOOKUP(D1234,'Cleaned Product Dim'!$A$2:$C$101,3,FALSE)</f>
        <v>Home</v>
      </c>
      <c r="S1234" s="6">
        <f>VLOOKUP(D1234,'Cleaned Product Dim'!$A$2:$G$101,7,FALSE)</f>
        <v>138.05000000000001</v>
      </c>
      <c r="T1234" s="6">
        <f>VLOOKUP(D1234,'Cleaned Product Dim'!$A$2:$H$101,8,FALSE)</f>
        <v>89</v>
      </c>
      <c r="U1234" s="6" t="str">
        <f>VLOOKUP(E1234,'Cleaned Store Dim'!$A$2:$C$21,3,FALSE)</f>
        <v>North</v>
      </c>
      <c r="V1234" s="6" t="str">
        <f>VLOOKUP(E1234,'Cleaned Store Dim'!$A$2:$E$21,5,FALSE)</f>
        <v>Flagship</v>
      </c>
      <c r="W1234" s="6" t="str">
        <f>VLOOKUP(E1234,'Cleaned Store Dim'!$A$2:$F$21,6,FALSE)</f>
        <v>Benson</v>
      </c>
    </row>
    <row r="1235" spans="1:23" ht="15.75" x14ac:dyDescent="0.25">
      <c r="A1235" s="4" t="s">
        <v>3200</v>
      </c>
      <c r="B1235" s="20">
        <v>45869</v>
      </c>
      <c r="C1235" s="4" t="s">
        <v>892</v>
      </c>
      <c r="D1235" s="4" t="s">
        <v>1585</v>
      </c>
      <c r="E1235" s="4" t="s">
        <v>1936</v>
      </c>
      <c r="F1235" s="4">
        <v>3</v>
      </c>
      <c r="G1235" s="4">
        <v>754.02</v>
      </c>
      <c r="H1235" s="4">
        <v>0.1</v>
      </c>
      <c r="I1235" s="4" t="s">
        <v>1964</v>
      </c>
      <c r="J1235" s="4">
        <v>2035.854</v>
      </c>
      <c r="K1235" s="4">
        <f t="shared" si="76"/>
        <v>3</v>
      </c>
      <c r="L1235" s="4">
        <f t="shared" si="77"/>
        <v>754.02</v>
      </c>
      <c r="M1235" s="4">
        <f t="shared" si="78"/>
        <v>0.1</v>
      </c>
      <c r="N1235" s="4">
        <f t="shared" si="79"/>
        <v>2035.854</v>
      </c>
      <c r="O1235" s="6">
        <f>VLOOKUP(C1235,'Cleaned Customer Dim'!$A$2:$D$501,4,FALSE)</f>
        <v>22</v>
      </c>
      <c r="P1235" s="6" t="str">
        <f>VLOOKUP(C1235,'Cleaned Customer Dim'!$A$2:$E$501,5,FALSE)</f>
        <v>Female</v>
      </c>
      <c r="Q1235" s="6" t="str">
        <f>VLOOKUP(C1235,'Cleaned Customer Dim'!$A$2:$J$501,10,FALSE)</f>
        <v>Platinum</v>
      </c>
      <c r="R1235" s="4" t="str">
        <f>VLOOKUP(D1235,'Cleaned Product Dim'!$A$2:$C$101,3,FALSE)</f>
        <v>Home</v>
      </c>
      <c r="S1235" s="6">
        <f>VLOOKUP(D1235,'Cleaned Product Dim'!$A$2:$G$101,7,FALSE)</f>
        <v>218.86</v>
      </c>
      <c r="T1235" s="6">
        <f>VLOOKUP(D1235,'Cleaned Product Dim'!$A$2:$H$101,8,FALSE)</f>
        <v>170</v>
      </c>
      <c r="U1235" s="6" t="str">
        <f>VLOOKUP(E1235,'Cleaned Store Dim'!$A$2:$C$21,3,FALSE)</f>
        <v>North</v>
      </c>
      <c r="V1235" s="6" t="str">
        <f>VLOOKUP(E1235,'Cleaned Store Dim'!$A$2:$E$21,5,FALSE)</f>
        <v>Flagship</v>
      </c>
      <c r="W1235" s="6" t="str">
        <f>VLOOKUP(E1235,'Cleaned Store Dim'!$A$2:$F$21,6,FALSE)</f>
        <v>Jenniferstad</v>
      </c>
    </row>
    <row r="1236" spans="1:23" ht="15.75" x14ac:dyDescent="0.25">
      <c r="A1236" s="4" t="s">
        <v>3201</v>
      </c>
      <c r="B1236" s="20">
        <v>45526</v>
      </c>
      <c r="C1236" s="4" t="s">
        <v>1211</v>
      </c>
      <c r="D1236" s="4" t="s">
        <v>1680</v>
      </c>
      <c r="E1236" s="4" t="s">
        <v>1929</v>
      </c>
      <c r="F1236" s="4">
        <v>4</v>
      </c>
      <c r="G1236" s="4">
        <v>94.13</v>
      </c>
      <c r="H1236" s="4">
        <v>0.04</v>
      </c>
      <c r="I1236" s="4" t="s">
        <v>1964</v>
      </c>
      <c r="J1236" s="4">
        <v>361.45920000000001</v>
      </c>
      <c r="K1236" s="4">
        <f t="shared" si="76"/>
        <v>4</v>
      </c>
      <c r="L1236" s="4">
        <f t="shared" si="77"/>
        <v>94.13</v>
      </c>
      <c r="M1236" s="4">
        <f t="shared" si="78"/>
        <v>0.04</v>
      </c>
      <c r="N1236" s="4">
        <f t="shared" si="79"/>
        <v>361.45920000000001</v>
      </c>
      <c r="O1236" s="6">
        <f>VLOOKUP(C1236,'Cleaned Customer Dim'!$A$2:$D$501,4,FALSE)</f>
        <v>52</v>
      </c>
      <c r="P1236" s="6" t="str">
        <f>VLOOKUP(C1236,'Cleaned Customer Dim'!$A$2:$E$501,5,FALSE)</f>
        <v>Female</v>
      </c>
      <c r="Q1236" s="6" t="str">
        <f>VLOOKUP(C1236,'Cleaned Customer Dim'!$A$2:$J$501,10,FALSE)</f>
        <v>Bronze</v>
      </c>
      <c r="R1236" s="4" t="str">
        <f>VLOOKUP(D1236,'Cleaned Product Dim'!$A$2:$C$101,3,FALSE)</f>
        <v>Electronics</v>
      </c>
      <c r="S1236" s="6">
        <f>VLOOKUP(D1236,'Cleaned Product Dim'!$A$2:$G$101,7,FALSE)</f>
        <v>419.28</v>
      </c>
      <c r="T1236" s="6">
        <f>VLOOKUP(D1236,'Cleaned Product Dim'!$A$2:$H$101,8,FALSE)</f>
        <v>86</v>
      </c>
      <c r="U1236" s="6" t="str">
        <f>VLOOKUP(E1236,'Cleaned Store Dim'!$A$2:$C$21,3,FALSE)</f>
        <v>North</v>
      </c>
      <c r="V1236" s="6" t="str">
        <f>VLOOKUP(E1236,'Cleaned Store Dim'!$A$2:$E$21,5,FALSE)</f>
        <v>Online</v>
      </c>
      <c r="W1236" s="6" t="str">
        <f>VLOOKUP(E1236,'Cleaned Store Dim'!$A$2:$F$21,6,FALSE)</f>
        <v>Sabrina</v>
      </c>
    </row>
    <row r="1237" spans="1:23" ht="15.75" x14ac:dyDescent="0.25">
      <c r="A1237" s="4" t="s">
        <v>3202</v>
      </c>
      <c r="B1237" s="20">
        <v>45489</v>
      </c>
      <c r="C1237" s="4" t="s">
        <v>1455</v>
      </c>
      <c r="D1237" s="4" t="s">
        <v>1560</v>
      </c>
      <c r="E1237" s="4" t="s">
        <v>1936</v>
      </c>
      <c r="F1237" s="4">
        <v>3</v>
      </c>
      <c r="G1237" s="4">
        <v>402.3</v>
      </c>
      <c r="H1237" s="4">
        <v>0.21</v>
      </c>
      <c r="I1237" s="4" t="s">
        <v>1961</v>
      </c>
      <c r="J1237" s="4">
        <v>953.45100000000014</v>
      </c>
      <c r="K1237" s="4">
        <f t="shared" si="76"/>
        <v>3</v>
      </c>
      <c r="L1237" s="4">
        <f t="shared" si="77"/>
        <v>402.3</v>
      </c>
      <c r="M1237" s="4">
        <f t="shared" si="78"/>
        <v>0.21</v>
      </c>
      <c r="N1237" s="4">
        <f t="shared" si="79"/>
        <v>953.45100000000014</v>
      </c>
      <c r="O1237" s="6">
        <f>VLOOKUP(C1237,'Cleaned Customer Dim'!$A$2:$D$501,4,FALSE)</f>
        <v>45</v>
      </c>
      <c r="P1237" s="6" t="str">
        <f>VLOOKUP(C1237,'Cleaned Customer Dim'!$A$2:$E$501,5,FALSE)</f>
        <v>Male</v>
      </c>
      <c r="Q1237" s="6" t="str">
        <f>VLOOKUP(C1237,'Cleaned Customer Dim'!$A$2:$J$501,10,FALSE)</f>
        <v>Bronze</v>
      </c>
      <c r="R1237" s="4" t="str">
        <f>VLOOKUP(D1237,'Cleaned Product Dim'!$A$2:$C$101,3,FALSE)</f>
        <v>Clothing</v>
      </c>
      <c r="S1237" s="6">
        <f>VLOOKUP(D1237,'Cleaned Product Dim'!$A$2:$G$101,7,FALSE)</f>
        <v>342.56</v>
      </c>
      <c r="T1237" s="6">
        <f>VLOOKUP(D1237,'Cleaned Product Dim'!$A$2:$H$101,8,FALSE)</f>
        <v>181</v>
      </c>
      <c r="U1237" s="6" t="str">
        <f>VLOOKUP(E1237,'Cleaned Store Dim'!$A$2:$C$21,3,FALSE)</f>
        <v>North</v>
      </c>
      <c r="V1237" s="6" t="str">
        <f>VLOOKUP(E1237,'Cleaned Store Dim'!$A$2:$E$21,5,FALSE)</f>
        <v>Flagship</v>
      </c>
      <c r="W1237" s="6" t="str">
        <f>VLOOKUP(E1237,'Cleaned Store Dim'!$A$2:$F$21,6,FALSE)</f>
        <v>Jenniferstad</v>
      </c>
    </row>
    <row r="1238" spans="1:23" ht="15.75" x14ac:dyDescent="0.25">
      <c r="A1238" s="4" t="s">
        <v>3203</v>
      </c>
      <c r="B1238" s="20">
        <v>45878</v>
      </c>
      <c r="C1238" s="4" t="s">
        <v>778</v>
      </c>
      <c r="D1238" s="4" t="s">
        <v>1841</v>
      </c>
      <c r="E1238" s="4" t="s">
        <v>1914</v>
      </c>
      <c r="F1238" s="4">
        <v>1</v>
      </c>
      <c r="G1238" s="4">
        <v>729.05</v>
      </c>
      <c r="H1238" s="4">
        <v>0.06</v>
      </c>
      <c r="I1238" s="4" t="s">
        <v>1964</v>
      </c>
      <c r="J1238" s="4">
        <v>685.3069999999999</v>
      </c>
      <c r="K1238" s="4">
        <f t="shared" si="76"/>
        <v>1</v>
      </c>
      <c r="L1238" s="4">
        <f t="shared" si="77"/>
        <v>729.05</v>
      </c>
      <c r="M1238" s="4">
        <f t="shared" si="78"/>
        <v>0.06</v>
      </c>
      <c r="N1238" s="4">
        <f t="shared" si="79"/>
        <v>685.3069999999999</v>
      </c>
      <c r="O1238" s="6">
        <f>VLOOKUP(C1238,'Cleaned Customer Dim'!$A$2:$D$501,4,FALSE)</f>
        <v>58</v>
      </c>
      <c r="P1238" s="6" t="str">
        <f>VLOOKUP(C1238,'Cleaned Customer Dim'!$A$2:$E$501,5,FALSE)</f>
        <v>Female</v>
      </c>
      <c r="Q1238" s="6" t="str">
        <f>VLOOKUP(C1238,'Cleaned Customer Dim'!$A$2:$J$501,10,FALSE)</f>
        <v>Platinum</v>
      </c>
      <c r="R1238" s="4" t="str">
        <f>VLOOKUP(D1238,'Cleaned Product Dim'!$A$2:$C$101,3,FALSE)</f>
        <v>Home</v>
      </c>
      <c r="S1238" s="6">
        <f>VLOOKUP(D1238,'Cleaned Product Dim'!$A$2:$G$101,7,FALSE)</f>
        <v>176.07</v>
      </c>
      <c r="T1238" s="6">
        <f>VLOOKUP(D1238,'Cleaned Product Dim'!$A$2:$H$101,8,FALSE)</f>
        <v>82</v>
      </c>
      <c r="U1238" s="6" t="str">
        <f>VLOOKUP(E1238,'Cleaned Store Dim'!$A$2:$C$21,3,FALSE)</f>
        <v>South</v>
      </c>
      <c r="V1238" s="6" t="str">
        <f>VLOOKUP(E1238,'Cleaned Store Dim'!$A$2:$E$21,5,FALSE)</f>
        <v>Online</v>
      </c>
      <c r="W1238" s="6" t="str">
        <f>VLOOKUP(E1238,'Cleaned Store Dim'!$A$2:$F$21,6,FALSE)</f>
        <v>Williamsport</v>
      </c>
    </row>
    <row r="1239" spans="1:23" ht="15.75" x14ac:dyDescent="0.25">
      <c r="A1239" s="4" t="s">
        <v>3204</v>
      </c>
      <c r="B1239" s="20">
        <v>46000</v>
      </c>
      <c r="C1239" s="4" t="s">
        <v>465</v>
      </c>
      <c r="D1239" s="4" t="s">
        <v>1853</v>
      </c>
      <c r="E1239" s="4" t="s">
        <v>1932</v>
      </c>
      <c r="F1239" s="4">
        <v>1</v>
      </c>
      <c r="G1239" s="4">
        <v>822.6</v>
      </c>
      <c r="H1239" s="4">
        <v>0.28999999999999998</v>
      </c>
      <c r="I1239" s="4" t="s">
        <v>1961</v>
      </c>
      <c r="J1239" s="4">
        <v>584.04599999999994</v>
      </c>
      <c r="K1239" s="4">
        <f t="shared" si="76"/>
        <v>1</v>
      </c>
      <c r="L1239" s="4">
        <f t="shared" si="77"/>
        <v>822.6</v>
      </c>
      <c r="M1239" s="4">
        <f t="shared" si="78"/>
        <v>0.28999999999999998</v>
      </c>
      <c r="N1239" s="4">
        <f t="shared" si="79"/>
        <v>584.04599999999994</v>
      </c>
      <c r="O1239" s="6">
        <f>VLOOKUP(C1239,'Cleaned Customer Dim'!$A$2:$D$501,4,FALSE)</f>
        <v>54</v>
      </c>
      <c r="P1239" s="6" t="str">
        <f>VLOOKUP(C1239,'Cleaned Customer Dim'!$A$2:$E$501,5,FALSE)</f>
        <v>Male</v>
      </c>
      <c r="Q1239" s="6" t="str">
        <f>VLOOKUP(C1239,'Cleaned Customer Dim'!$A$2:$J$501,10,FALSE)</f>
        <v>Gold</v>
      </c>
      <c r="R1239" s="4" t="str">
        <f>VLOOKUP(D1239,'Cleaned Product Dim'!$A$2:$C$101,3,FALSE)</f>
        <v>Electronics</v>
      </c>
      <c r="S1239" s="6">
        <f>VLOOKUP(D1239,'Cleaned Product Dim'!$A$2:$G$101,7,FALSE)</f>
        <v>340.14</v>
      </c>
      <c r="T1239" s="6">
        <f>VLOOKUP(D1239,'Cleaned Product Dim'!$A$2:$H$101,8,FALSE)</f>
        <v>361</v>
      </c>
      <c r="U1239" s="6" t="str">
        <f>VLOOKUP(E1239,'Cleaned Store Dim'!$A$2:$C$21,3,FALSE)</f>
        <v>East</v>
      </c>
      <c r="V1239" s="6" t="str">
        <f>VLOOKUP(E1239,'Cleaned Store Dim'!$A$2:$E$21,5,FALSE)</f>
        <v>Flagship</v>
      </c>
      <c r="W1239" s="6" t="str">
        <f>VLOOKUP(E1239,'Cleaned Store Dim'!$A$2:$F$21,6,FALSE)</f>
        <v>Johnsonville</v>
      </c>
    </row>
    <row r="1240" spans="1:23" ht="15.75" x14ac:dyDescent="0.25">
      <c r="A1240" s="4" t="s">
        <v>3205</v>
      </c>
      <c r="B1240" s="20">
        <v>45771</v>
      </c>
      <c r="C1240" s="4" t="s">
        <v>642</v>
      </c>
      <c r="D1240" s="4" t="s">
        <v>1832</v>
      </c>
      <c r="E1240" s="4" t="s">
        <v>1917</v>
      </c>
      <c r="F1240" s="4">
        <v>2</v>
      </c>
      <c r="G1240" s="4">
        <v>327.25</v>
      </c>
      <c r="H1240" s="4">
        <v>0.19</v>
      </c>
      <c r="I1240" s="4" t="s">
        <v>1961</v>
      </c>
      <c r="J1240" s="4">
        <v>530.14499999999998</v>
      </c>
      <c r="K1240" s="4">
        <f t="shared" si="76"/>
        <v>2</v>
      </c>
      <c r="L1240" s="4">
        <f t="shared" si="77"/>
        <v>327.25</v>
      </c>
      <c r="M1240" s="4">
        <f t="shared" si="78"/>
        <v>0.19</v>
      </c>
      <c r="N1240" s="4">
        <f t="shared" si="79"/>
        <v>530.14499999999998</v>
      </c>
      <c r="O1240" s="6">
        <f>VLOOKUP(C1240,'Cleaned Customer Dim'!$A$2:$D$501,4,FALSE)</f>
        <v>38</v>
      </c>
      <c r="P1240" s="6" t="str">
        <f>VLOOKUP(C1240,'Cleaned Customer Dim'!$A$2:$E$501,5,FALSE)</f>
        <v>Male</v>
      </c>
      <c r="Q1240" s="6" t="str">
        <f>VLOOKUP(C1240,'Cleaned Customer Dim'!$A$2:$J$501,10,FALSE)</f>
        <v>Gold</v>
      </c>
      <c r="R1240" s="4" t="str">
        <f>VLOOKUP(D1240,'Cleaned Product Dim'!$A$2:$C$101,3,FALSE)</f>
        <v>Beauty</v>
      </c>
      <c r="S1240" s="6">
        <f>VLOOKUP(D1240,'Cleaned Product Dim'!$A$2:$G$101,7,FALSE)</f>
        <v>250.41615384615383</v>
      </c>
      <c r="T1240" s="6">
        <f>VLOOKUP(D1240,'Cleaned Product Dim'!$A$2:$H$101,8,FALSE)</f>
        <v>159</v>
      </c>
      <c r="U1240" s="6" t="str">
        <f>VLOOKUP(E1240,'Cleaned Store Dim'!$A$2:$C$21,3,FALSE)</f>
        <v>West</v>
      </c>
      <c r="V1240" s="6" t="str">
        <f>VLOOKUP(E1240,'Cleaned Store Dim'!$A$2:$E$21,5,FALSE)</f>
        <v>Online</v>
      </c>
      <c r="W1240" s="6" t="str">
        <f>VLOOKUP(E1240,'Cleaned Store Dim'!$A$2:$F$21,6,FALSE)</f>
        <v>Thompson</v>
      </c>
    </row>
    <row r="1241" spans="1:23" ht="15.75" x14ac:dyDescent="0.25">
      <c r="A1241" s="4" t="s">
        <v>3206</v>
      </c>
      <c r="B1241" s="20">
        <v>45619</v>
      </c>
      <c r="C1241" s="4" t="s">
        <v>308</v>
      </c>
      <c r="D1241" s="4" t="s">
        <v>1793</v>
      </c>
      <c r="E1241" s="4" t="s">
        <v>1921</v>
      </c>
      <c r="F1241" s="4">
        <v>4</v>
      </c>
      <c r="G1241" s="4">
        <v>930.38</v>
      </c>
      <c r="H1241" s="4">
        <v>0</v>
      </c>
      <c r="I1241" s="4" t="s">
        <v>1964</v>
      </c>
      <c r="J1241" s="4">
        <v>3721.52</v>
      </c>
      <c r="K1241" s="4">
        <f t="shared" si="76"/>
        <v>4</v>
      </c>
      <c r="L1241" s="4">
        <f t="shared" si="77"/>
        <v>930.38</v>
      </c>
      <c r="M1241" s="4">
        <f t="shared" si="78"/>
        <v>0</v>
      </c>
      <c r="N1241" s="4">
        <f t="shared" si="79"/>
        <v>3721.52</v>
      </c>
      <c r="O1241" s="6">
        <f>VLOOKUP(C1241,'Cleaned Customer Dim'!$A$2:$D$501,4,FALSE)</f>
        <v>26</v>
      </c>
      <c r="P1241" s="6" t="str">
        <f>VLOOKUP(C1241,'Cleaned Customer Dim'!$A$2:$E$501,5,FALSE)</f>
        <v>Female</v>
      </c>
      <c r="Q1241" s="6" t="str">
        <f>VLOOKUP(C1241,'Cleaned Customer Dim'!$A$2:$J$501,10,FALSE)</f>
        <v>Platinum</v>
      </c>
      <c r="R1241" s="4" t="str">
        <f>VLOOKUP(D1241,'Cleaned Product Dim'!$A$2:$C$101,3,FALSE)</f>
        <v>Home</v>
      </c>
      <c r="S1241" s="6">
        <f>VLOOKUP(D1241,'Cleaned Product Dim'!$A$2:$G$101,7,FALSE)</f>
        <v>138.05000000000001</v>
      </c>
      <c r="T1241" s="6">
        <f>VLOOKUP(D1241,'Cleaned Product Dim'!$A$2:$H$101,8,FALSE)</f>
        <v>89</v>
      </c>
      <c r="U1241" s="6" t="str">
        <f>VLOOKUP(E1241,'Cleaned Store Dim'!$A$2:$C$21,3,FALSE)</f>
        <v>South</v>
      </c>
      <c r="V1241" s="6" t="str">
        <f>VLOOKUP(E1241,'Cleaned Store Dim'!$A$2:$E$21,5,FALSE)</f>
        <v>Flagship</v>
      </c>
      <c r="W1241" s="6" t="str">
        <f>VLOOKUP(E1241,'Cleaned Store Dim'!$A$2:$F$21,6,FALSE)</f>
        <v>Johnstad</v>
      </c>
    </row>
    <row r="1242" spans="1:23" ht="15.75" x14ac:dyDescent="0.25">
      <c r="A1242" s="4" t="s">
        <v>3207</v>
      </c>
      <c r="B1242" s="20">
        <v>45630</v>
      </c>
      <c r="C1242" s="4" t="s">
        <v>494</v>
      </c>
      <c r="D1242" s="4" t="s">
        <v>1658</v>
      </c>
      <c r="E1242" s="4" t="s">
        <v>1908</v>
      </c>
      <c r="F1242" s="4">
        <v>2</v>
      </c>
      <c r="G1242" s="4">
        <v>437.84</v>
      </c>
      <c r="H1242" s="4">
        <v>0.24</v>
      </c>
      <c r="I1242" s="4" t="s">
        <v>1959</v>
      </c>
      <c r="J1242" s="4">
        <v>665.51679999999999</v>
      </c>
      <c r="K1242" s="4">
        <f t="shared" si="76"/>
        <v>2</v>
      </c>
      <c r="L1242" s="4">
        <f t="shared" si="77"/>
        <v>437.84</v>
      </c>
      <c r="M1242" s="4">
        <f t="shared" si="78"/>
        <v>0.24</v>
      </c>
      <c r="N1242" s="4">
        <f t="shared" si="79"/>
        <v>665.51679999999999</v>
      </c>
      <c r="O1242" s="6">
        <f>VLOOKUP(C1242,'Cleaned Customer Dim'!$A$2:$D$501,4,FALSE)</f>
        <v>62</v>
      </c>
      <c r="P1242" s="6" t="str">
        <f>VLOOKUP(C1242,'Cleaned Customer Dim'!$A$2:$E$501,5,FALSE)</f>
        <v>Female</v>
      </c>
      <c r="Q1242" s="6" t="str">
        <f>VLOOKUP(C1242,'Cleaned Customer Dim'!$A$2:$J$501,10,FALSE)</f>
        <v>Bronze</v>
      </c>
      <c r="R1242" s="4" t="str">
        <f>VLOOKUP(D1242,'Cleaned Product Dim'!$A$2:$C$101,3,FALSE)</f>
        <v>Home</v>
      </c>
      <c r="S1242" s="6">
        <f>VLOOKUP(D1242,'Cleaned Product Dim'!$A$2:$G$101,7,FALSE)</f>
        <v>234.80599999999998</v>
      </c>
      <c r="T1242" s="6">
        <f>VLOOKUP(D1242,'Cleaned Product Dim'!$A$2:$H$101,8,FALSE)</f>
        <v>378</v>
      </c>
      <c r="U1242" s="6" t="str">
        <f>VLOOKUP(E1242,'Cleaned Store Dim'!$A$2:$C$21,3,FALSE)</f>
        <v>North</v>
      </c>
      <c r="V1242" s="6" t="str">
        <f>VLOOKUP(E1242,'Cleaned Store Dim'!$A$2:$E$21,5,FALSE)</f>
        <v>Outlet</v>
      </c>
      <c r="W1242" s="6" t="str">
        <f>VLOOKUP(E1242,'Cleaned Store Dim'!$A$2:$F$21,6,FALSE)</f>
        <v>Chester</v>
      </c>
    </row>
    <row r="1243" spans="1:23" ht="15.75" x14ac:dyDescent="0.25">
      <c r="A1243" s="4" t="s">
        <v>3208</v>
      </c>
      <c r="B1243" s="20">
        <v>45905</v>
      </c>
      <c r="C1243" s="4" t="s">
        <v>262</v>
      </c>
      <c r="D1243" s="4" t="s">
        <v>1998</v>
      </c>
      <c r="E1243" s="4" t="s">
        <v>1939</v>
      </c>
      <c r="F1243" s="4">
        <v>2</v>
      </c>
      <c r="G1243" s="4">
        <v>126.02</v>
      </c>
      <c r="H1243" s="4">
        <v>0.09</v>
      </c>
      <c r="I1243" s="4" t="s">
        <v>1964</v>
      </c>
      <c r="J1243" s="4">
        <v>229.35640000000001</v>
      </c>
      <c r="K1243" s="4">
        <f t="shared" si="76"/>
        <v>2</v>
      </c>
      <c r="L1243" s="4">
        <f t="shared" si="77"/>
        <v>126.02</v>
      </c>
      <c r="M1243" s="4">
        <f t="shared" si="78"/>
        <v>0.09</v>
      </c>
      <c r="N1243" s="4">
        <f t="shared" si="79"/>
        <v>229.35640000000001</v>
      </c>
      <c r="O1243" s="6">
        <f>VLOOKUP(C1243,'Cleaned Customer Dim'!$A$2:$D$501,4,FALSE)</f>
        <v>29</v>
      </c>
      <c r="P1243" s="6" t="str">
        <f>VLOOKUP(C1243,'Cleaned Customer Dim'!$A$2:$E$501,5,FALSE)</f>
        <v>Female</v>
      </c>
      <c r="Q1243" s="6" t="str">
        <f>VLOOKUP(C1243,'Cleaned Customer Dim'!$A$2:$J$501,10,FALSE)</f>
        <v>Gold</v>
      </c>
      <c r="R1243" s="4" t="str">
        <f>VLOOKUP(D1243,'Cleaned Product Dim'!$A$2:$C$101,3,FALSE)</f>
        <v>Beauty</v>
      </c>
      <c r="S1243" s="6">
        <f>VLOOKUP(D1243,'Cleaned Product Dim'!$A$2:$G$101,7,FALSE)</f>
        <v>337.42</v>
      </c>
      <c r="T1243" s="6">
        <f>VLOOKUP(D1243,'Cleaned Product Dim'!$A$2:$H$101,8,FALSE)</f>
        <v>256</v>
      </c>
      <c r="U1243" s="6" t="str">
        <f>VLOOKUP(E1243,'Cleaned Store Dim'!$A$2:$C$21,3,FALSE)</f>
        <v>West</v>
      </c>
      <c r="V1243" s="6" t="str">
        <f>VLOOKUP(E1243,'Cleaned Store Dim'!$A$2:$E$21,5,FALSE)</f>
        <v>Flagship</v>
      </c>
      <c r="W1243" s="6" t="str">
        <f>VLOOKUP(E1243,'Cleaned Store Dim'!$A$2:$F$21,6,FALSE)</f>
        <v>New Jimmy</v>
      </c>
    </row>
    <row r="1244" spans="1:23" ht="15.75" x14ac:dyDescent="0.25">
      <c r="A1244" s="4" t="s">
        <v>3209</v>
      </c>
      <c r="B1244" s="20">
        <v>45749</v>
      </c>
      <c r="C1244" s="4" t="s">
        <v>1367</v>
      </c>
      <c r="D1244" s="4" t="s">
        <v>1832</v>
      </c>
      <c r="E1244" s="4" t="s">
        <v>1936</v>
      </c>
      <c r="F1244" s="4">
        <v>1</v>
      </c>
      <c r="G1244" s="4">
        <v>860.84</v>
      </c>
      <c r="H1244" s="4">
        <v>7.0000000000000007E-2</v>
      </c>
      <c r="I1244" s="4" t="s">
        <v>1961</v>
      </c>
      <c r="J1244" s="4">
        <v>800.58119999999997</v>
      </c>
      <c r="K1244" s="4">
        <f t="shared" si="76"/>
        <v>1</v>
      </c>
      <c r="L1244" s="4">
        <f t="shared" si="77"/>
        <v>860.84</v>
      </c>
      <c r="M1244" s="4">
        <f t="shared" si="78"/>
        <v>7.0000000000000007E-2</v>
      </c>
      <c r="N1244" s="4">
        <f t="shared" si="79"/>
        <v>800.58119999999997</v>
      </c>
      <c r="O1244" s="6">
        <f>VLOOKUP(C1244,'Cleaned Customer Dim'!$A$2:$D$501,4,FALSE)</f>
        <v>47</v>
      </c>
      <c r="P1244" s="6" t="str">
        <f>VLOOKUP(C1244,'Cleaned Customer Dim'!$A$2:$E$501,5,FALSE)</f>
        <v>Female</v>
      </c>
      <c r="Q1244" s="6" t="str">
        <f>VLOOKUP(C1244,'Cleaned Customer Dim'!$A$2:$J$501,10,FALSE)</f>
        <v>Platinum</v>
      </c>
      <c r="R1244" s="4" t="str">
        <f>VLOOKUP(D1244,'Cleaned Product Dim'!$A$2:$C$101,3,FALSE)</f>
        <v>Beauty</v>
      </c>
      <c r="S1244" s="6">
        <f>VLOOKUP(D1244,'Cleaned Product Dim'!$A$2:$G$101,7,FALSE)</f>
        <v>250.41615384615383</v>
      </c>
      <c r="T1244" s="6">
        <f>VLOOKUP(D1244,'Cleaned Product Dim'!$A$2:$H$101,8,FALSE)</f>
        <v>159</v>
      </c>
      <c r="U1244" s="6" t="str">
        <f>VLOOKUP(E1244,'Cleaned Store Dim'!$A$2:$C$21,3,FALSE)</f>
        <v>North</v>
      </c>
      <c r="V1244" s="6" t="str">
        <f>VLOOKUP(E1244,'Cleaned Store Dim'!$A$2:$E$21,5,FALSE)</f>
        <v>Flagship</v>
      </c>
      <c r="W1244" s="6" t="str">
        <f>VLOOKUP(E1244,'Cleaned Store Dim'!$A$2:$F$21,6,FALSE)</f>
        <v>Jenniferstad</v>
      </c>
    </row>
    <row r="1245" spans="1:23" ht="15.75" x14ac:dyDescent="0.25">
      <c r="A1245" s="4" t="s">
        <v>3210</v>
      </c>
      <c r="B1245" s="20">
        <v>45677</v>
      </c>
      <c r="C1245" s="4" t="s">
        <v>339</v>
      </c>
      <c r="D1245" s="4" t="s">
        <v>1725</v>
      </c>
      <c r="E1245" s="4" t="s">
        <v>1932</v>
      </c>
      <c r="F1245" s="4">
        <v>1</v>
      </c>
      <c r="G1245" s="4">
        <v>161.80000000000001</v>
      </c>
      <c r="H1245" s="4">
        <v>0.24</v>
      </c>
      <c r="I1245" s="4" t="s">
        <v>1961</v>
      </c>
      <c r="J1245" s="4">
        <v>122.968</v>
      </c>
      <c r="K1245" s="4">
        <f t="shared" si="76"/>
        <v>1</v>
      </c>
      <c r="L1245" s="4">
        <f t="shared" si="77"/>
        <v>161.80000000000001</v>
      </c>
      <c r="M1245" s="4">
        <f t="shared" si="78"/>
        <v>0.24</v>
      </c>
      <c r="N1245" s="4">
        <f t="shared" si="79"/>
        <v>122.968</v>
      </c>
      <c r="O1245" s="6">
        <f>VLOOKUP(C1245,'Cleaned Customer Dim'!$A$2:$D$501,4,FALSE)</f>
        <v>28</v>
      </c>
      <c r="P1245" s="6" t="str">
        <f>VLOOKUP(C1245,'Cleaned Customer Dim'!$A$2:$E$501,5,FALSE)</f>
        <v>Female</v>
      </c>
      <c r="Q1245" s="6" t="str">
        <f>VLOOKUP(C1245,'Cleaned Customer Dim'!$A$2:$J$501,10,FALSE)</f>
        <v>Gold</v>
      </c>
      <c r="R1245" s="4" t="str">
        <f>VLOOKUP(D1245,'Cleaned Product Dim'!$A$2:$C$101,3,FALSE)</f>
        <v>Electronics</v>
      </c>
      <c r="S1245" s="6">
        <f>VLOOKUP(D1245,'Cleaned Product Dim'!$A$2:$G$101,7,FALSE)</f>
        <v>177.98</v>
      </c>
      <c r="T1245" s="6">
        <f>VLOOKUP(D1245,'Cleaned Product Dim'!$A$2:$H$101,8,FALSE)</f>
        <v>103</v>
      </c>
      <c r="U1245" s="6" t="str">
        <f>VLOOKUP(E1245,'Cleaned Store Dim'!$A$2:$C$21,3,FALSE)</f>
        <v>East</v>
      </c>
      <c r="V1245" s="6" t="str">
        <f>VLOOKUP(E1245,'Cleaned Store Dim'!$A$2:$E$21,5,FALSE)</f>
        <v>Flagship</v>
      </c>
      <c r="W1245" s="6" t="str">
        <f>VLOOKUP(E1245,'Cleaned Store Dim'!$A$2:$F$21,6,FALSE)</f>
        <v>Johnsonville</v>
      </c>
    </row>
    <row r="1246" spans="1:23" ht="15.75" x14ac:dyDescent="0.25">
      <c r="A1246" s="4" t="s">
        <v>3211</v>
      </c>
      <c r="B1246" s="20">
        <v>45992</v>
      </c>
      <c r="C1246" s="4" t="s">
        <v>1214</v>
      </c>
      <c r="D1246" s="4" t="s">
        <v>1693</v>
      </c>
      <c r="E1246" s="4" t="s">
        <v>1942</v>
      </c>
      <c r="F1246" s="4">
        <v>4</v>
      </c>
      <c r="G1246" s="4">
        <v>347.82</v>
      </c>
      <c r="H1246" s="4">
        <v>0.02</v>
      </c>
      <c r="I1246" s="4" t="s">
        <v>1964</v>
      </c>
      <c r="J1246" s="4">
        <v>1363.4544000000001</v>
      </c>
      <c r="K1246" s="4">
        <f t="shared" si="76"/>
        <v>4</v>
      </c>
      <c r="L1246" s="4">
        <f t="shared" si="77"/>
        <v>347.82</v>
      </c>
      <c r="M1246" s="4">
        <f t="shared" si="78"/>
        <v>0.02</v>
      </c>
      <c r="N1246" s="4">
        <f t="shared" si="79"/>
        <v>1363.4544000000001</v>
      </c>
      <c r="O1246" s="6">
        <f>VLOOKUP(C1246,'Cleaned Customer Dim'!$A$2:$D$501,4,FALSE)</f>
        <v>60</v>
      </c>
      <c r="P1246" s="6" t="str">
        <f>VLOOKUP(C1246,'Cleaned Customer Dim'!$A$2:$E$501,5,FALSE)</f>
        <v>Male</v>
      </c>
      <c r="Q1246" s="6" t="str">
        <f>VLOOKUP(C1246,'Cleaned Customer Dim'!$A$2:$J$501,10,FALSE)</f>
        <v>Gold</v>
      </c>
      <c r="R1246" s="4" t="str">
        <f>VLOOKUP(D1246,'Cleaned Product Dim'!$A$2:$C$101,3,FALSE)</f>
        <v>Sports</v>
      </c>
      <c r="S1246" s="6">
        <f>VLOOKUP(D1246,'Cleaned Product Dim'!$A$2:$G$101,7,FALSE)</f>
        <v>135.61000000000001</v>
      </c>
      <c r="T1246" s="6">
        <f>VLOOKUP(D1246,'Cleaned Product Dim'!$A$2:$H$101,8,FALSE)</f>
        <v>394</v>
      </c>
      <c r="U1246" s="6" t="str">
        <f>VLOOKUP(E1246,'Cleaned Store Dim'!$A$2:$C$21,3,FALSE)</f>
        <v>North</v>
      </c>
      <c r="V1246" s="6" t="str">
        <f>VLOOKUP(E1246,'Cleaned Store Dim'!$A$2:$E$21,5,FALSE)</f>
        <v>Flagship</v>
      </c>
      <c r="W1246" s="6" t="str">
        <f>VLOOKUP(E1246,'Cleaned Store Dim'!$A$2:$F$21,6,FALSE)</f>
        <v>Benson</v>
      </c>
    </row>
    <row r="1247" spans="1:23" ht="15.75" x14ac:dyDescent="0.25">
      <c r="A1247" s="4" t="s">
        <v>3212</v>
      </c>
      <c r="B1247" s="20">
        <v>45505</v>
      </c>
      <c r="C1247" s="4" t="s">
        <v>1412</v>
      </c>
      <c r="D1247" s="4" t="s">
        <v>1838</v>
      </c>
      <c r="E1247" s="4" t="s">
        <v>1939</v>
      </c>
      <c r="F1247" s="4">
        <v>3</v>
      </c>
      <c r="G1247" s="4">
        <v>416.44</v>
      </c>
      <c r="H1247" s="4">
        <v>0.27</v>
      </c>
      <c r="I1247" s="4" t="s">
        <v>1959</v>
      </c>
      <c r="J1247" s="4">
        <v>912.00359999999989</v>
      </c>
      <c r="K1247" s="4">
        <f t="shared" si="76"/>
        <v>3</v>
      </c>
      <c r="L1247" s="4">
        <f t="shared" si="77"/>
        <v>416.44</v>
      </c>
      <c r="M1247" s="4">
        <f t="shared" si="78"/>
        <v>0.27</v>
      </c>
      <c r="N1247" s="4">
        <f t="shared" si="79"/>
        <v>912.00359999999989</v>
      </c>
      <c r="O1247" s="6">
        <f>VLOOKUP(C1247,'Cleaned Customer Dim'!$A$2:$D$501,4,FALSE)</f>
        <v>62</v>
      </c>
      <c r="P1247" s="6" t="str">
        <f>VLOOKUP(C1247,'Cleaned Customer Dim'!$A$2:$E$501,5,FALSE)</f>
        <v>Female</v>
      </c>
      <c r="Q1247" s="6" t="str">
        <f>VLOOKUP(C1247,'Cleaned Customer Dim'!$A$2:$J$501,10,FALSE)</f>
        <v>Platinum</v>
      </c>
      <c r="R1247" s="4" t="str">
        <f>VLOOKUP(D1247,'Cleaned Product Dim'!$A$2:$C$101,3,FALSE)</f>
        <v>Clothing</v>
      </c>
      <c r="S1247" s="6">
        <f>VLOOKUP(D1247,'Cleaned Product Dim'!$A$2:$G$101,7,FALSE)</f>
        <v>119.57</v>
      </c>
      <c r="T1247" s="6">
        <f>VLOOKUP(D1247,'Cleaned Product Dim'!$A$2:$H$101,8,FALSE)</f>
        <v>210</v>
      </c>
      <c r="U1247" s="6" t="str">
        <f>VLOOKUP(E1247,'Cleaned Store Dim'!$A$2:$C$21,3,FALSE)</f>
        <v>West</v>
      </c>
      <c r="V1247" s="6" t="str">
        <f>VLOOKUP(E1247,'Cleaned Store Dim'!$A$2:$E$21,5,FALSE)</f>
        <v>Flagship</v>
      </c>
      <c r="W1247" s="6" t="str">
        <f>VLOOKUP(E1247,'Cleaned Store Dim'!$A$2:$F$21,6,FALSE)</f>
        <v>New Jimmy</v>
      </c>
    </row>
    <row r="1248" spans="1:23" ht="15.75" x14ac:dyDescent="0.25">
      <c r="A1248" s="4" t="s">
        <v>3213</v>
      </c>
      <c r="B1248" s="20">
        <v>45893</v>
      </c>
      <c r="C1248" s="4" t="s">
        <v>34</v>
      </c>
      <c r="D1248" s="4" t="s">
        <v>1768</v>
      </c>
      <c r="E1248" s="4" t="s">
        <v>1887</v>
      </c>
      <c r="F1248" s="4">
        <v>1</v>
      </c>
      <c r="G1248" s="4">
        <v>147.96</v>
      </c>
      <c r="H1248" s="4">
        <v>0.24</v>
      </c>
      <c r="I1248" s="4" t="s">
        <v>1964</v>
      </c>
      <c r="J1248" s="4">
        <v>112.4496</v>
      </c>
      <c r="K1248" s="4">
        <f t="shared" si="76"/>
        <v>1</v>
      </c>
      <c r="L1248" s="4">
        <f t="shared" si="77"/>
        <v>147.96</v>
      </c>
      <c r="M1248" s="4">
        <f t="shared" si="78"/>
        <v>0.24</v>
      </c>
      <c r="N1248" s="4">
        <f t="shared" si="79"/>
        <v>112.4496</v>
      </c>
      <c r="O1248" s="6">
        <f>VLOOKUP(C1248,'Cleaned Customer Dim'!$A$2:$D$501,4,FALSE)</f>
        <v>24</v>
      </c>
      <c r="P1248" s="6" t="str">
        <f>VLOOKUP(C1248,'Cleaned Customer Dim'!$A$2:$E$501,5,FALSE)</f>
        <v>Male</v>
      </c>
      <c r="Q1248" s="6" t="str">
        <f>VLOOKUP(C1248,'Cleaned Customer Dim'!$A$2:$J$501,10,FALSE)</f>
        <v>Bronze</v>
      </c>
      <c r="R1248" s="4" t="str">
        <f>VLOOKUP(D1248,'Cleaned Product Dim'!$A$2:$C$101,3,FALSE)</f>
        <v>Electronics</v>
      </c>
      <c r="S1248" s="6">
        <f>VLOOKUP(D1248,'Cleaned Product Dim'!$A$2:$G$101,7,FALSE)</f>
        <v>86.42</v>
      </c>
      <c r="T1248" s="6">
        <f>VLOOKUP(D1248,'Cleaned Product Dim'!$A$2:$H$101,8,FALSE)</f>
        <v>222</v>
      </c>
      <c r="U1248" s="6" t="str">
        <f>VLOOKUP(E1248,'Cleaned Store Dim'!$A$2:$C$21,3,FALSE)</f>
        <v>East</v>
      </c>
      <c r="V1248" s="6" t="str">
        <f>VLOOKUP(E1248,'Cleaned Store Dim'!$A$2:$E$21,5,FALSE)</f>
        <v>Flagship</v>
      </c>
      <c r="W1248" s="6" t="str">
        <f>VLOOKUP(E1248,'Cleaned Store Dim'!$A$2:$F$21,6,FALSE)</f>
        <v>Washington</v>
      </c>
    </row>
    <row r="1249" spans="1:23" ht="15.75" x14ac:dyDescent="0.25">
      <c r="A1249" s="4" t="s">
        <v>3214</v>
      </c>
      <c r="B1249" s="20">
        <v>45560</v>
      </c>
      <c r="C1249" s="4" t="s">
        <v>1389</v>
      </c>
      <c r="D1249" s="4" t="s">
        <v>1628</v>
      </c>
      <c r="E1249" s="4" t="s">
        <v>1917</v>
      </c>
      <c r="F1249" s="4">
        <v>3</v>
      </c>
      <c r="G1249" s="4">
        <v>550.26</v>
      </c>
      <c r="H1249" s="4">
        <v>0.22</v>
      </c>
      <c r="I1249" s="4" t="s">
        <v>1959</v>
      </c>
      <c r="J1249" s="4">
        <v>1287.6084000000001</v>
      </c>
      <c r="K1249" s="4">
        <f t="shared" si="76"/>
        <v>3</v>
      </c>
      <c r="L1249" s="4">
        <f t="shared" si="77"/>
        <v>550.26</v>
      </c>
      <c r="M1249" s="4">
        <f t="shared" si="78"/>
        <v>0.22</v>
      </c>
      <c r="N1249" s="4">
        <f t="shared" si="79"/>
        <v>1287.6084000000001</v>
      </c>
      <c r="O1249" s="6">
        <f>VLOOKUP(C1249,'Cleaned Customer Dim'!$A$2:$D$501,4,FALSE)</f>
        <v>41</v>
      </c>
      <c r="P1249" s="6" t="str">
        <f>VLOOKUP(C1249,'Cleaned Customer Dim'!$A$2:$E$501,5,FALSE)</f>
        <v>Female</v>
      </c>
      <c r="Q1249" s="6" t="str">
        <f>VLOOKUP(C1249,'Cleaned Customer Dim'!$A$2:$J$501,10,FALSE)</f>
        <v>Platinum</v>
      </c>
      <c r="R1249" s="4" t="str">
        <f>VLOOKUP(D1249,'Cleaned Product Dim'!$A$2:$C$101,3,FALSE)</f>
        <v>Clothing</v>
      </c>
      <c r="S1249" s="6">
        <f>VLOOKUP(D1249,'Cleaned Product Dim'!$A$2:$G$101,7,FALSE)</f>
        <v>265.73266666666666</v>
      </c>
      <c r="T1249" s="6">
        <f>VLOOKUP(D1249,'Cleaned Product Dim'!$A$2:$H$101,8,FALSE)</f>
        <v>343</v>
      </c>
      <c r="U1249" s="6" t="str">
        <f>VLOOKUP(E1249,'Cleaned Store Dim'!$A$2:$C$21,3,FALSE)</f>
        <v>West</v>
      </c>
      <c r="V1249" s="6" t="str">
        <f>VLOOKUP(E1249,'Cleaned Store Dim'!$A$2:$E$21,5,FALSE)</f>
        <v>Online</v>
      </c>
      <c r="W1249" s="6" t="str">
        <f>VLOOKUP(E1249,'Cleaned Store Dim'!$A$2:$F$21,6,FALSE)</f>
        <v>Thompson</v>
      </c>
    </row>
    <row r="1250" spans="1:23" ht="15.75" x14ac:dyDescent="0.25">
      <c r="A1250" s="4" t="s">
        <v>3215</v>
      </c>
      <c r="B1250" s="20">
        <v>45119</v>
      </c>
      <c r="C1250" s="4" t="s">
        <v>1172</v>
      </c>
      <c r="D1250" s="4" t="s">
        <v>1874</v>
      </c>
      <c r="E1250" s="4" t="s">
        <v>1914</v>
      </c>
      <c r="F1250" s="4">
        <v>4</v>
      </c>
      <c r="G1250" s="4">
        <v>938.21</v>
      </c>
      <c r="H1250" s="4">
        <v>0.04</v>
      </c>
      <c r="I1250" s="4" t="s">
        <v>1961</v>
      </c>
      <c r="J1250" s="4">
        <v>3602.7264</v>
      </c>
      <c r="K1250" s="4">
        <f t="shared" si="76"/>
        <v>4</v>
      </c>
      <c r="L1250" s="4">
        <f t="shared" si="77"/>
        <v>938.21</v>
      </c>
      <c r="M1250" s="4">
        <f t="shared" si="78"/>
        <v>0.04</v>
      </c>
      <c r="N1250" s="4">
        <f t="shared" si="79"/>
        <v>3602.7264</v>
      </c>
      <c r="O1250" s="6">
        <f>VLOOKUP(C1250,'Cleaned Customer Dim'!$A$2:$D$501,4,FALSE)</f>
        <v>21</v>
      </c>
      <c r="P1250" s="6" t="str">
        <f>VLOOKUP(C1250,'Cleaned Customer Dim'!$A$2:$E$501,5,FALSE)</f>
        <v>Female</v>
      </c>
      <c r="Q1250" s="6" t="str">
        <f>VLOOKUP(C1250,'Cleaned Customer Dim'!$A$2:$J$501,10,FALSE)</f>
        <v>Platinum</v>
      </c>
      <c r="R1250" s="4" t="str">
        <f>VLOOKUP(D1250,'Cleaned Product Dim'!$A$2:$C$101,3,FALSE)</f>
        <v>Sports</v>
      </c>
      <c r="S1250" s="6">
        <f>VLOOKUP(D1250,'Cleaned Product Dim'!$A$2:$G$101,7,FALSE)</f>
        <v>245.98</v>
      </c>
      <c r="T1250" s="6">
        <f>VLOOKUP(D1250,'Cleaned Product Dim'!$A$2:$H$101,8,FALSE)</f>
        <v>471</v>
      </c>
      <c r="U1250" s="6" t="str">
        <f>VLOOKUP(E1250,'Cleaned Store Dim'!$A$2:$C$21,3,FALSE)</f>
        <v>South</v>
      </c>
      <c r="V1250" s="6" t="str">
        <f>VLOOKUP(E1250,'Cleaned Store Dim'!$A$2:$E$21,5,FALSE)</f>
        <v>Online</v>
      </c>
      <c r="W1250" s="6" t="str">
        <f>VLOOKUP(E1250,'Cleaned Store Dim'!$A$2:$F$21,6,FALSE)</f>
        <v>Williamsport</v>
      </c>
    </row>
    <row r="1251" spans="1:23" ht="15.75" x14ac:dyDescent="0.25">
      <c r="A1251" s="4" t="s">
        <v>3216</v>
      </c>
      <c r="B1251" s="20">
        <v>45467</v>
      </c>
      <c r="C1251" s="4" t="s">
        <v>465</v>
      </c>
      <c r="D1251" s="4" t="s">
        <v>1865</v>
      </c>
      <c r="E1251" s="4" t="s">
        <v>1939</v>
      </c>
      <c r="F1251" s="4">
        <v>3</v>
      </c>
      <c r="G1251" s="4">
        <v>517.98</v>
      </c>
      <c r="H1251" s="4">
        <v>0.01</v>
      </c>
      <c r="I1251" s="4" t="s">
        <v>1961</v>
      </c>
      <c r="J1251" s="4">
        <v>1538.4005999999999</v>
      </c>
      <c r="K1251" s="4">
        <f t="shared" si="76"/>
        <v>3</v>
      </c>
      <c r="L1251" s="4">
        <f t="shared" si="77"/>
        <v>517.98</v>
      </c>
      <c r="M1251" s="4">
        <f t="shared" si="78"/>
        <v>0.01</v>
      </c>
      <c r="N1251" s="4">
        <f t="shared" si="79"/>
        <v>1538.4005999999999</v>
      </c>
      <c r="O1251" s="6">
        <f>VLOOKUP(C1251,'Cleaned Customer Dim'!$A$2:$D$501,4,FALSE)</f>
        <v>54</v>
      </c>
      <c r="P1251" s="6" t="str">
        <f>VLOOKUP(C1251,'Cleaned Customer Dim'!$A$2:$E$501,5,FALSE)</f>
        <v>Male</v>
      </c>
      <c r="Q1251" s="6" t="str">
        <f>VLOOKUP(C1251,'Cleaned Customer Dim'!$A$2:$J$501,10,FALSE)</f>
        <v>Gold</v>
      </c>
      <c r="R1251" s="4" t="str">
        <f>VLOOKUP(D1251,'Cleaned Product Dim'!$A$2:$C$101,3,FALSE)</f>
        <v>Beauty</v>
      </c>
      <c r="S1251" s="6">
        <f>VLOOKUP(D1251,'Cleaned Product Dim'!$A$2:$G$101,7,FALSE)</f>
        <v>358.47</v>
      </c>
      <c r="T1251" s="6">
        <f>VLOOKUP(D1251,'Cleaned Product Dim'!$A$2:$H$101,8,FALSE)</f>
        <v>213</v>
      </c>
      <c r="U1251" s="6" t="str">
        <f>VLOOKUP(E1251,'Cleaned Store Dim'!$A$2:$C$21,3,FALSE)</f>
        <v>West</v>
      </c>
      <c r="V1251" s="6" t="str">
        <f>VLOOKUP(E1251,'Cleaned Store Dim'!$A$2:$E$21,5,FALSE)</f>
        <v>Flagship</v>
      </c>
      <c r="W1251" s="6" t="str">
        <f>VLOOKUP(E1251,'Cleaned Store Dim'!$A$2:$F$21,6,FALSE)</f>
        <v>New Jimmy</v>
      </c>
    </row>
    <row r="1252" spans="1:23" ht="15.75" x14ac:dyDescent="0.25">
      <c r="A1252" s="4" t="s">
        <v>3217</v>
      </c>
      <c r="B1252" s="20">
        <v>45907</v>
      </c>
      <c r="C1252" s="4" t="s">
        <v>148</v>
      </c>
      <c r="D1252" s="4" t="s">
        <v>1580</v>
      </c>
      <c r="E1252" s="4" t="s">
        <v>1917</v>
      </c>
      <c r="F1252" s="4">
        <v>1</v>
      </c>
      <c r="G1252" s="4">
        <v>98.27</v>
      </c>
      <c r="H1252" s="4">
        <v>0.16</v>
      </c>
      <c r="I1252" s="4" t="s">
        <v>1961</v>
      </c>
      <c r="J1252" s="4">
        <v>82.54679999999999</v>
      </c>
      <c r="K1252" s="4">
        <f t="shared" si="76"/>
        <v>1</v>
      </c>
      <c r="L1252" s="4">
        <f t="shared" si="77"/>
        <v>98.27</v>
      </c>
      <c r="M1252" s="4">
        <f t="shared" si="78"/>
        <v>0.16</v>
      </c>
      <c r="N1252" s="4">
        <f t="shared" si="79"/>
        <v>82.54679999999999</v>
      </c>
      <c r="O1252" s="6">
        <f>VLOOKUP(C1252,'Cleaned Customer Dim'!$A$2:$D$501,4,FALSE)</f>
        <v>20</v>
      </c>
      <c r="P1252" s="6" t="str">
        <f>VLOOKUP(C1252,'Cleaned Customer Dim'!$A$2:$E$501,5,FALSE)</f>
        <v>Female</v>
      </c>
      <c r="Q1252" s="6" t="str">
        <f>VLOOKUP(C1252,'Cleaned Customer Dim'!$A$2:$J$501,10,FALSE)</f>
        <v>Gold</v>
      </c>
      <c r="R1252" s="4" t="str">
        <f>VLOOKUP(D1252,'Cleaned Product Dim'!$A$2:$C$101,3,FALSE)</f>
        <v>Beauty</v>
      </c>
      <c r="S1252" s="6">
        <f>VLOOKUP(D1252,'Cleaned Product Dim'!$A$2:$G$101,7,FALSE)</f>
        <v>312.8</v>
      </c>
      <c r="T1252" s="6">
        <f>VLOOKUP(D1252,'Cleaned Product Dim'!$A$2:$H$101,8,FALSE)</f>
        <v>350</v>
      </c>
      <c r="U1252" s="6" t="str">
        <f>VLOOKUP(E1252,'Cleaned Store Dim'!$A$2:$C$21,3,FALSE)</f>
        <v>West</v>
      </c>
      <c r="V1252" s="6" t="str">
        <f>VLOOKUP(E1252,'Cleaned Store Dim'!$A$2:$E$21,5,FALSE)</f>
        <v>Online</v>
      </c>
      <c r="W1252" s="6" t="str">
        <f>VLOOKUP(E1252,'Cleaned Store Dim'!$A$2:$F$21,6,FALSE)</f>
        <v>Thompson</v>
      </c>
    </row>
    <row r="1253" spans="1:23" ht="15.75" x14ac:dyDescent="0.25">
      <c r="A1253" s="4" t="s">
        <v>3218</v>
      </c>
      <c r="B1253" s="20">
        <v>45480</v>
      </c>
      <c r="C1253" s="4" t="s">
        <v>814</v>
      </c>
      <c r="D1253" s="4" t="s">
        <v>1725</v>
      </c>
      <c r="E1253" s="4" t="s">
        <v>1927</v>
      </c>
      <c r="F1253" s="4">
        <v>2</v>
      </c>
      <c r="G1253" s="4">
        <v>875.2</v>
      </c>
      <c r="H1253" s="4">
        <v>0.19</v>
      </c>
      <c r="I1253" s="4" t="s">
        <v>1959</v>
      </c>
      <c r="J1253" s="4">
        <v>1417.8240000000001</v>
      </c>
      <c r="K1253" s="4">
        <f t="shared" si="76"/>
        <v>2</v>
      </c>
      <c r="L1253" s="4">
        <f t="shared" si="77"/>
        <v>875.2</v>
      </c>
      <c r="M1253" s="4">
        <f t="shared" si="78"/>
        <v>0.19</v>
      </c>
      <c r="N1253" s="4">
        <f t="shared" si="79"/>
        <v>1417.8240000000001</v>
      </c>
      <c r="O1253" s="6">
        <f>VLOOKUP(C1253,'Cleaned Customer Dim'!$A$2:$D$501,4,FALSE)</f>
        <v>64</v>
      </c>
      <c r="P1253" s="6" t="str">
        <f>VLOOKUP(C1253,'Cleaned Customer Dim'!$A$2:$E$501,5,FALSE)</f>
        <v>Male</v>
      </c>
      <c r="Q1253" s="6" t="str">
        <f>VLOOKUP(C1253,'Cleaned Customer Dim'!$A$2:$J$501,10,FALSE)</f>
        <v>Silver</v>
      </c>
      <c r="R1253" s="4" t="str">
        <f>VLOOKUP(D1253,'Cleaned Product Dim'!$A$2:$C$101,3,FALSE)</f>
        <v>Electronics</v>
      </c>
      <c r="S1253" s="6">
        <f>VLOOKUP(D1253,'Cleaned Product Dim'!$A$2:$G$101,7,FALSE)</f>
        <v>177.98</v>
      </c>
      <c r="T1253" s="6">
        <f>VLOOKUP(D1253,'Cleaned Product Dim'!$A$2:$H$101,8,FALSE)</f>
        <v>103</v>
      </c>
      <c r="U1253" s="6" t="str">
        <f>VLOOKUP(E1253,'Cleaned Store Dim'!$A$2:$C$21,3,FALSE)</f>
        <v>South</v>
      </c>
      <c r="V1253" s="6" t="str">
        <f>VLOOKUP(E1253,'Cleaned Store Dim'!$A$2:$E$21,5,FALSE)</f>
        <v>Online</v>
      </c>
      <c r="W1253" s="6" t="str">
        <f>VLOOKUP(E1253,'Cleaned Store Dim'!$A$2:$F$21,6,FALSE)</f>
        <v>Lake</v>
      </c>
    </row>
    <row r="1254" spans="1:23" ht="15.75" x14ac:dyDescent="0.25">
      <c r="A1254" s="4" t="s">
        <v>3219</v>
      </c>
      <c r="B1254" s="20">
        <v>45345</v>
      </c>
      <c r="C1254" s="4" t="s">
        <v>974</v>
      </c>
      <c r="D1254" s="4" t="s">
        <v>1841</v>
      </c>
      <c r="E1254" s="4" t="s">
        <v>1887</v>
      </c>
      <c r="F1254" s="4">
        <v>1</v>
      </c>
      <c r="G1254" s="4">
        <v>227.35</v>
      </c>
      <c r="H1254" s="4">
        <v>0.06</v>
      </c>
      <c r="I1254" s="4" t="s">
        <v>1964</v>
      </c>
      <c r="J1254" s="4">
        <v>213.709</v>
      </c>
      <c r="K1254" s="4">
        <f t="shared" si="76"/>
        <v>1</v>
      </c>
      <c r="L1254" s="4">
        <f t="shared" si="77"/>
        <v>227.35</v>
      </c>
      <c r="M1254" s="4">
        <f t="shared" si="78"/>
        <v>0.06</v>
      </c>
      <c r="N1254" s="4">
        <f t="shared" si="79"/>
        <v>213.709</v>
      </c>
      <c r="O1254" s="6">
        <f>VLOOKUP(C1254,'Cleaned Customer Dim'!$A$2:$D$501,4,FALSE)</f>
        <v>64</v>
      </c>
      <c r="P1254" s="6" t="str">
        <f>VLOOKUP(C1254,'Cleaned Customer Dim'!$A$2:$E$501,5,FALSE)</f>
        <v>Male</v>
      </c>
      <c r="Q1254" s="6" t="str">
        <f>VLOOKUP(C1254,'Cleaned Customer Dim'!$A$2:$J$501,10,FALSE)</f>
        <v>Platinum</v>
      </c>
      <c r="R1254" s="4" t="str">
        <f>VLOOKUP(D1254,'Cleaned Product Dim'!$A$2:$C$101,3,FALSE)</f>
        <v>Home</v>
      </c>
      <c r="S1254" s="6">
        <f>VLOOKUP(D1254,'Cleaned Product Dim'!$A$2:$G$101,7,FALSE)</f>
        <v>176.07</v>
      </c>
      <c r="T1254" s="6">
        <f>VLOOKUP(D1254,'Cleaned Product Dim'!$A$2:$H$101,8,FALSE)</f>
        <v>82</v>
      </c>
      <c r="U1254" s="6" t="str">
        <f>VLOOKUP(E1254,'Cleaned Store Dim'!$A$2:$C$21,3,FALSE)</f>
        <v>East</v>
      </c>
      <c r="V1254" s="6" t="str">
        <f>VLOOKUP(E1254,'Cleaned Store Dim'!$A$2:$E$21,5,FALSE)</f>
        <v>Flagship</v>
      </c>
      <c r="W1254" s="6" t="str">
        <f>VLOOKUP(E1254,'Cleaned Store Dim'!$A$2:$F$21,6,FALSE)</f>
        <v>Washington</v>
      </c>
    </row>
    <row r="1255" spans="1:23" ht="15.75" x14ac:dyDescent="0.25">
      <c r="A1255" s="4" t="s">
        <v>3220</v>
      </c>
      <c r="B1255" s="20">
        <v>45057</v>
      </c>
      <c r="C1255" s="4" t="s">
        <v>692</v>
      </c>
      <c r="D1255" s="4" t="s">
        <v>1805</v>
      </c>
      <c r="E1255" s="4" t="s">
        <v>1892</v>
      </c>
      <c r="F1255" s="4">
        <v>1</v>
      </c>
      <c r="G1255" s="4">
        <v>842.46</v>
      </c>
      <c r="H1255" s="4">
        <v>0.05</v>
      </c>
      <c r="I1255" s="4" t="s">
        <v>1964</v>
      </c>
      <c r="J1255" s="4">
        <v>800.33699999999999</v>
      </c>
      <c r="K1255" s="4">
        <f t="shared" si="76"/>
        <v>1</v>
      </c>
      <c r="L1255" s="4">
        <f t="shared" si="77"/>
        <v>842.46</v>
      </c>
      <c r="M1255" s="4">
        <f t="shared" si="78"/>
        <v>0.05</v>
      </c>
      <c r="N1255" s="4">
        <f t="shared" si="79"/>
        <v>800.33699999999999</v>
      </c>
      <c r="O1255" s="6">
        <f>VLOOKUP(C1255,'Cleaned Customer Dim'!$A$2:$D$501,4,FALSE)</f>
        <v>48</v>
      </c>
      <c r="P1255" s="6" t="str">
        <f>VLOOKUP(C1255,'Cleaned Customer Dim'!$A$2:$E$501,5,FALSE)</f>
        <v>Male</v>
      </c>
      <c r="Q1255" s="6" t="str">
        <f>VLOOKUP(C1255,'Cleaned Customer Dim'!$A$2:$J$501,10,FALSE)</f>
        <v>Silver</v>
      </c>
      <c r="R1255" s="4" t="str">
        <f>VLOOKUP(D1255,'Cleaned Product Dim'!$A$2:$C$101,3,FALSE)</f>
        <v>Electronics</v>
      </c>
      <c r="S1255" s="6">
        <f>VLOOKUP(D1255,'Cleaned Product Dim'!$A$2:$G$101,7,FALSE)</f>
        <v>403.71</v>
      </c>
      <c r="T1255" s="6">
        <f>VLOOKUP(D1255,'Cleaned Product Dim'!$A$2:$H$101,8,FALSE)</f>
        <v>159</v>
      </c>
      <c r="U1255" s="6" t="str">
        <f>VLOOKUP(E1255,'Cleaned Store Dim'!$A$2:$C$21,3,FALSE)</f>
        <v>North</v>
      </c>
      <c r="V1255" s="6" t="str">
        <f>VLOOKUP(E1255,'Cleaned Store Dim'!$A$2:$E$21,5,FALSE)</f>
        <v>Flagship</v>
      </c>
      <c r="W1255" s="6" t="str">
        <f>VLOOKUP(E1255,'Cleaned Store Dim'!$A$2:$F$21,6,FALSE)</f>
        <v>Daniel</v>
      </c>
    </row>
    <row r="1256" spans="1:23" ht="15.75" x14ac:dyDescent="0.25">
      <c r="A1256" s="4" t="s">
        <v>3221</v>
      </c>
      <c r="B1256" s="20">
        <v>45513</v>
      </c>
      <c r="C1256" s="4" t="s">
        <v>698</v>
      </c>
      <c r="D1256" s="4" t="s">
        <v>1686</v>
      </c>
      <c r="E1256" s="4" t="s">
        <v>1927</v>
      </c>
      <c r="F1256" s="4">
        <v>3</v>
      </c>
      <c r="G1256" s="4">
        <v>120.67</v>
      </c>
      <c r="H1256" s="4">
        <v>0.08</v>
      </c>
      <c r="I1256" s="4" t="s">
        <v>1964</v>
      </c>
      <c r="J1256" s="4">
        <v>333.04919999999998</v>
      </c>
      <c r="K1256" s="4">
        <f t="shared" si="76"/>
        <v>3</v>
      </c>
      <c r="L1256" s="4">
        <f t="shared" si="77"/>
        <v>120.67</v>
      </c>
      <c r="M1256" s="4">
        <f t="shared" si="78"/>
        <v>0.08</v>
      </c>
      <c r="N1256" s="4">
        <f t="shared" si="79"/>
        <v>333.04919999999998</v>
      </c>
      <c r="O1256" s="6">
        <f>VLOOKUP(C1256,'Cleaned Customer Dim'!$A$2:$D$501,4,FALSE)</f>
        <v>63</v>
      </c>
      <c r="P1256" s="6" t="str">
        <f>VLOOKUP(C1256,'Cleaned Customer Dim'!$A$2:$E$501,5,FALSE)</f>
        <v>Female</v>
      </c>
      <c r="Q1256" s="6" t="str">
        <f>VLOOKUP(C1256,'Cleaned Customer Dim'!$A$2:$J$501,10,FALSE)</f>
        <v>Platinum</v>
      </c>
      <c r="R1256" s="4" t="str">
        <f>VLOOKUP(D1256,'Cleaned Product Dim'!$A$2:$C$101,3,FALSE)</f>
        <v>Clothing</v>
      </c>
      <c r="S1256" s="6">
        <f>VLOOKUP(D1256,'Cleaned Product Dim'!$A$2:$G$101,7,FALSE)</f>
        <v>223.43</v>
      </c>
      <c r="T1256" s="6">
        <f>VLOOKUP(D1256,'Cleaned Product Dim'!$A$2:$H$101,8,FALSE)</f>
        <v>154</v>
      </c>
      <c r="U1256" s="6" t="str">
        <f>VLOOKUP(E1256,'Cleaned Store Dim'!$A$2:$C$21,3,FALSE)</f>
        <v>South</v>
      </c>
      <c r="V1256" s="6" t="str">
        <f>VLOOKUP(E1256,'Cleaned Store Dim'!$A$2:$E$21,5,FALSE)</f>
        <v>Online</v>
      </c>
      <c r="W1256" s="6" t="str">
        <f>VLOOKUP(E1256,'Cleaned Store Dim'!$A$2:$F$21,6,FALSE)</f>
        <v>Lake</v>
      </c>
    </row>
    <row r="1257" spans="1:23" ht="15.75" x14ac:dyDescent="0.25">
      <c r="A1257" s="4" t="s">
        <v>3222</v>
      </c>
      <c r="B1257" s="20">
        <v>45402</v>
      </c>
      <c r="C1257" s="4" t="s">
        <v>1539</v>
      </c>
      <c r="D1257" s="4" t="s">
        <v>1635</v>
      </c>
      <c r="E1257" s="4" t="s">
        <v>1901</v>
      </c>
      <c r="F1257" s="4">
        <v>4</v>
      </c>
      <c r="G1257" s="4">
        <v>176.13</v>
      </c>
      <c r="H1257" s="4">
        <v>0.27</v>
      </c>
      <c r="I1257" s="4" t="s">
        <v>1961</v>
      </c>
      <c r="J1257" s="4">
        <v>514.29959999999994</v>
      </c>
      <c r="K1257" s="4">
        <f t="shared" si="76"/>
        <v>4</v>
      </c>
      <c r="L1257" s="4">
        <f t="shared" si="77"/>
        <v>176.13</v>
      </c>
      <c r="M1257" s="4">
        <f t="shared" si="78"/>
        <v>0.27</v>
      </c>
      <c r="N1257" s="4">
        <f t="shared" si="79"/>
        <v>514.29959999999994</v>
      </c>
      <c r="O1257" s="6">
        <f>VLOOKUP(C1257,'Cleaned Customer Dim'!$A$2:$D$501,4,FALSE)</f>
        <v>47</v>
      </c>
      <c r="P1257" s="6" t="str">
        <f>VLOOKUP(C1257,'Cleaned Customer Dim'!$A$2:$E$501,5,FALSE)</f>
        <v>Female</v>
      </c>
      <c r="Q1257" s="6" t="str">
        <f>VLOOKUP(C1257,'Cleaned Customer Dim'!$A$2:$J$501,10,FALSE)</f>
        <v>Gold</v>
      </c>
      <c r="R1257" s="4" t="str">
        <f>VLOOKUP(D1257,'Cleaned Product Dim'!$A$2:$C$101,3,FALSE)</f>
        <v>Sports</v>
      </c>
      <c r="S1257" s="6">
        <f>VLOOKUP(D1257,'Cleaned Product Dim'!$A$2:$G$101,7,FALSE)</f>
        <v>131.51</v>
      </c>
      <c r="T1257" s="6">
        <f>VLOOKUP(D1257,'Cleaned Product Dim'!$A$2:$H$101,8,FALSE)</f>
        <v>281.95833333333331</v>
      </c>
      <c r="U1257" s="6" t="str">
        <f>VLOOKUP(E1257,'Cleaned Store Dim'!$A$2:$C$21,3,FALSE)</f>
        <v>North</v>
      </c>
      <c r="V1257" s="6" t="str">
        <f>VLOOKUP(E1257,'Cleaned Store Dim'!$A$2:$E$21,5,FALSE)</f>
        <v>Outlet</v>
      </c>
      <c r="W1257" s="6" t="str">
        <f>VLOOKUP(E1257,'Cleaned Store Dim'!$A$2:$F$21,6,FALSE)</f>
        <v>Goldberg</v>
      </c>
    </row>
    <row r="1258" spans="1:23" ht="15.75" x14ac:dyDescent="0.25">
      <c r="A1258" s="4" t="s">
        <v>3223</v>
      </c>
      <c r="B1258" s="20">
        <v>45671</v>
      </c>
      <c r="C1258" s="4" t="s">
        <v>1404</v>
      </c>
      <c r="D1258" s="4" t="s">
        <v>1771</v>
      </c>
      <c r="E1258" s="4" t="s">
        <v>1927</v>
      </c>
      <c r="F1258" s="4">
        <v>4</v>
      </c>
      <c r="G1258" s="4">
        <v>592.67999999999995</v>
      </c>
      <c r="H1258" s="4">
        <v>0.03</v>
      </c>
      <c r="I1258" s="4" t="s">
        <v>1959</v>
      </c>
      <c r="J1258" s="4">
        <v>2299.5983999999999</v>
      </c>
      <c r="K1258" s="4">
        <f t="shared" si="76"/>
        <v>4</v>
      </c>
      <c r="L1258" s="4">
        <f t="shared" si="77"/>
        <v>592.67999999999995</v>
      </c>
      <c r="M1258" s="4">
        <f t="shared" si="78"/>
        <v>0.03</v>
      </c>
      <c r="N1258" s="4">
        <f t="shared" si="79"/>
        <v>2299.5983999999999</v>
      </c>
      <c r="O1258" s="6">
        <f>VLOOKUP(C1258,'Cleaned Customer Dim'!$A$2:$D$501,4,FALSE)</f>
        <v>59</v>
      </c>
      <c r="P1258" s="6" t="str">
        <f>VLOOKUP(C1258,'Cleaned Customer Dim'!$A$2:$E$501,5,FALSE)</f>
        <v>Male</v>
      </c>
      <c r="Q1258" s="6" t="str">
        <f>VLOOKUP(C1258,'Cleaned Customer Dim'!$A$2:$J$501,10,FALSE)</f>
        <v>Bronze</v>
      </c>
      <c r="R1258" s="4" t="str">
        <f>VLOOKUP(D1258,'Cleaned Product Dim'!$A$2:$C$101,3,FALSE)</f>
        <v>Beauty</v>
      </c>
      <c r="S1258" s="6">
        <f>VLOOKUP(D1258,'Cleaned Product Dim'!$A$2:$G$101,7,FALSE)</f>
        <v>266.86</v>
      </c>
      <c r="T1258" s="6">
        <f>VLOOKUP(D1258,'Cleaned Product Dim'!$A$2:$H$101,8,FALSE)</f>
        <v>458</v>
      </c>
      <c r="U1258" s="6" t="str">
        <f>VLOOKUP(E1258,'Cleaned Store Dim'!$A$2:$C$21,3,FALSE)</f>
        <v>South</v>
      </c>
      <c r="V1258" s="6" t="str">
        <f>VLOOKUP(E1258,'Cleaned Store Dim'!$A$2:$E$21,5,FALSE)</f>
        <v>Online</v>
      </c>
      <c r="W1258" s="6" t="str">
        <f>VLOOKUP(E1258,'Cleaned Store Dim'!$A$2:$F$21,6,FALSE)</f>
        <v>Lake</v>
      </c>
    </row>
    <row r="1259" spans="1:23" ht="15.75" x14ac:dyDescent="0.25">
      <c r="A1259" s="4" t="s">
        <v>3224</v>
      </c>
      <c r="B1259" s="20">
        <v>45367</v>
      </c>
      <c r="C1259" s="4" t="s">
        <v>590</v>
      </c>
      <c r="D1259" s="4" t="s">
        <v>1793</v>
      </c>
      <c r="E1259" s="4" t="s">
        <v>1904</v>
      </c>
      <c r="F1259" s="4">
        <v>4</v>
      </c>
      <c r="G1259" s="4">
        <v>662.43</v>
      </c>
      <c r="H1259" s="4">
        <v>0.24</v>
      </c>
      <c r="I1259" s="4" t="s">
        <v>1961</v>
      </c>
      <c r="J1259" s="4">
        <v>2013.7872</v>
      </c>
      <c r="K1259" s="4">
        <f t="shared" si="76"/>
        <v>4</v>
      </c>
      <c r="L1259" s="4">
        <f t="shared" si="77"/>
        <v>662.43</v>
      </c>
      <c r="M1259" s="4">
        <f t="shared" si="78"/>
        <v>0.24</v>
      </c>
      <c r="N1259" s="4">
        <f t="shared" si="79"/>
        <v>2013.7872</v>
      </c>
      <c r="O1259" s="6">
        <f>VLOOKUP(C1259,'Cleaned Customer Dim'!$A$2:$D$501,4,FALSE)</f>
        <v>48</v>
      </c>
      <c r="P1259" s="6" t="str">
        <f>VLOOKUP(C1259,'Cleaned Customer Dim'!$A$2:$E$501,5,FALSE)</f>
        <v>Male</v>
      </c>
      <c r="Q1259" s="6" t="str">
        <f>VLOOKUP(C1259,'Cleaned Customer Dim'!$A$2:$J$501,10,FALSE)</f>
        <v>Silver</v>
      </c>
      <c r="R1259" s="4" t="str">
        <f>VLOOKUP(D1259,'Cleaned Product Dim'!$A$2:$C$101,3,FALSE)</f>
        <v>Home</v>
      </c>
      <c r="S1259" s="6">
        <f>VLOOKUP(D1259,'Cleaned Product Dim'!$A$2:$G$101,7,FALSE)</f>
        <v>138.05000000000001</v>
      </c>
      <c r="T1259" s="6">
        <f>VLOOKUP(D1259,'Cleaned Product Dim'!$A$2:$H$101,8,FALSE)</f>
        <v>89</v>
      </c>
      <c r="U1259" s="6" t="str">
        <f>VLOOKUP(E1259,'Cleaned Store Dim'!$A$2:$C$21,3,FALSE)</f>
        <v>South</v>
      </c>
      <c r="V1259" s="6" t="str">
        <f>VLOOKUP(E1259,'Cleaned Store Dim'!$A$2:$E$21,5,FALSE)</f>
        <v>Online</v>
      </c>
      <c r="W1259" s="6" t="str">
        <f>VLOOKUP(E1259,'Cleaned Store Dim'!$A$2:$F$21,6,FALSE)</f>
        <v>Sharon</v>
      </c>
    </row>
    <row r="1260" spans="1:23" ht="15.75" x14ac:dyDescent="0.25">
      <c r="A1260" s="4" t="s">
        <v>3225</v>
      </c>
      <c r="B1260" s="20">
        <v>45488</v>
      </c>
      <c r="C1260" s="4" t="s">
        <v>446</v>
      </c>
      <c r="D1260" s="4" t="s">
        <v>1709</v>
      </c>
      <c r="E1260" s="4" t="s">
        <v>1917</v>
      </c>
      <c r="F1260" s="4">
        <v>3</v>
      </c>
      <c r="G1260" s="4">
        <v>518.35</v>
      </c>
      <c r="H1260" s="4">
        <v>0.21</v>
      </c>
      <c r="I1260" s="4" t="s">
        <v>1964</v>
      </c>
      <c r="J1260" s="4">
        <v>1228.4894999999999</v>
      </c>
      <c r="K1260" s="4">
        <f t="shared" si="76"/>
        <v>3</v>
      </c>
      <c r="L1260" s="4">
        <f t="shared" si="77"/>
        <v>518.35</v>
      </c>
      <c r="M1260" s="4">
        <f t="shared" si="78"/>
        <v>0.21</v>
      </c>
      <c r="N1260" s="4">
        <f t="shared" si="79"/>
        <v>1228.4894999999999</v>
      </c>
      <c r="O1260" s="6">
        <f>VLOOKUP(C1260,'Cleaned Customer Dim'!$A$2:$D$501,4,FALSE)</f>
        <v>45</v>
      </c>
      <c r="P1260" s="6" t="str">
        <f>VLOOKUP(C1260,'Cleaned Customer Dim'!$A$2:$E$501,5,FALSE)</f>
        <v>Male</v>
      </c>
      <c r="Q1260" s="6" t="str">
        <f>VLOOKUP(C1260,'Cleaned Customer Dim'!$A$2:$J$501,10,FALSE)</f>
        <v>Silver</v>
      </c>
      <c r="R1260" s="4" t="str">
        <f>VLOOKUP(D1260,'Cleaned Product Dim'!$A$2:$C$101,3,FALSE)</f>
        <v>Electronics</v>
      </c>
      <c r="S1260" s="6">
        <f>VLOOKUP(D1260,'Cleaned Product Dim'!$A$2:$G$101,7,FALSE)</f>
        <v>253.33</v>
      </c>
      <c r="T1260" s="6">
        <f>VLOOKUP(D1260,'Cleaned Product Dim'!$A$2:$H$101,8,FALSE)</f>
        <v>266</v>
      </c>
      <c r="U1260" s="6" t="str">
        <f>VLOOKUP(E1260,'Cleaned Store Dim'!$A$2:$C$21,3,FALSE)</f>
        <v>West</v>
      </c>
      <c r="V1260" s="6" t="str">
        <f>VLOOKUP(E1260,'Cleaned Store Dim'!$A$2:$E$21,5,FALSE)</f>
        <v>Online</v>
      </c>
      <c r="W1260" s="6" t="str">
        <f>VLOOKUP(E1260,'Cleaned Store Dim'!$A$2:$F$21,6,FALSE)</f>
        <v>Thompson</v>
      </c>
    </row>
    <row r="1261" spans="1:23" ht="15.75" x14ac:dyDescent="0.25">
      <c r="A1261" s="4" t="s">
        <v>3226</v>
      </c>
      <c r="B1261" s="20">
        <v>45420</v>
      </c>
      <c r="C1261" s="4" t="s">
        <v>989</v>
      </c>
      <c r="D1261" s="4" t="s">
        <v>1765</v>
      </c>
      <c r="E1261" s="4" t="s">
        <v>1908</v>
      </c>
      <c r="F1261" s="4">
        <v>1</v>
      </c>
      <c r="G1261" s="4">
        <v>85.58</v>
      </c>
      <c r="H1261" s="4">
        <v>0.1</v>
      </c>
      <c r="I1261" s="4" t="s">
        <v>1964</v>
      </c>
      <c r="J1261" s="4">
        <v>77.022000000000006</v>
      </c>
      <c r="K1261" s="4">
        <f t="shared" si="76"/>
        <v>1</v>
      </c>
      <c r="L1261" s="4">
        <f t="shared" si="77"/>
        <v>85.58</v>
      </c>
      <c r="M1261" s="4">
        <f t="shared" si="78"/>
        <v>0.1</v>
      </c>
      <c r="N1261" s="4">
        <f t="shared" si="79"/>
        <v>77.022000000000006</v>
      </c>
      <c r="O1261" s="6">
        <f>VLOOKUP(C1261,'Cleaned Customer Dim'!$A$2:$D$501,4,FALSE)</f>
        <v>20</v>
      </c>
      <c r="P1261" s="6" t="str">
        <f>VLOOKUP(C1261,'Cleaned Customer Dim'!$A$2:$E$501,5,FALSE)</f>
        <v>Male</v>
      </c>
      <c r="Q1261" s="6" t="str">
        <f>VLOOKUP(C1261,'Cleaned Customer Dim'!$A$2:$J$501,10,FALSE)</f>
        <v>Silver</v>
      </c>
      <c r="R1261" s="4" t="str">
        <f>VLOOKUP(D1261,'Cleaned Product Dim'!$A$2:$C$101,3,FALSE)</f>
        <v>Sports</v>
      </c>
      <c r="S1261" s="6">
        <f>VLOOKUP(D1261,'Cleaned Product Dim'!$A$2:$G$101,7,FALSE)</f>
        <v>103.45</v>
      </c>
      <c r="T1261" s="6">
        <f>VLOOKUP(D1261,'Cleaned Product Dim'!$A$2:$H$101,8,FALSE)</f>
        <v>465</v>
      </c>
      <c r="U1261" s="6" t="str">
        <f>VLOOKUP(E1261,'Cleaned Store Dim'!$A$2:$C$21,3,FALSE)</f>
        <v>North</v>
      </c>
      <c r="V1261" s="6" t="str">
        <f>VLOOKUP(E1261,'Cleaned Store Dim'!$A$2:$E$21,5,FALSE)</f>
        <v>Outlet</v>
      </c>
      <c r="W1261" s="6" t="str">
        <f>VLOOKUP(E1261,'Cleaned Store Dim'!$A$2:$F$21,6,FALSE)</f>
        <v>Chester</v>
      </c>
    </row>
    <row r="1262" spans="1:23" ht="15.75" x14ac:dyDescent="0.25">
      <c r="A1262" s="4" t="s">
        <v>3227</v>
      </c>
      <c r="B1262" s="20">
        <v>45293</v>
      </c>
      <c r="C1262" s="4" t="s">
        <v>1148</v>
      </c>
      <c r="D1262" s="4" t="s">
        <v>1844</v>
      </c>
      <c r="E1262" s="4" t="s">
        <v>1892</v>
      </c>
      <c r="F1262" s="4">
        <v>4</v>
      </c>
      <c r="G1262" s="4">
        <v>800</v>
      </c>
      <c r="H1262" s="4">
        <v>0.2</v>
      </c>
      <c r="I1262" s="4" t="s">
        <v>1959</v>
      </c>
      <c r="J1262" s="4">
        <v>2560</v>
      </c>
      <c r="K1262" s="4">
        <f t="shared" si="76"/>
        <v>4</v>
      </c>
      <c r="L1262" s="4">
        <f t="shared" si="77"/>
        <v>800</v>
      </c>
      <c r="M1262" s="4">
        <f t="shared" si="78"/>
        <v>0.2</v>
      </c>
      <c r="N1262" s="4">
        <f t="shared" si="79"/>
        <v>2560</v>
      </c>
      <c r="O1262" s="6">
        <f>VLOOKUP(C1262,'Cleaned Customer Dim'!$A$2:$D$501,4,FALSE)</f>
        <v>23</v>
      </c>
      <c r="P1262" s="6" t="str">
        <f>VLOOKUP(C1262,'Cleaned Customer Dim'!$A$2:$E$501,5,FALSE)</f>
        <v>Male</v>
      </c>
      <c r="Q1262" s="6" t="str">
        <f>VLOOKUP(C1262,'Cleaned Customer Dim'!$A$2:$J$501,10,FALSE)</f>
        <v>Bronze</v>
      </c>
      <c r="R1262" s="4" t="str">
        <f>VLOOKUP(D1262,'Cleaned Product Dim'!$A$2:$C$101,3,FALSE)</f>
        <v>Home</v>
      </c>
      <c r="S1262" s="6">
        <f>VLOOKUP(D1262,'Cleaned Product Dim'!$A$2:$G$101,7,FALSE)</f>
        <v>371.38</v>
      </c>
      <c r="T1262" s="6">
        <f>VLOOKUP(D1262,'Cleaned Product Dim'!$A$2:$H$101,8,FALSE)</f>
        <v>220</v>
      </c>
      <c r="U1262" s="6" t="str">
        <f>VLOOKUP(E1262,'Cleaned Store Dim'!$A$2:$C$21,3,FALSE)</f>
        <v>North</v>
      </c>
      <c r="V1262" s="6" t="str">
        <f>VLOOKUP(E1262,'Cleaned Store Dim'!$A$2:$E$21,5,FALSE)</f>
        <v>Flagship</v>
      </c>
      <c r="W1262" s="6" t="str">
        <f>VLOOKUP(E1262,'Cleaned Store Dim'!$A$2:$F$21,6,FALSE)</f>
        <v>Daniel</v>
      </c>
    </row>
    <row r="1263" spans="1:23" ht="15.75" x14ac:dyDescent="0.25">
      <c r="A1263" s="4" t="s">
        <v>3228</v>
      </c>
      <c r="B1263" s="20">
        <v>45889</v>
      </c>
      <c r="C1263" s="4" t="s">
        <v>527</v>
      </c>
      <c r="D1263" s="4" t="s">
        <v>1762</v>
      </c>
      <c r="E1263" s="4" t="s">
        <v>1924</v>
      </c>
      <c r="F1263" s="4">
        <v>3</v>
      </c>
      <c r="G1263" s="4">
        <v>118.25</v>
      </c>
      <c r="H1263" s="4">
        <v>0.26</v>
      </c>
      <c r="I1263" s="4" t="s">
        <v>1961</v>
      </c>
      <c r="J1263" s="4">
        <v>262.51499999999999</v>
      </c>
      <c r="K1263" s="4">
        <f t="shared" si="76"/>
        <v>3</v>
      </c>
      <c r="L1263" s="4">
        <f t="shared" si="77"/>
        <v>118.25</v>
      </c>
      <c r="M1263" s="4">
        <f t="shared" si="78"/>
        <v>0.26</v>
      </c>
      <c r="N1263" s="4">
        <f t="shared" si="79"/>
        <v>262.51499999999999</v>
      </c>
      <c r="O1263" s="6">
        <f>VLOOKUP(C1263,'Cleaned Customer Dim'!$A$2:$D$501,4,FALSE)</f>
        <v>60</v>
      </c>
      <c r="P1263" s="6" t="str">
        <f>VLOOKUP(C1263,'Cleaned Customer Dim'!$A$2:$E$501,5,FALSE)</f>
        <v>Female</v>
      </c>
      <c r="Q1263" s="6" t="str">
        <f>VLOOKUP(C1263,'Cleaned Customer Dim'!$A$2:$J$501,10,FALSE)</f>
        <v>Gold</v>
      </c>
      <c r="R1263" s="4" t="str">
        <f>VLOOKUP(D1263,'Cleaned Product Dim'!$A$2:$C$101,3,FALSE)</f>
        <v>Beauty</v>
      </c>
      <c r="S1263" s="6">
        <f>VLOOKUP(D1263,'Cleaned Product Dim'!$A$2:$G$101,7,FALSE)</f>
        <v>482.75</v>
      </c>
      <c r="T1263" s="6">
        <f>VLOOKUP(D1263,'Cleaned Product Dim'!$A$2:$H$101,8,FALSE)</f>
        <v>444</v>
      </c>
      <c r="U1263" s="6" t="str">
        <f>VLOOKUP(E1263,'Cleaned Store Dim'!$A$2:$C$21,3,FALSE)</f>
        <v>East</v>
      </c>
      <c r="V1263" s="6" t="str">
        <f>VLOOKUP(E1263,'Cleaned Store Dim'!$A$2:$E$21,5,FALSE)</f>
        <v>Online</v>
      </c>
      <c r="W1263" s="6" t="str">
        <f>VLOOKUP(E1263,'Cleaned Store Dim'!$A$2:$F$21,6,FALSE)</f>
        <v>David</v>
      </c>
    </row>
    <row r="1264" spans="1:23" ht="15.75" x14ac:dyDescent="0.25">
      <c r="A1264" s="4" t="s">
        <v>3229</v>
      </c>
      <c r="B1264" s="20">
        <v>45253</v>
      </c>
      <c r="C1264" s="4" t="s">
        <v>1319</v>
      </c>
      <c r="D1264" s="4" t="s">
        <v>1674</v>
      </c>
      <c r="E1264" s="4" t="s">
        <v>1936</v>
      </c>
      <c r="F1264" s="4">
        <v>1</v>
      </c>
      <c r="G1264" s="4">
        <v>223.25</v>
      </c>
      <c r="H1264" s="4">
        <v>0.28999999999999998</v>
      </c>
      <c r="I1264" s="4" t="s">
        <v>1959</v>
      </c>
      <c r="J1264" s="4">
        <v>158.50749999999999</v>
      </c>
      <c r="K1264" s="4">
        <f t="shared" si="76"/>
        <v>1</v>
      </c>
      <c r="L1264" s="4">
        <f t="shared" si="77"/>
        <v>223.25</v>
      </c>
      <c r="M1264" s="4">
        <f t="shared" si="78"/>
        <v>0.28999999999999998</v>
      </c>
      <c r="N1264" s="4">
        <f t="shared" si="79"/>
        <v>158.50749999999999</v>
      </c>
      <c r="O1264" s="6">
        <f>VLOOKUP(C1264,'Cleaned Customer Dim'!$A$2:$D$501,4,FALSE)</f>
        <v>45</v>
      </c>
      <c r="P1264" s="6" t="str">
        <f>VLOOKUP(C1264,'Cleaned Customer Dim'!$A$2:$E$501,5,FALSE)</f>
        <v>Female</v>
      </c>
      <c r="Q1264" s="6" t="str">
        <f>VLOOKUP(C1264,'Cleaned Customer Dim'!$A$2:$J$501,10,FALSE)</f>
        <v>Platinum</v>
      </c>
      <c r="R1264" s="4" t="str">
        <f>VLOOKUP(D1264,'Cleaned Product Dim'!$A$2:$C$101,3,FALSE)</f>
        <v>Beauty</v>
      </c>
      <c r="S1264" s="6">
        <f>VLOOKUP(D1264,'Cleaned Product Dim'!$A$2:$G$101,7,FALSE)</f>
        <v>283.83</v>
      </c>
      <c r="T1264" s="6">
        <f>VLOOKUP(D1264,'Cleaned Product Dim'!$A$2:$H$101,8,FALSE)</f>
        <v>244</v>
      </c>
      <c r="U1264" s="6" t="str">
        <f>VLOOKUP(E1264,'Cleaned Store Dim'!$A$2:$C$21,3,FALSE)</f>
        <v>North</v>
      </c>
      <c r="V1264" s="6" t="str">
        <f>VLOOKUP(E1264,'Cleaned Store Dim'!$A$2:$E$21,5,FALSE)</f>
        <v>Flagship</v>
      </c>
      <c r="W1264" s="6" t="str">
        <f>VLOOKUP(E1264,'Cleaned Store Dim'!$A$2:$F$21,6,FALSE)</f>
        <v>Jenniferstad</v>
      </c>
    </row>
    <row r="1265" spans="1:23" ht="15.75" x14ac:dyDescent="0.25">
      <c r="A1265" s="4" t="s">
        <v>3230</v>
      </c>
      <c r="B1265" s="20">
        <v>45530</v>
      </c>
      <c r="C1265" s="4" t="s">
        <v>1337</v>
      </c>
      <c r="D1265" s="4" t="s">
        <v>1674</v>
      </c>
      <c r="E1265" s="4" t="s">
        <v>1904</v>
      </c>
      <c r="F1265" s="4">
        <v>3</v>
      </c>
      <c r="G1265" s="4">
        <v>918.76</v>
      </c>
      <c r="H1265" s="4">
        <v>0.2</v>
      </c>
      <c r="I1265" s="4" t="s">
        <v>1961</v>
      </c>
      <c r="J1265" s="4">
        <v>2205.0239999999999</v>
      </c>
      <c r="K1265" s="4">
        <f t="shared" si="76"/>
        <v>3</v>
      </c>
      <c r="L1265" s="4">
        <f t="shared" si="77"/>
        <v>918.76</v>
      </c>
      <c r="M1265" s="4">
        <f t="shared" si="78"/>
        <v>0.2</v>
      </c>
      <c r="N1265" s="4">
        <f t="shared" si="79"/>
        <v>2205.0239999999999</v>
      </c>
      <c r="O1265" s="6">
        <f>VLOOKUP(C1265,'Cleaned Customer Dim'!$A$2:$D$501,4,FALSE)</f>
        <v>18</v>
      </c>
      <c r="P1265" s="6" t="str">
        <f>VLOOKUP(C1265,'Cleaned Customer Dim'!$A$2:$E$501,5,FALSE)</f>
        <v>Female</v>
      </c>
      <c r="Q1265" s="6" t="str">
        <f>VLOOKUP(C1265,'Cleaned Customer Dim'!$A$2:$J$501,10,FALSE)</f>
        <v>Gold</v>
      </c>
      <c r="R1265" s="4" t="str">
        <f>VLOOKUP(D1265,'Cleaned Product Dim'!$A$2:$C$101,3,FALSE)</f>
        <v>Beauty</v>
      </c>
      <c r="S1265" s="6">
        <f>VLOOKUP(D1265,'Cleaned Product Dim'!$A$2:$G$101,7,FALSE)</f>
        <v>283.83</v>
      </c>
      <c r="T1265" s="6">
        <f>VLOOKUP(D1265,'Cleaned Product Dim'!$A$2:$H$101,8,FALSE)</f>
        <v>244</v>
      </c>
      <c r="U1265" s="6" t="str">
        <f>VLOOKUP(E1265,'Cleaned Store Dim'!$A$2:$C$21,3,FALSE)</f>
        <v>South</v>
      </c>
      <c r="V1265" s="6" t="str">
        <f>VLOOKUP(E1265,'Cleaned Store Dim'!$A$2:$E$21,5,FALSE)</f>
        <v>Online</v>
      </c>
      <c r="W1265" s="6" t="str">
        <f>VLOOKUP(E1265,'Cleaned Store Dim'!$A$2:$F$21,6,FALSE)</f>
        <v>Sharon</v>
      </c>
    </row>
    <row r="1266" spans="1:23" ht="15.75" x14ac:dyDescent="0.25">
      <c r="A1266" s="4" t="s">
        <v>3231</v>
      </c>
      <c r="B1266" s="20">
        <v>45491</v>
      </c>
      <c r="C1266" s="4" t="s">
        <v>901</v>
      </c>
      <c r="D1266" s="4" t="s">
        <v>1835</v>
      </c>
      <c r="E1266" s="4" t="s">
        <v>1932</v>
      </c>
      <c r="F1266" s="4">
        <v>2</v>
      </c>
      <c r="G1266" s="4">
        <v>905.26</v>
      </c>
      <c r="H1266" s="4">
        <v>0.15</v>
      </c>
      <c r="I1266" s="4" t="s">
        <v>1964</v>
      </c>
      <c r="J1266" s="4">
        <v>1538.942</v>
      </c>
      <c r="K1266" s="4">
        <f t="shared" si="76"/>
        <v>2</v>
      </c>
      <c r="L1266" s="4">
        <f t="shared" si="77"/>
        <v>905.26</v>
      </c>
      <c r="M1266" s="4">
        <f t="shared" si="78"/>
        <v>0.15</v>
      </c>
      <c r="N1266" s="4">
        <f t="shared" si="79"/>
        <v>1538.942</v>
      </c>
      <c r="O1266" s="6">
        <f>VLOOKUP(C1266,'Cleaned Customer Dim'!$A$2:$D$501,4,FALSE)</f>
        <v>48</v>
      </c>
      <c r="P1266" s="6" t="str">
        <f>VLOOKUP(C1266,'Cleaned Customer Dim'!$A$2:$E$501,5,FALSE)</f>
        <v>Male</v>
      </c>
      <c r="Q1266" s="6" t="str">
        <f>VLOOKUP(C1266,'Cleaned Customer Dim'!$A$2:$J$501,10,FALSE)</f>
        <v>Bronze</v>
      </c>
      <c r="R1266" s="4" t="str">
        <f>VLOOKUP(D1266,'Cleaned Product Dim'!$A$2:$C$101,3,FALSE)</f>
        <v>Home</v>
      </c>
      <c r="S1266" s="6">
        <f>VLOOKUP(D1266,'Cleaned Product Dim'!$A$2:$G$101,7,FALSE)</f>
        <v>388.46</v>
      </c>
      <c r="T1266" s="6">
        <f>VLOOKUP(D1266,'Cleaned Product Dim'!$A$2:$H$101,8,FALSE)</f>
        <v>208</v>
      </c>
      <c r="U1266" s="6" t="str">
        <f>VLOOKUP(E1266,'Cleaned Store Dim'!$A$2:$C$21,3,FALSE)</f>
        <v>East</v>
      </c>
      <c r="V1266" s="6" t="str">
        <f>VLOOKUP(E1266,'Cleaned Store Dim'!$A$2:$E$21,5,FALSE)</f>
        <v>Flagship</v>
      </c>
      <c r="W1266" s="6" t="str">
        <f>VLOOKUP(E1266,'Cleaned Store Dim'!$A$2:$F$21,6,FALSE)</f>
        <v>Johnsonville</v>
      </c>
    </row>
    <row r="1267" spans="1:23" ht="15.75" x14ac:dyDescent="0.25">
      <c r="A1267" s="4" t="s">
        <v>3232</v>
      </c>
      <c r="B1267" s="20">
        <v>45334</v>
      </c>
      <c r="C1267" s="4" t="s">
        <v>995</v>
      </c>
      <c r="D1267" s="4" t="s">
        <v>1998</v>
      </c>
      <c r="E1267" s="4" t="s">
        <v>1948</v>
      </c>
      <c r="F1267" s="4">
        <v>4</v>
      </c>
      <c r="G1267" s="4">
        <v>295.39999999999998</v>
      </c>
      <c r="H1267" s="4">
        <v>0.23</v>
      </c>
      <c r="I1267" s="4" t="s">
        <v>1961</v>
      </c>
      <c r="J1267" s="4">
        <v>909.83199999999999</v>
      </c>
      <c r="K1267" s="4">
        <f t="shared" si="76"/>
        <v>4</v>
      </c>
      <c r="L1267" s="4">
        <f t="shared" si="77"/>
        <v>295.39999999999998</v>
      </c>
      <c r="M1267" s="4">
        <f t="shared" si="78"/>
        <v>0.23</v>
      </c>
      <c r="N1267" s="4">
        <f t="shared" si="79"/>
        <v>909.83199999999999</v>
      </c>
      <c r="O1267" s="6">
        <f>VLOOKUP(C1267,'Cleaned Customer Dim'!$A$2:$D$501,4,FALSE)</f>
        <v>47</v>
      </c>
      <c r="P1267" s="6" t="str">
        <f>VLOOKUP(C1267,'Cleaned Customer Dim'!$A$2:$E$501,5,FALSE)</f>
        <v>Female</v>
      </c>
      <c r="Q1267" s="6" t="str">
        <f>VLOOKUP(C1267,'Cleaned Customer Dim'!$A$2:$J$501,10,FALSE)</f>
        <v>Silver</v>
      </c>
      <c r="R1267" s="4" t="str">
        <f>VLOOKUP(D1267,'Cleaned Product Dim'!$A$2:$C$101,3,FALSE)</f>
        <v>Beauty</v>
      </c>
      <c r="S1267" s="6">
        <f>VLOOKUP(D1267,'Cleaned Product Dim'!$A$2:$G$101,7,FALSE)</f>
        <v>337.42</v>
      </c>
      <c r="T1267" s="6">
        <f>VLOOKUP(D1267,'Cleaned Product Dim'!$A$2:$H$101,8,FALSE)</f>
        <v>256</v>
      </c>
      <c r="U1267" s="6" t="str">
        <f>VLOOKUP(E1267,'Cleaned Store Dim'!$A$2:$C$21,3,FALSE)</f>
        <v>East</v>
      </c>
      <c r="V1267" s="6" t="str">
        <f>VLOOKUP(E1267,'Cleaned Store Dim'!$A$2:$E$21,5,FALSE)</f>
        <v>Online</v>
      </c>
      <c r="W1267" s="6" t="str">
        <f>VLOOKUP(E1267,'Cleaned Store Dim'!$A$2:$F$21,6,FALSE)</f>
        <v>Vasquez</v>
      </c>
    </row>
    <row r="1268" spans="1:23" ht="15.75" x14ac:dyDescent="0.25">
      <c r="A1268" s="4" t="s">
        <v>3233</v>
      </c>
      <c r="B1268" s="20">
        <v>45861</v>
      </c>
      <c r="C1268" s="4" t="s">
        <v>318</v>
      </c>
      <c r="D1268" s="4" t="s">
        <v>1865</v>
      </c>
      <c r="E1268" s="4" t="s">
        <v>1908</v>
      </c>
      <c r="F1268" s="4">
        <v>1</v>
      </c>
      <c r="G1268" s="4">
        <v>252.18</v>
      </c>
      <c r="H1268" s="4">
        <v>0.23</v>
      </c>
      <c r="I1268" s="4" t="s">
        <v>1961</v>
      </c>
      <c r="J1268" s="4">
        <v>194.17859999999999</v>
      </c>
      <c r="K1268" s="4">
        <f t="shared" si="76"/>
        <v>1</v>
      </c>
      <c r="L1268" s="4">
        <f t="shared" si="77"/>
        <v>252.18</v>
      </c>
      <c r="M1268" s="4">
        <f t="shared" si="78"/>
        <v>0.23</v>
      </c>
      <c r="N1268" s="4">
        <f t="shared" si="79"/>
        <v>194.17859999999999</v>
      </c>
      <c r="O1268" s="6">
        <f>VLOOKUP(C1268,'Cleaned Customer Dim'!$A$2:$D$501,4,FALSE)</f>
        <v>58</v>
      </c>
      <c r="P1268" s="6" t="str">
        <f>VLOOKUP(C1268,'Cleaned Customer Dim'!$A$2:$E$501,5,FALSE)</f>
        <v>Female</v>
      </c>
      <c r="Q1268" s="6" t="str">
        <f>VLOOKUP(C1268,'Cleaned Customer Dim'!$A$2:$J$501,10,FALSE)</f>
        <v>Bronze</v>
      </c>
      <c r="R1268" s="4" t="str">
        <f>VLOOKUP(D1268,'Cleaned Product Dim'!$A$2:$C$101,3,FALSE)</f>
        <v>Beauty</v>
      </c>
      <c r="S1268" s="6">
        <f>VLOOKUP(D1268,'Cleaned Product Dim'!$A$2:$G$101,7,FALSE)</f>
        <v>358.47</v>
      </c>
      <c r="T1268" s="6">
        <f>VLOOKUP(D1268,'Cleaned Product Dim'!$A$2:$H$101,8,FALSE)</f>
        <v>213</v>
      </c>
      <c r="U1268" s="6" t="str">
        <f>VLOOKUP(E1268,'Cleaned Store Dim'!$A$2:$C$21,3,FALSE)</f>
        <v>North</v>
      </c>
      <c r="V1268" s="6" t="str">
        <f>VLOOKUP(E1268,'Cleaned Store Dim'!$A$2:$E$21,5,FALSE)</f>
        <v>Outlet</v>
      </c>
      <c r="W1268" s="6" t="str">
        <f>VLOOKUP(E1268,'Cleaned Store Dim'!$A$2:$F$21,6,FALSE)</f>
        <v>Chester</v>
      </c>
    </row>
    <row r="1269" spans="1:23" ht="15.75" x14ac:dyDescent="0.25">
      <c r="A1269" s="4" t="s">
        <v>3234</v>
      </c>
      <c r="B1269" s="20">
        <v>45908</v>
      </c>
      <c r="C1269" s="4" t="s">
        <v>518</v>
      </c>
      <c r="D1269" s="4" t="s">
        <v>1874</v>
      </c>
      <c r="E1269" s="4" t="s">
        <v>1929</v>
      </c>
      <c r="F1269" s="4">
        <v>4</v>
      </c>
      <c r="G1269" s="4">
        <v>792.1</v>
      </c>
      <c r="H1269" s="4">
        <v>0.19</v>
      </c>
      <c r="I1269" s="4" t="s">
        <v>1964</v>
      </c>
      <c r="J1269" s="4">
        <v>2566.404</v>
      </c>
      <c r="K1269" s="4">
        <f t="shared" si="76"/>
        <v>4</v>
      </c>
      <c r="L1269" s="4">
        <f t="shared" si="77"/>
        <v>792.1</v>
      </c>
      <c r="M1269" s="4">
        <f t="shared" si="78"/>
        <v>0.19</v>
      </c>
      <c r="N1269" s="4">
        <f t="shared" si="79"/>
        <v>2566.404</v>
      </c>
      <c r="O1269" s="6">
        <f>VLOOKUP(C1269,'Cleaned Customer Dim'!$A$2:$D$501,4,FALSE)</f>
        <v>41</v>
      </c>
      <c r="P1269" s="6" t="str">
        <f>VLOOKUP(C1269,'Cleaned Customer Dim'!$A$2:$E$501,5,FALSE)</f>
        <v>Female</v>
      </c>
      <c r="Q1269" s="6" t="str">
        <f>VLOOKUP(C1269,'Cleaned Customer Dim'!$A$2:$J$501,10,FALSE)</f>
        <v>Platinum</v>
      </c>
      <c r="R1269" s="4" t="str">
        <f>VLOOKUP(D1269,'Cleaned Product Dim'!$A$2:$C$101,3,FALSE)</f>
        <v>Sports</v>
      </c>
      <c r="S1269" s="6">
        <f>VLOOKUP(D1269,'Cleaned Product Dim'!$A$2:$G$101,7,FALSE)</f>
        <v>245.98</v>
      </c>
      <c r="T1269" s="6">
        <f>VLOOKUP(D1269,'Cleaned Product Dim'!$A$2:$H$101,8,FALSE)</f>
        <v>471</v>
      </c>
      <c r="U1269" s="6" t="str">
        <f>VLOOKUP(E1269,'Cleaned Store Dim'!$A$2:$C$21,3,FALSE)</f>
        <v>North</v>
      </c>
      <c r="V1269" s="6" t="str">
        <f>VLOOKUP(E1269,'Cleaned Store Dim'!$A$2:$E$21,5,FALSE)</f>
        <v>Online</v>
      </c>
      <c r="W1269" s="6" t="str">
        <f>VLOOKUP(E1269,'Cleaned Store Dim'!$A$2:$F$21,6,FALSE)</f>
        <v>Sabrina</v>
      </c>
    </row>
    <row r="1270" spans="1:23" ht="15.75" x14ac:dyDescent="0.25">
      <c r="A1270" s="4" t="s">
        <v>3235</v>
      </c>
      <c r="B1270" s="20">
        <v>45426</v>
      </c>
      <c r="C1270" s="4" t="s">
        <v>282</v>
      </c>
      <c r="D1270" s="4" t="s">
        <v>1847</v>
      </c>
      <c r="E1270" s="4" t="s">
        <v>1934</v>
      </c>
      <c r="F1270" s="4">
        <v>1</v>
      </c>
      <c r="G1270" s="4">
        <v>883.36</v>
      </c>
      <c r="H1270" s="4">
        <v>0.11</v>
      </c>
      <c r="I1270" s="4" t="s">
        <v>1961</v>
      </c>
      <c r="J1270" s="4">
        <v>786.19040000000007</v>
      </c>
      <c r="K1270" s="4">
        <f t="shared" si="76"/>
        <v>1</v>
      </c>
      <c r="L1270" s="4">
        <f t="shared" si="77"/>
        <v>883.36</v>
      </c>
      <c r="M1270" s="4">
        <f t="shared" si="78"/>
        <v>0.11</v>
      </c>
      <c r="N1270" s="4">
        <f t="shared" si="79"/>
        <v>786.19040000000007</v>
      </c>
      <c r="O1270" s="6">
        <f>VLOOKUP(C1270,'Cleaned Customer Dim'!$A$2:$D$501,4,FALSE)</f>
        <v>37</v>
      </c>
      <c r="P1270" s="6" t="str">
        <f>VLOOKUP(C1270,'Cleaned Customer Dim'!$A$2:$E$501,5,FALSE)</f>
        <v>Male</v>
      </c>
      <c r="Q1270" s="6" t="str">
        <f>VLOOKUP(C1270,'Cleaned Customer Dim'!$A$2:$J$501,10,FALSE)</f>
        <v>Gold</v>
      </c>
      <c r="R1270" s="4" t="str">
        <f>VLOOKUP(D1270,'Cleaned Product Dim'!$A$2:$C$101,3,FALSE)</f>
        <v>Sports</v>
      </c>
      <c r="S1270" s="6">
        <f>VLOOKUP(D1270,'Cleaned Product Dim'!$A$2:$G$101,7,FALSE)</f>
        <v>131.24</v>
      </c>
      <c r="T1270" s="6">
        <f>VLOOKUP(D1270,'Cleaned Product Dim'!$A$2:$H$101,8,FALSE)</f>
        <v>232</v>
      </c>
      <c r="U1270" s="6" t="str">
        <f>VLOOKUP(E1270,'Cleaned Store Dim'!$A$2:$C$21,3,FALSE)</f>
        <v>South</v>
      </c>
      <c r="V1270" s="6" t="str">
        <f>VLOOKUP(E1270,'Cleaned Store Dim'!$A$2:$E$21,5,FALSE)</f>
        <v>Outlet</v>
      </c>
      <c r="W1270" s="6" t="str">
        <f>VLOOKUP(E1270,'Cleaned Store Dim'!$A$2:$F$21,6,FALSE)</f>
        <v>Christopher</v>
      </c>
    </row>
    <row r="1271" spans="1:23" ht="15.75" x14ac:dyDescent="0.25">
      <c r="A1271" s="4" t="s">
        <v>3236</v>
      </c>
      <c r="B1271" s="20">
        <v>44937</v>
      </c>
      <c r="C1271" s="4" t="s">
        <v>889</v>
      </c>
      <c r="D1271" s="4" t="s">
        <v>1790</v>
      </c>
      <c r="E1271" s="4" t="s">
        <v>1887</v>
      </c>
      <c r="F1271" s="4">
        <v>4</v>
      </c>
      <c r="G1271" s="4">
        <v>305.95</v>
      </c>
      <c r="H1271" s="4">
        <v>0.08</v>
      </c>
      <c r="I1271" s="4" t="s">
        <v>1961</v>
      </c>
      <c r="J1271" s="4">
        <v>1125.896</v>
      </c>
      <c r="K1271" s="4">
        <f t="shared" si="76"/>
        <v>4</v>
      </c>
      <c r="L1271" s="4">
        <f t="shared" si="77"/>
        <v>305.95</v>
      </c>
      <c r="M1271" s="4">
        <f t="shared" si="78"/>
        <v>0.08</v>
      </c>
      <c r="N1271" s="4">
        <f t="shared" si="79"/>
        <v>1125.896</v>
      </c>
      <c r="O1271" s="6">
        <f>VLOOKUP(C1271,'Cleaned Customer Dim'!$A$2:$D$501,4,FALSE)</f>
        <v>38</v>
      </c>
      <c r="P1271" s="6" t="str">
        <f>VLOOKUP(C1271,'Cleaned Customer Dim'!$A$2:$E$501,5,FALSE)</f>
        <v>Male</v>
      </c>
      <c r="Q1271" s="6" t="str">
        <f>VLOOKUP(C1271,'Cleaned Customer Dim'!$A$2:$J$501,10,FALSE)</f>
        <v>Gold</v>
      </c>
      <c r="R1271" s="4" t="str">
        <f>VLOOKUP(D1271,'Cleaned Product Dim'!$A$2:$C$101,3,FALSE)</f>
        <v>Clothing</v>
      </c>
      <c r="S1271" s="6">
        <f>VLOOKUP(D1271,'Cleaned Product Dim'!$A$2:$G$101,7,FALSE)</f>
        <v>218.22</v>
      </c>
      <c r="T1271" s="6">
        <f>VLOOKUP(D1271,'Cleaned Product Dim'!$A$2:$H$101,8,FALSE)</f>
        <v>224</v>
      </c>
      <c r="U1271" s="6" t="str">
        <f>VLOOKUP(E1271,'Cleaned Store Dim'!$A$2:$C$21,3,FALSE)</f>
        <v>East</v>
      </c>
      <c r="V1271" s="6" t="str">
        <f>VLOOKUP(E1271,'Cleaned Store Dim'!$A$2:$E$21,5,FALSE)</f>
        <v>Flagship</v>
      </c>
      <c r="W1271" s="6" t="str">
        <f>VLOOKUP(E1271,'Cleaned Store Dim'!$A$2:$F$21,6,FALSE)</f>
        <v>Washington</v>
      </c>
    </row>
    <row r="1272" spans="1:23" ht="15.75" x14ac:dyDescent="0.25">
      <c r="A1272" s="4" t="s">
        <v>3237</v>
      </c>
      <c r="B1272" s="20">
        <v>45609</v>
      </c>
      <c r="C1272" s="4" t="s">
        <v>1261</v>
      </c>
      <c r="D1272" s="4" t="s">
        <v>1756</v>
      </c>
      <c r="E1272" s="4" t="s">
        <v>1914</v>
      </c>
      <c r="F1272" s="4">
        <v>3</v>
      </c>
      <c r="G1272" s="4">
        <v>742.45</v>
      </c>
      <c r="H1272" s="4">
        <v>0.23</v>
      </c>
      <c r="I1272" s="4" t="s">
        <v>1964</v>
      </c>
      <c r="J1272" s="4">
        <v>1715.0595000000001</v>
      </c>
      <c r="K1272" s="4">
        <f t="shared" si="76"/>
        <v>3</v>
      </c>
      <c r="L1272" s="4">
        <f t="shared" si="77"/>
        <v>742.45</v>
      </c>
      <c r="M1272" s="4">
        <f t="shared" si="78"/>
        <v>0.23</v>
      </c>
      <c r="N1272" s="4">
        <f t="shared" si="79"/>
        <v>1715.0595000000001</v>
      </c>
      <c r="O1272" s="6">
        <f>VLOOKUP(C1272,'Cleaned Customer Dim'!$A$2:$D$501,4,FALSE)</f>
        <v>51</v>
      </c>
      <c r="P1272" s="6" t="str">
        <f>VLOOKUP(C1272,'Cleaned Customer Dim'!$A$2:$E$501,5,FALSE)</f>
        <v>Female</v>
      </c>
      <c r="Q1272" s="6" t="str">
        <f>VLOOKUP(C1272,'Cleaned Customer Dim'!$A$2:$J$501,10,FALSE)</f>
        <v>Platinum</v>
      </c>
      <c r="R1272" s="4" t="str">
        <f>VLOOKUP(D1272,'Cleaned Product Dim'!$A$2:$C$101,3,FALSE)</f>
        <v>Clothing</v>
      </c>
      <c r="S1272" s="6">
        <f>VLOOKUP(D1272,'Cleaned Product Dim'!$A$2:$G$101,7,FALSE)</f>
        <v>113.83</v>
      </c>
      <c r="T1272" s="6">
        <f>VLOOKUP(D1272,'Cleaned Product Dim'!$A$2:$H$101,8,FALSE)</f>
        <v>485</v>
      </c>
      <c r="U1272" s="6" t="str">
        <f>VLOOKUP(E1272,'Cleaned Store Dim'!$A$2:$C$21,3,FALSE)</f>
        <v>South</v>
      </c>
      <c r="V1272" s="6" t="str">
        <f>VLOOKUP(E1272,'Cleaned Store Dim'!$A$2:$E$21,5,FALSE)</f>
        <v>Online</v>
      </c>
      <c r="W1272" s="6" t="str">
        <f>VLOOKUP(E1272,'Cleaned Store Dim'!$A$2:$F$21,6,FALSE)</f>
        <v>Williamsport</v>
      </c>
    </row>
    <row r="1273" spans="1:23" ht="15.75" x14ac:dyDescent="0.25">
      <c r="A1273" s="4" t="s">
        <v>3238</v>
      </c>
      <c r="B1273" s="20">
        <v>45569</v>
      </c>
      <c r="C1273" s="4" t="s">
        <v>1124</v>
      </c>
      <c r="D1273" s="4" t="s">
        <v>1652</v>
      </c>
      <c r="E1273" s="4" t="s">
        <v>1945</v>
      </c>
      <c r="F1273" s="4">
        <v>3</v>
      </c>
      <c r="G1273" s="4">
        <v>336.1</v>
      </c>
      <c r="H1273" s="4">
        <v>0.12</v>
      </c>
      <c r="I1273" s="4" t="s">
        <v>1964</v>
      </c>
      <c r="J1273" s="4">
        <v>887.30400000000009</v>
      </c>
      <c r="K1273" s="4">
        <f t="shared" si="76"/>
        <v>3</v>
      </c>
      <c r="L1273" s="4">
        <f t="shared" si="77"/>
        <v>336.1</v>
      </c>
      <c r="M1273" s="4">
        <f t="shared" si="78"/>
        <v>0.12</v>
      </c>
      <c r="N1273" s="4">
        <f t="shared" si="79"/>
        <v>887.30400000000009</v>
      </c>
      <c r="O1273" s="6">
        <f>VLOOKUP(C1273,'Cleaned Customer Dim'!$A$2:$D$501,4,FALSE)</f>
        <v>20</v>
      </c>
      <c r="P1273" s="6" t="str">
        <f>VLOOKUP(C1273,'Cleaned Customer Dim'!$A$2:$E$501,5,FALSE)</f>
        <v>Male</v>
      </c>
      <c r="Q1273" s="6" t="str">
        <f>VLOOKUP(C1273,'Cleaned Customer Dim'!$A$2:$J$501,10,FALSE)</f>
        <v>Gold</v>
      </c>
      <c r="R1273" s="4" t="str">
        <f>VLOOKUP(D1273,'Cleaned Product Dim'!$A$2:$C$101,3,FALSE)</f>
        <v>Clothing</v>
      </c>
      <c r="S1273" s="6">
        <f>VLOOKUP(D1273,'Cleaned Product Dim'!$A$2:$G$101,7,FALSE)</f>
        <v>174.02</v>
      </c>
      <c r="T1273" s="6">
        <f>VLOOKUP(D1273,'Cleaned Product Dim'!$A$2:$H$101,8,FALSE)</f>
        <v>268</v>
      </c>
      <c r="U1273" s="6" t="str">
        <f>VLOOKUP(E1273,'Cleaned Store Dim'!$A$2:$C$21,3,FALSE)</f>
        <v>East</v>
      </c>
      <c r="V1273" s="6" t="str">
        <f>VLOOKUP(E1273,'Cleaned Store Dim'!$A$2:$E$21,5,FALSE)</f>
        <v>Flagship</v>
      </c>
      <c r="W1273" s="6" t="str">
        <f>VLOOKUP(E1273,'Cleaned Store Dim'!$A$2:$F$21,6,FALSE)</f>
        <v>East Stevechester</v>
      </c>
    </row>
    <row r="1274" spans="1:23" ht="15.75" x14ac:dyDescent="0.25">
      <c r="A1274" s="4" t="s">
        <v>3239</v>
      </c>
      <c r="B1274" s="20">
        <v>45846</v>
      </c>
      <c r="C1274" s="4" t="s">
        <v>1293</v>
      </c>
      <c r="D1274" s="4" t="s">
        <v>1664</v>
      </c>
      <c r="E1274" s="4" t="s">
        <v>1914</v>
      </c>
      <c r="F1274" s="4">
        <v>3</v>
      </c>
      <c r="G1274" s="4">
        <v>310.36</v>
      </c>
      <c r="H1274" s="4">
        <v>0.14000000000000001</v>
      </c>
      <c r="I1274" s="4" t="s">
        <v>1964</v>
      </c>
      <c r="J1274" s="4">
        <v>800.72879999999998</v>
      </c>
      <c r="K1274" s="4">
        <f t="shared" si="76"/>
        <v>3</v>
      </c>
      <c r="L1274" s="4">
        <f t="shared" si="77"/>
        <v>310.36</v>
      </c>
      <c r="M1274" s="4">
        <f t="shared" si="78"/>
        <v>0.14000000000000001</v>
      </c>
      <c r="N1274" s="4">
        <f t="shared" si="79"/>
        <v>800.72879999999998</v>
      </c>
      <c r="O1274" s="6">
        <f>VLOOKUP(C1274,'Cleaned Customer Dim'!$A$2:$D$501,4,FALSE)</f>
        <v>23</v>
      </c>
      <c r="P1274" s="6" t="str">
        <f>VLOOKUP(C1274,'Cleaned Customer Dim'!$A$2:$E$501,5,FALSE)</f>
        <v>Female</v>
      </c>
      <c r="Q1274" s="6" t="str">
        <f>VLOOKUP(C1274,'Cleaned Customer Dim'!$A$2:$J$501,10,FALSE)</f>
        <v>Gold</v>
      </c>
      <c r="R1274" s="4" t="str">
        <f>VLOOKUP(D1274,'Cleaned Product Dim'!$A$2:$C$101,3,FALSE)</f>
        <v>Home</v>
      </c>
      <c r="S1274" s="6">
        <f>VLOOKUP(D1274,'Cleaned Product Dim'!$A$2:$G$101,7,FALSE)</f>
        <v>218.48</v>
      </c>
      <c r="T1274" s="6">
        <f>VLOOKUP(D1274,'Cleaned Product Dim'!$A$2:$H$101,8,FALSE)</f>
        <v>276</v>
      </c>
      <c r="U1274" s="6" t="str">
        <f>VLOOKUP(E1274,'Cleaned Store Dim'!$A$2:$C$21,3,FALSE)</f>
        <v>South</v>
      </c>
      <c r="V1274" s="6" t="str">
        <f>VLOOKUP(E1274,'Cleaned Store Dim'!$A$2:$E$21,5,FALSE)</f>
        <v>Online</v>
      </c>
      <c r="W1274" s="6" t="str">
        <f>VLOOKUP(E1274,'Cleaned Store Dim'!$A$2:$F$21,6,FALSE)</f>
        <v>Williamsport</v>
      </c>
    </row>
    <row r="1275" spans="1:23" ht="15.75" x14ac:dyDescent="0.25">
      <c r="A1275" s="4" t="s">
        <v>3240</v>
      </c>
      <c r="B1275" s="20">
        <v>45772</v>
      </c>
      <c r="C1275" s="4" t="s">
        <v>898</v>
      </c>
      <c r="D1275" s="4" t="s">
        <v>1877</v>
      </c>
      <c r="E1275" s="4" t="s">
        <v>1917</v>
      </c>
      <c r="F1275" s="4">
        <v>3</v>
      </c>
      <c r="G1275" s="4">
        <v>992.81</v>
      </c>
      <c r="H1275" s="4">
        <v>0.04</v>
      </c>
      <c r="I1275" s="4" t="s">
        <v>1961</v>
      </c>
      <c r="J1275" s="4">
        <v>2859.2928000000002</v>
      </c>
      <c r="K1275" s="4">
        <f t="shared" si="76"/>
        <v>3</v>
      </c>
      <c r="L1275" s="4">
        <f t="shared" si="77"/>
        <v>992.81</v>
      </c>
      <c r="M1275" s="4">
        <f t="shared" si="78"/>
        <v>0.04</v>
      </c>
      <c r="N1275" s="4">
        <f t="shared" si="79"/>
        <v>2859.2928000000002</v>
      </c>
      <c r="O1275" s="6">
        <f>VLOOKUP(C1275,'Cleaned Customer Dim'!$A$2:$D$501,4,FALSE)</f>
        <v>21</v>
      </c>
      <c r="P1275" s="6" t="str">
        <f>VLOOKUP(C1275,'Cleaned Customer Dim'!$A$2:$E$501,5,FALSE)</f>
        <v>Female</v>
      </c>
      <c r="Q1275" s="6" t="str">
        <f>VLOOKUP(C1275,'Cleaned Customer Dim'!$A$2:$J$501,10,FALSE)</f>
        <v>Bronze</v>
      </c>
      <c r="R1275" s="4" t="str">
        <f>VLOOKUP(D1275,'Cleaned Product Dim'!$A$2:$C$101,3,FALSE)</f>
        <v>Electronics</v>
      </c>
      <c r="S1275" s="6">
        <f>VLOOKUP(D1275,'Cleaned Product Dim'!$A$2:$G$101,7,FALSE)</f>
        <v>431.67</v>
      </c>
      <c r="T1275" s="6">
        <f>VLOOKUP(D1275,'Cleaned Product Dim'!$A$2:$H$101,8,FALSE)</f>
        <v>73</v>
      </c>
      <c r="U1275" s="6" t="str">
        <f>VLOOKUP(E1275,'Cleaned Store Dim'!$A$2:$C$21,3,FALSE)</f>
        <v>West</v>
      </c>
      <c r="V1275" s="6" t="str">
        <f>VLOOKUP(E1275,'Cleaned Store Dim'!$A$2:$E$21,5,FALSE)</f>
        <v>Online</v>
      </c>
      <c r="W1275" s="6" t="str">
        <f>VLOOKUP(E1275,'Cleaned Store Dim'!$A$2:$F$21,6,FALSE)</f>
        <v>Thompson</v>
      </c>
    </row>
    <row r="1276" spans="1:23" ht="15.75" x14ac:dyDescent="0.25">
      <c r="A1276" s="4" t="s">
        <v>3241</v>
      </c>
      <c r="B1276" s="20">
        <v>45217</v>
      </c>
      <c r="C1276" s="4" t="s">
        <v>656</v>
      </c>
      <c r="D1276" s="4" t="s">
        <v>1762</v>
      </c>
      <c r="E1276" s="4" t="s">
        <v>1927</v>
      </c>
      <c r="F1276" s="4">
        <v>3</v>
      </c>
      <c r="G1276" s="4">
        <v>257.11</v>
      </c>
      <c r="H1276" s="4">
        <v>0.26</v>
      </c>
      <c r="I1276" s="4" t="s">
        <v>1964</v>
      </c>
      <c r="J1276" s="4">
        <v>570.78420000000006</v>
      </c>
      <c r="K1276" s="4">
        <f t="shared" si="76"/>
        <v>3</v>
      </c>
      <c r="L1276" s="4">
        <f t="shared" si="77"/>
        <v>257.11</v>
      </c>
      <c r="M1276" s="4">
        <f t="shared" si="78"/>
        <v>0.26</v>
      </c>
      <c r="N1276" s="4">
        <f t="shared" si="79"/>
        <v>570.78420000000006</v>
      </c>
      <c r="O1276" s="6">
        <f>VLOOKUP(C1276,'Cleaned Customer Dim'!$A$2:$D$501,4,FALSE)</f>
        <v>54</v>
      </c>
      <c r="P1276" s="6" t="str">
        <f>VLOOKUP(C1276,'Cleaned Customer Dim'!$A$2:$E$501,5,FALSE)</f>
        <v>Male</v>
      </c>
      <c r="Q1276" s="6" t="str">
        <f>VLOOKUP(C1276,'Cleaned Customer Dim'!$A$2:$J$501,10,FALSE)</f>
        <v>Bronze</v>
      </c>
      <c r="R1276" s="4" t="str">
        <f>VLOOKUP(D1276,'Cleaned Product Dim'!$A$2:$C$101,3,FALSE)</f>
        <v>Beauty</v>
      </c>
      <c r="S1276" s="6">
        <f>VLOOKUP(D1276,'Cleaned Product Dim'!$A$2:$G$101,7,FALSE)</f>
        <v>482.75</v>
      </c>
      <c r="T1276" s="6">
        <f>VLOOKUP(D1276,'Cleaned Product Dim'!$A$2:$H$101,8,FALSE)</f>
        <v>444</v>
      </c>
      <c r="U1276" s="6" t="str">
        <f>VLOOKUP(E1276,'Cleaned Store Dim'!$A$2:$C$21,3,FALSE)</f>
        <v>South</v>
      </c>
      <c r="V1276" s="6" t="str">
        <f>VLOOKUP(E1276,'Cleaned Store Dim'!$A$2:$E$21,5,FALSE)</f>
        <v>Online</v>
      </c>
      <c r="W1276" s="6" t="str">
        <f>VLOOKUP(E1276,'Cleaned Store Dim'!$A$2:$F$21,6,FALSE)</f>
        <v>Lake</v>
      </c>
    </row>
    <row r="1277" spans="1:23" ht="15.75" x14ac:dyDescent="0.25">
      <c r="A1277" s="4" t="s">
        <v>3242</v>
      </c>
      <c r="B1277" s="20">
        <v>45739</v>
      </c>
      <c r="C1277" s="4" t="s">
        <v>722</v>
      </c>
      <c r="D1277" s="4" t="s">
        <v>1868</v>
      </c>
      <c r="E1277" s="4" t="s">
        <v>1929</v>
      </c>
      <c r="F1277" s="4">
        <v>4</v>
      </c>
      <c r="G1277" s="4">
        <v>816.29</v>
      </c>
      <c r="H1277" s="4">
        <v>0.24</v>
      </c>
      <c r="I1277" s="4" t="s">
        <v>1961</v>
      </c>
      <c r="J1277" s="4">
        <v>2481.5216</v>
      </c>
      <c r="K1277" s="4">
        <f t="shared" si="76"/>
        <v>4</v>
      </c>
      <c r="L1277" s="4">
        <f t="shared" si="77"/>
        <v>816.29</v>
      </c>
      <c r="M1277" s="4">
        <f t="shared" si="78"/>
        <v>0.24</v>
      </c>
      <c r="N1277" s="4">
        <f t="shared" si="79"/>
        <v>2481.5216</v>
      </c>
      <c r="O1277" s="6">
        <f>VLOOKUP(C1277,'Cleaned Customer Dim'!$A$2:$D$501,4,FALSE)</f>
        <v>50</v>
      </c>
      <c r="P1277" s="6" t="str">
        <f>VLOOKUP(C1277,'Cleaned Customer Dim'!$A$2:$E$501,5,FALSE)</f>
        <v>Female</v>
      </c>
      <c r="Q1277" s="6" t="str">
        <f>VLOOKUP(C1277,'Cleaned Customer Dim'!$A$2:$J$501,10,FALSE)</f>
        <v>Bronze</v>
      </c>
      <c r="R1277" s="4" t="str">
        <f>VLOOKUP(D1277,'Cleaned Product Dim'!$A$2:$C$101,3,FALSE)</f>
        <v>Sports</v>
      </c>
      <c r="S1277" s="6">
        <f>VLOOKUP(D1277,'Cleaned Product Dim'!$A$2:$G$101,7,FALSE)</f>
        <v>60.65</v>
      </c>
      <c r="T1277" s="6">
        <f>VLOOKUP(D1277,'Cleaned Product Dim'!$A$2:$H$101,8,FALSE)</f>
        <v>75</v>
      </c>
      <c r="U1277" s="6" t="str">
        <f>VLOOKUP(E1277,'Cleaned Store Dim'!$A$2:$C$21,3,FALSE)</f>
        <v>North</v>
      </c>
      <c r="V1277" s="6" t="str">
        <f>VLOOKUP(E1277,'Cleaned Store Dim'!$A$2:$E$21,5,FALSE)</f>
        <v>Online</v>
      </c>
      <c r="W1277" s="6" t="str">
        <f>VLOOKUP(E1277,'Cleaned Store Dim'!$A$2:$F$21,6,FALSE)</f>
        <v>Sabrina</v>
      </c>
    </row>
    <row r="1278" spans="1:23" ht="15.75" x14ac:dyDescent="0.25">
      <c r="A1278" s="4" t="s">
        <v>3243</v>
      </c>
      <c r="B1278" s="20">
        <v>45272</v>
      </c>
      <c r="C1278" s="4" t="s">
        <v>427</v>
      </c>
      <c r="D1278" s="4" t="s">
        <v>1762</v>
      </c>
      <c r="E1278" s="4" t="s">
        <v>1929</v>
      </c>
      <c r="F1278" s="4">
        <v>4</v>
      </c>
      <c r="G1278" s="4">
        <v>755.82</v>
      </c>
      <c r="H1278" s="4">
        <v>0.22</v>
      </c>
      <c r="I1278" s="4" t="s">
        <v>1964</v>
      </c>
      <c r="J1278" s="4">
        <v>2358.1583999999998</v>
      </c>
      <c r="K1278" s="4">
        <f t="shared" si="76"/>
        <v>4</v>
      </c>
      <c r="L1278" s="4">
        <f t="shared" si="77"/>
        <v>755.82</v>
      </c>
      <c r="M1278" s="4">
        <f t="shared" si="78"/>
        <v>0.22</v>
      </c>
      <c r="N1278" s="4">
        <f t="shared" si="79"/>
        <v>2358.1583999999998</v>
      </c>
      <c r="O1278" s="6">
        <f>VLOOKUP(C1278,'Cleaned Customer Dim'!$A$2:$D$501,4,FALSE)</f>
        <v>50</v>
      </c>
      <c r="P1278" s="6" t="str">
        <f>VLOOKUP(C1278,'Cleaned Customer Dim'!$A$2:$E$501,5,FALSE)</f>
        <v>Male</v>
      </c>
      <c r="Q1278" s="6" t="str">
        <f>VLOOKUP(C1278,'Cleaned Customer Dim'!$A$2:$J$501,10,FALSE)</f>
        <v>Platinum</v>
      </c>
      <c r="R1278" s="4" t="str">
        <f>VLOOKUP(D1278,'Cleaned Product Dim'!$A$2:$C$101,3,FALSE)</f>
        <v>Beauty</v>
      </c>
      <c r="S1278" s="6">
        <f>VLOOKUP(D1278,'Cleaned Product Dim'!$A$2:$G$101,7,FALSE)</f>
        <v>482.75</v>
      </c>
      <c r="T1278" s="6">
        <f>VLOOKUP(D1278,'Cleaned Product Dim'!$A$2:$H$101,8,FALSE)</f>
        <v>444</v>
      </c>
      <c r="U1278" s="6" t="str">
        <f>VLOOKUP(E1278,'Cleaned Store Dim'!$A$2:$C$21,3,FALSE)</f>
        <v>North</v>
      </c>
      <c r="V1278" s="6" t="str">
        <f>VLOOKUP(E1278,'Cleaned Store Dim'!$A$2:$E$21,5,FALSE)</f>
        <v>Online</v>
      </c>
      <c r="W1278" s="6" t="str">
        <f>VLOOKUP(E1278,'Cleaned Store Dim'!$A$2:$F$21,6,FALSE)</f>
        <v>Sabrina</v>
      </c>
    </row>
    <row r="1279" spans="1:23" ht="15.75" x14ac:dyDescent="0.25">
      <c r="A1279" s="4" t="s">
        <v>3244</v>
      </c>
      <c r="B1279" s="20">
        <v>45524</v>
      </c>
      <c r="C1279" s="4" t="s">
        <v>24</v>
      </c>
      <c r="D1279" s="4" t="s">
        <v>1555</v>
      </c>
      <c r="E1279" s="4" t="s">
        <v>1934</v>
      </c>
      <c r="F1279" s="4">
        <v>1</v>
      </c>
      <c r="G1279" s="4">
        <v>449.6</v>
      </c>
      <c r="H1279" s="4">
        <v>0.01</v>
      </c>
      <c r="I1279" s="4" t="s">
        <v>1961</v>
      </c>
      <c r="J1279" s="4">
        <v>445.10399999999998</v>
      </c>
      <c r="K1279" s="4">
        <f t="shared" si="76"/>
        <v>1</v>
      </c>
      <c r="L1279" s="4">
        <f t="shared" si="77"/>
        <v>449.6</v>
      </c>
      <c r="M1279" s="4">
        <f t="shared" si="78"/>
        <v>0.01</v>
      </c>
      <c r="N1279" s="4">
        <f t="shared" si="79"/>
        <v>445.10399999999998</v>
      </c>
      <c r="O1279" s="6">
        <f>VLOOKUP(C1279,'Cleaned Customer Dim'!$A$2:$D$501,4,FALSE)</f>
        <v>59</v>
      </c>
      <c r="P1279" s="6" t="str">
        <f>VLOOKUP(C1279,'Cleaned Customer Dim'!$A$2:$E$501,5,FALSE)</f>
        <v>Female</v>
      </c>
      <c r="Q1279" s="6" t="str">
        <f>VLOOKUP(C1279,'Cleaned Customer Dim'!$A$2:$J$501,10,FALSE)</f>
        <v>Bronze</v>
      </c>
      <c r="R1279" s="4" t="str">
        <f>VLOOKUP(D1279,'Cleaned Product Dim'!$A$2:$C$101,3,FALSE)</f>
        <v>Electronics</v>
      </c>
      <c r="S1279" s="6">
        <f>VLOOKUP(D1279,'Cleaned Product Dim'!$A$2:$G$101,7,FALSE)</f>
        <v>112.42</v>
      </c>
      <c r="T1279" s="6">
        <f>VLOOKUP(D1279,'Cleaned Product Dim'!$A$2:$H$101,8,FALSE)</f>
        <v>416</v>
      </c>
      <c r="U1279" s="6" t="str">
        <f>VLOOKUP(E1279,'Cleaned Store Dim'!$A$2:$C$21,3,FALSE)</f>
        <v>South</v>
      </c>
      <c r="V1279" s="6" t="str">
        <f>VLOOKUP(E1279,'Cleaned Store Dim'!$A$2:$E$21,5,FALSE)</f>
        <v>Outlet</v>
      </c>
      <c r="W1279" s="6" t="str">
        <f>VLOOKUP(E1279,'Cleaned Store Dim'!$A$2:$F$21,6,FALSE)</f>
        <v>Christopher</v>
      </c>
    </row>
    <row r="1280" spans="1:23" ht="15.75" x14ac:dyDescent="0.25">
      <c r="A1280" s="4" t="s">
        <v>3245</v>
      </c>
      <c r="B1280" s="20">
        <v>45511</v>
      </c>
      <c r="C1280" s="4" t="s">
        <v>1112</v>
      </c>
      <c r="D1280" s="4" t="s">
        <v>1613</v>
      </c>
      <c r="E1280" s="4" t="s">
        <v>1887</v>
      </c>
      <c r="F1280" s="4">
        <v>2</v>
      </c>
      <c r="G1280" s="4">
        <v>779.29</v>
      </c>
      <c r="H1280" s="4">
        <v>0.12</v>
      </c>
      <c r="I1280" s="4" t="s">
        <v>1964</v>
      </c>
      <c r="J1280" s="4">
        <v>1371.5504000000001</v>
      </c>
      <c r="K1280" s="4">
        <f t="shared" si="76"/>
        <v>2</v>
      </c>
      <c r="L1280" s="4">
        <f t="shared" si="77"/>
        <v>779.29</v>
      </c>
      <c r="M1280" s="4">
        <f t="shared" si="78"/>
        <v>0.12</v>
      </c>
      <c r="N1280" s="4">
        <f t="shared" si="79"/>
        <v>1371.5504000000001</v>
      </c>
      <c r="O1280" s="6">
        <f>VLOOKUP(C1280,'Cleaned Customer Dim'!$A$2:$D$501,4,FALSE)</f>
        <v>25</v>
      </c>
      <c r="P1280" s="6" t="str">
        <f>VLOOKUP(C1280,'Cleaned Customer Dim'!$A$2:$E$501,5,FALSE)</f>
        <v>Female</v>
      </c>
      <c r="Q1280" s="6" t="str">
        <f>VLOOKUP(C1280,'Cleaned Customer Dim'!$A$2:$J$501,10,FALSE)</f>
        <v>Bronze</v>
      </c>
      <c r="R1280" s="4" t="str">
        <f>VLOOKUP(D1280,'Cleaned Product Dim'!$A$2:$C$101,3,FALSE)</f>
        <v>Home</v>
      </c>
      <c r="S1280" s="6">
        <f>VLOOKUP(D1280,'Cleaned Product Dim'!$A$2:$G$101,7,FALSE)</f>
        <v>48.01</v>
      </c>
      <c r="T1280" s="6">
        <f>VLOOKUP(D1280,'Cleaned Product Dim'!$A$2:$H$101,8,FALSE)</f>
        <v>439</v>
      </c>
      <c r="U1280" s="6" t="str">
        <f>VLOOKUP(E1280,'Cleaned Store Dim'!$A$2:$C$21,3,FALSE)</f>
        <v>East</v>
      </c>
      <c r="V1280" s="6" t="str">
        <f>VLOOKUP(E1280,'Cleaned Store Dim'!$A$2:$E$21,5,FALSE)</f>
        <v>Flagship</v>
      </c>
      <c r="W1280" s="6" t="str">
        <f>VLOOKUP(E1280,'Cleaned Store Dim'!$A$2:$F$21,6,FALSE)</f>
        <v>Washington</v>
      </c>
    </row>
    <row r="1281" spans="1:23" ht="15.75" x14ac:dyDescent="0.25">
      <c r="A1281" s="4" t="s">
        <v>3246</v>
      </c>
      <c r="B1281" s="20">
        <v>45119</v>
      </c>
      <c r="C1281" s="4" t="s">
        <v>1971</v>
      </c>
      <c r="D1281" s="4" t="s">
        <v>1814</v>
      </c>
      <c r="E1281" s="4" t="s">
        <v>1942</v>
      </c>
      <c r="F1281" s="4">
        <v>1</v>
      </c>
      <c r="G1281" s="4">
        <v>748.75</v>
      </c>
      <c r="H1281" s="4">
        <v>0.1</v>
      </c>
      <c r="I1281" s="4" t="s">
        <v>1964</v>
      </c>
      <c r="J1281" s="4">
        <v>673.875</v>
      </c>
      <c r="K1281" s="4">
        <f t="shared" si="76"/>
        <v>1</v>
      </c>
      <c r="L1281" s="4">
        <f t="shared" si="77"/>
        <v>748.75</v>
      </c>
      <c r="M1281" s="4">
        <f t="shared" si="78"/>
        <v>0.1</v>
      </c>
      <c r="N1281" s="4">
        <f t="shared" si="79"/>
        <v>673.875</v>
      </c>
      <c r="O1281" s="6">
        <f>VLOOKUP(C1281,'Cleaned Customer Dim'!$A$2:$D$501,4,FALSE)</f>
        <v>45</v>
      </c>
      <c r="P1281" s="6" t="str">
        <f>VLOOKUP(C1281,'Cleaned Customer Dim'!$A$2:$E$501,5,FALSE)</f>
        <v>Female</v>
      </c>
      <c r="Q1281" s="6" t="str">
        <f>VLOOKUP(C1281,'Cleaned Customer Dim'!$A$2:$J$501,10,FALSE)</f>
        <v>Platinum</v>
      </c>
      <c r="R1281" s="4" t="str">
        <f>VLOOKUP(D1281,'Cleaned Product Dim'!$A$2:$C$101,3,FALSE)</f>
        <v>Electronics</v>
      </c>
      <c r="S1281" s="6">
        <f>VLOOKUP(D1281,'Cleaned Product Dim'!$A$2:$G$101,7,FALSE)</f>
        <v>480.9</v>
      </c>
      <c r="T1281" s="6">
        <f>VLOOKUP(D1281,'Cleaned Product Dim'!$A$2:$H$101,8,FALSE)</f>
        <v>104</v>
      </c>
      <c r="U1281" s="6" t="str">
        <f>VLOOKUP(E1281,'Cleaned Store Dim'!$A$2:$C$21,3,FALSE)</f>
        <v>North</v>
      </c>
      <c r="V1281" s="6" t="str">
        <f>VLOOKUP(E1281,'Cleaned Store Dim'!$A$2:$E$21,5,FALSE)</f>
        <v>Flagship</v>
      </c>
      <c r="W1281" s="6" t="str">
        <f>VLOOKUP(E1281,'Cleaned Store Dim'!$A$2:$F$21,6,FALSE)</f>
        <v>Benson</v>
      </c>
    </row>
    <row r="1282" spans="1:23" ht="15.75" x14ac:dyDescent="0.25">
      <c r="A1282" s="4" t="s">
        <v>3247</v>
      </c>
      <c r="B1282" s="20">
        <v>45445</v>
      </c>
      <c r="C1282" s="4" t="s">
        <v>606</v>
      </c>
      <c r="D1282" s="4" t="s">
        <v>1850</v>
      </c>
      <c r="E1282" s="4" t="s">
        <v>1887</v>
      </c>
      <c r="F1282" s="4">
        <v>2</v>
      </c>
      <c r="G1282" s="4">
        <v>121.67</v>
      </c>
      <c r="H1282" s="4">
        <v>0.08</v>
      </c>
      <c r="I1282" s="4" t="s">
        <v>1964</v>
      </c>
      <c r="J1282" s="4">
        <v>223.87280000000001</v>
      </c>
      <c r="K1282" s="4">
        <f t="shared" ref="K1282:K1345" si="80">IF(F1282="",J1282/(G1282*(1-H1282)),F1282)</f>
        <v>2</v>
      </c>
      <c r="L1282" s="4">
        <f t="shared" ref="L1282:L1345" si="81">IF(G1282="",J1282/(K1282*(1-H1282)),G1282)</f>
        <v>121.67</v>
      </c>
      <c r="M1282" s="4">
        <f t="shared" ref="M1282:M1345" si="82">IF(H1282="",1-(J1282/(K1282*L1282)),H1282)</f>
        <v>0.08</v>
      </c>
      <c r="N1282" s="4">
        <f t="shared" ref="N1282:N1345" si="83">IF(J1282="",F1282*G1282*(1-H1282),J1282)</f>
        <v>223.87280000000001</v>
      </c>
      <c r="O1282" s="6">
        <f>VLOOKUP(C1282,'Cleaned Customer Dim'!$A$2:$D$501,4,FALSE)</f>
        <v>60</v>
      </c>
      <c r="P1282" s="6" t="str">
        <f>VLOOKUP(C1282,'Cleaned Customer Dim'!$A$2:$E$501,5,FALSE)</f>
        <v>Male</v>
      </c>
      <c r="Q1282" s="6" t="str">
        <f>VLOOKUP(C1282,'Cleaned Customer Dim'!$A$2:$J$501,10,FALSE)</f>
        <v>Bronze</v>
      </c>
      <c r="R1282" s="4" t="str">
        <f>VLOOKUP(D1282,'Cleaned Product Dim'!$A$2:$C$101,3,FALSE)</f>
        <v>Beauty</v>
      </c>
      <c r="S1282" s="6">
        <f>VLOOKUP(D1282,'Cleaned Product Dim'!$A$2:$G$101,7,FALSE)</f>
        <v>183.04</v>
      </c>
      <c r="T1282" s="6">
        <f>VLOOKUP(D1282,'Cleaned Product Dim'!$A$2:$H$101,8,FALSE)</f>
        <v>457</v>
      </c>
      <c r="U1282" s="6" t="str">
        <f>VLOOKUP(E1282,'Cleaned Store Dim'!$A$2:$C$21,3,FALSE)</f>
        <v>East</v>
      </c>
      <c r="V1282" s="6" t="str">
        <f>VLOOKUP(E1282,'Cleaned Store Dim'!$A$2:$E$21,5,FALSE)</f>
        <v>Flagship</v>
      </c>
      <c r="W1282" s="6" t="str">
        <f>VLOOKUP(E1282,'Cleaned Store Dim'!$A$2:$F$21,6,FALSE)</f>
        <v>Washington</v>
      </c>
    </row>
    <row r="1283" spans="1:23" ht="15.75" x14ac:dyDescent="0.25">
      <c r="A1283" s="4" t="s">
        <v>3248</v>
      </c>
      <c r="B1283" s="20">
        <v>45935</v>
      </c>
      <c r="C1283" s="4" t="s">
        <v>1525</v>
      </c>
      <c r="D1283" s="4" t="s">
        <v>1728</v>
      </c>
      <c r="E1283" s="4" t="s">
        <v>1936</v>
      </c>
      <c r="F1283" s="4">
        <v>3</v>
      </c>
      <c r="G1283" s="4">
        <v>225.14</v>
      </c>
      <c r="H1283" s="4">
        <v>0.15</v>
      </c>
      <c r="I1283" s="4" t="s">
        <v>1964</v>
      </c>
      <c r="J1283" s="4">
        <v>574.10699999999997</v>
      </c>
      <c r="K1283" s="4">
        <f t="shared" si="80"/>
        <v>3</v>
      </c>
      <c r="L1283" s="4">
        <f t="shared" si="81"/>
        <v>225.14</v>
      </c>
      <c r="M1283" s="4">
        <f t="shared" si="82"/>
        <v>0.15</v>
      </c>
      <c r="N1283" s="4">
        <f t="shared" si="83"/>
        <v>574.10699999999997</v>
      </c>
      <c r="O1283" s="6">
        <f>VLOOKUP(C1283,'Cleaned Customer Dim'!$A$2:$D$501,4,FALSE)</f>
        <v>59</v>
      </c>
      <c r="P1283" s="6" t="str">
        <f>VLOOKUP(C1283,'Cleaned Customer Dim'!$A$2:$E$501,5,FALSE)</f>
        <v>Female</v>
      </c>
      <c r="Q1283" s="6" t="str">
        <f>VLOOKUP(C1283,'Cleaned Customer Dim'!$A$2:$J$501,10,FALSE)</f>
        <v>Platinum</v>
      </c>
      <c r="R1283" s="4" t="str">
        <f>VLOOKUP(D1283,'Cleaned Product Dim'!$A$2:$C$101,3,FALSE)</f>
        <v>Beauty</v>
      </c>
      <c r="S1283" s="6">
        <f>VLOOKUP(D1283,'Cleaned Product Dim'!$A$2:$G$101,7,FALSE)</f>
        <v>43.29</v>
      </c>
      <c r="T1283" s="6">
        <f>VLOOKUP(D1283,'Cleaned Product Dim'!$A$2:$H$101,8,FALSE)</f>
        <v>267</v>
      </c>
      <c r="U1283" s="6" t="str">
        <f>VLOOKUP(E1283,'Cleaned Store Dim'!$A$2:$C$21,3,FALSE)</f>
        <v>North</v>
      </c>
      <c r="V1283" s="6" t="str">
        <f>VLOOKUP(E1283,'Cleaned Store Dim'!$A$2:$E$21,5,FALSE)</f>
        <v>Flagship</v>
      </c>
      <c r="W1283" s="6" t="str">
        <f>VLOOKUP(E1283,'Cleaned Store Dim'!$A$2:$F$21,6,FALSE)</f>
        <v>Jenniferstad</v>
      </c>
    </row>
    <row r="1284" spans="1:23" ht="15.75" x14ac:dyDescent="0.25">
      <c r="A1284" s="4" t="s">
        <v>3249</v>
      </c>
      <c r="B1284" s="20">
        <v>45846</v>
      </c>
      <c r="C1284" s="4" t="s">
        <v>1022</v>
      </c>
      <c r="D1284" s="4" t="s">
        <v>1664</v>
      </c>
      <c r="E1284" s="4" t="s">
        <v>1948</v>
      </c>
      <c r="F1284" s="4">
        <v>1</v>
      </c>
      <c r="G1284" s="4">
        <v>654.17999999999995</v>
      </c>
      <c r="H1284" s="4">
        <v>0.19</v>
      </c>
      <c r="I1284" s="4" t="s">
        <v>1961</v>
      </c>
      <c r="J1284" s="4">
        <v>529.88580000000002</v>
      </c>
      <c r="K1284" s="4">
        <f t="shared" si="80"/>
        <v>1</v>
      </c>
      <c r="L1284" s="4">
        <f t="shared" si="81"/>
        <v>654.17999999999995</v>
      </c>
      <c r="M1284" s="4">
        <f t="shared" si="82"/>
        <v>0.19</v>
      </c>
      <c r="N1284" s="4">
        <f t="shared" si="83"/>
        <v>529.88580000000002</v>
      </c>
      <c r="O1284" s="6">
        <f>VLOOKUP(C1284,'Cleaned Customer Dim'!$A$2:$D$501,4,FALSE)</f>
        <v>21</v>
      </c>
      <c r="P1284" s="6" t="str">
        <f>VLOOKUP(C1284,'Cleaned Customer Dim'!$A$2:$E$501,5,FALSE)</f>
        <v>Female</v>
      </c>
      <c r="Q1284" s="6" t="str">
        <f>VLOOKUP(C1284,'Cleaned Customer Dim'!$A$2:$J$501,10,FALSE)</f>
        <v>Bronze</v>
      </c>
      <c r="R1284" s="4" t="str">
        <f>VLOOKUP(D1284,'Cleaned Product Dim'!$A$2:$C$101,3,FALSE)</f>
        <v>Home</v>
      </c>
      <c r="S1284" s="6">
        <f>VLOOKUP(D1284,'Cleaned Product Dim'!$A$2:$G$101,7,FALSE)</f>
        <v>218.48</v>
      </c>
      <c r="T1284" s="6">
        <f>VLOOKUP(D1284,'Cleaned Product Dim'!$A$2:$H$101,8,FALSE)</f>
        <v>276</v>
      </c>
      <c r="U1284" s="6" t="str">
        <f>VLOOKUP(E1284,'Cleaned Store Dim'!$A$2:$C$21,3,FALSE)</f>
        <v>East</v>
      </c>
      <c r="V1284" s="6" t="str">
        <f>VLOOKUP(E1284,'Cleaned Store Dim'!$A$2:$E$21,5,FALSE)</f>
        <v>Online</v>
      </c>
      <c r="W1284" s="6" t="str">
        <f>VLOOKUP(E1284,'Cleaned Store Dim'!$A$2:$F$21,6,FALSE)</f>
        <v>Vasquez</v>
      </c>
    </row>
    <row r="1285" spans="1:23" ht="15.75" x14ac:dyDescent="0.25">
      <c r="A1285" s="4" t="s">
        <v>3250</v>
      </c>
      <c r="B1285" s="20">
        <v>45552</v>
      </c>
      <c r="C1285" s="4" t="s">
        <v>222</v>
      </c>
      <c r="D1285" s="4" t="s">
        <v>1796</v>
      </c>
      <c r="E1285" s="4" t="s">
        <v>1908</v>
      </c>
      <c r="F1285" s="4">
        <v>2</v>
      </c>
      <c r="G1285" s="4">
        <v>504.98</v>
      </c>
      <c r="H1285" s="4">
        <v>0.08</v>
      </c>
      <c r="I1285" s="4" t="s">
        <v>1964</v>
      </c>
      <c r="J1285" s="4">
        <v>929.16320000000007</v>
      </c>
      <c r="K1285" s="4">
        <f t="shared" si="80"/>
        <v>2</v>
      </c>
      <c r="L1285" s="4">
        <f t="shared" si="81"/>
        <v>504.98</v>
      </c>
      <c r="M1285" s="4">
        <f t="shared" si="82"/>
        <v>0.08</v>
      </c>
      <c r="N1285" s="4">
        <f t="shared" si="83"/>
        <v>929.16320000000007</v>
      </c>
      <c r="O1285" s="6">
        <f>VLOOKUP(C1285,'Cleaned Customer Dim'!$A$2:$D$501,4,FALSE)</f>
        <v>51</v>
      </c>
      <c r="P1285" s="6" t="str">
        <f>VLOOKUP(C1285,'Cleaned Customer Dim'!$A$2:$E$501,5,FALSE)</f>
        <v>Male</v>
      </c>
      <c r="Q1285" s="6" t="str">
        <f>VLOOKUP(C1285,'Cleaned Customer Dim'!$A$2:$J$501,10,FALSE)</f>
        <v>Platinum</v>
      </c>
      <c r="R1285" s="4" t="str">
        <f>VLOOKUP(D1285,'Cleaned Product Dim'!$A$2:$C$101,3,FALSE)</f>
        <v>Beauty</v>
      </c>
      <c r="S1285" s="6">
        <f>VLOOKUP(D1285,'Cleaned Product Dim'!$A$2:$G$101,7,FALSE)</f>
        <v>214.32</v>
      </c>
      <c r="T1285" s="6">
        <f>VLOOKUP(D1285,'Cleaned Product Dim'!$A$2:$H$101,8,FALSE)</f>
        <v>383</v>
      </c>
      <c r="U1285" s="6" t="str">
        <f>VLOOKUP(E1285,'Cleaned Store Dim'!$A$2:$C$21,3,FALSE)</f>
        <v>North</v>
      </c>
      <c r="V1285" s="6" t="str">
        <f>VLOOKUP(E1285,'Cleaned Store Dim'!$A$2:$E$21,5,FALSE)</f>
        <v>Outlet</v>
      </c>
      <c r="W1285" s="6" t="str">
        <f>VLOOKUP(E1285,'Cleaned Store Dim'!$A$2:$F$21,6,FALSE)</f>
        <v>Chester</v>
      </c>
    </row>
    <row r="1286" spans="1:23" ht="15.75" x14ac:dyDescent="0.25">
      <c r="A1286" s="4" t="s">
        <v>3251</v>
      </c>
      <c r="B1286" s="20">
        <v>45823</v>
      </c>
      <c r="C1286" s="4" t="s">
        <v>1193</v>
      </c>
      <c r="D1286" s="4" t="s">
        <v>1744</v>
      </c>
      <c r="E1286" s="4" t="s">
        <v>1917</v>
      </c>
      <c r="F1286" s="4">
        <v>2</v>
      </c>
      <c r="G1286" s="4">
        <v>623.20000000000005</v>
      </c>
      <c r="H1286" s="4">
        <v>0.14000000000000001</v>
      </c>
      <c r="I1286" s="4" t="s">
        <v>1964</v>
      </c>
      <c r="J1286" s="4">
        <v>1071.904</v>
      </c>
      <c r="K1286" s="4">
        <f t="shared" si="80"/>
        <v>2</v>
      </c>
      <c r="L1286" s="4">
        <f t="shared" si="81"/>
        <v>623.20000000000005</v>
      </c>
      <c r="M1286" s="4">
        <f t="shared" si="82"/>
        <v>0.14000000000000001</v>
      </c>
      <c r="N1286" s="4">
        <f t="shared" si="83"/>
        <v>1071.904</v>
      </c>
      <c r="O1286" s="6">
        <f>VLOOKUP(C1286,'Cleaned Customer Dim'!$A$2:$D$501,4,FALSE)</f>
        <v>44</v>
      </c>
      <c r="P1286" s="6" t="str">
        <f>VLOOKUP(C1286,'Cleaned Customer Dim'!$A$2:$E$501,5,FALSE)</f>
        <v>Female</v>
      </c>
      <c r="Q1286" s="6" t="str">
        <f>VLOOKUP(C1286,'Cleaned Customer Dim'!$A$2:$J$501,10,FALSE)</f>
        <v>Bronze</v>
      </c>
      <c r="R1286" s="4" t="str">
        <f>VLOOKUP(D1286,'Cleaned Product Dim'!$A$2:$C$101,3,FALSE)</f>
        <v>Sports</v>
      </c>
      <c r="S1286" s="6">
        <f>VLOOKUP(D1286,'Cleaned Product Dim'!$A$2:$G$101,7,FALSE)</f>
        <v>434.84</v>
      </c>
      <c r="T1286" s="6">
        <f>VLOOKUP(D1286,'Cleaned Product Dim'!$A$2:$H$101,8,FALSE)</f>
        <v>185</v>
      </c>
      <c r="U1286" s="6" t="str">
        <f>VLOOKUP(E1286,'Cleaned Store Dim'!$A$2:$C$21,3,FALSE)</f>
        <v>West</v>
      </c>
      <c r="V1286" s="6" t="str">
        <f>VLOOKUP(E1286,'Cleaned Store Dim'!$A$2:$E$21,5,FALSE)</f>
        <v>Online</v>
      </c>
      <c r="W1286" s="6" t="str">
        <f>VLOOKUP(E1286,'Cleaned Store Dim'!$A$2:$F$21,6,FALSE)</f>
        <v>Thompson</v>
      </c>
    </row>
    <row r="1287" spans="1:23" ht="15.75" x14ac:dyDescent="0.25">
      <c r="A1287" s="4" t="s">
        <v>3252</v>
      </c>
      <c r="B1287" s="20">
        <v>45622</v>
      </c>
      <c r="C1287" s="4" t="s">
        <v>1034</v>
      </c>
      <c r="D1287" s="4" t="s">
        <v>1576</v>
      </c>
      <c r="E1287" s="4" t="s">
        <v>1939</v>
      </c>
      <c r="F1287" s="4">
        <v>2</v>
      </c>
      <c r="G1287" s="4">
        <v>530.54</v>
      </c>
      <c r="H1287" s="4">
        <v>0.28000000000000003</v>
      </c>
      <c r="I1287" s="4" t="s">
        <v>1964</v>
      </c>
      <c r="J1287" s="4">
        <v>763.97759999999994</v>
      </c>
      <c r="K1287" s="4">
        <f t="shared" si="80"/>
        <v>2</v>
      </c>
      <c r="L1287" s="4">
        <f t="shared" si="81"/>
        <v>530.54</v>
      </c>
      <c r="M1287" s="4">
        <f t="shared" si="82"/>
        <v>0.28000000000000003</v>
      </c>
      <c r="N1287" s="4">
        <f t="shared" si="83"/>
        <v>763.97759999999994</v>
      </c>
      <c r="O1287" s="6">
        <f>VLOOKUP(C1287,'Cleaned Customer Dim'!$A$2:$D$501,4,FALSE)</f>
        <v>60</v>
      </c>
      <c r="P1287" s="6" t="str">
        <f>VLOOKUP(C1287,'Cleaned Customer Dim'!$A$2:$E$501,5,FALSE)</f>
        <v>Male</v>
      </c>
      <c r="Q1287" s="6" t="str">
        <f>VLOOKUP(C1287,'Cleaned Customer Dim'!$A$2:$J$501,10,FALSE)</f>
        <v>Bronze</v>
      </c>
      <c r="R1287" s="4" t="str">
        <f>VLOOKUP(D1287,'Cleaned Product Dim'!$A$2:$C$101,3,FALSE)</f>
        <v>Clothing</v>
      </c>
      <c r="S1287" s="6">
        <f>VLOOKUP(D1287,'Cleaned Product Dim'!$A$2:$G$101,7,FALSE)</f>
        <v>261</v>
      </c>
      <c r="T1287" s="6">
        <f>VLOOKUP(D1287,'Cleaned Product Dim'!$A$2:$H$101,8,FALSE)</f>
        <v>59</v>
      </c>
      <c r="U1287" s="6" t="str">
        <f>VLOOKUP(E1287,'Cleaned Store Dim'!$A$2:$C$21,3,FALSE)</f>
        <v>West</v>
      </c>
      <c r="V1287" s="6" t="str">
        <f>VLOOKUP(E1287,'Cleaned Store Dim'!$A$2:$E$21,5,FALSE)</f>
        <v>Flagship</v>
      </c>
      <c r="W1287" s="6" t="str">
        <f>VLOOKUP(E1287,'Cleaned Store Dim'!$A$2:$F$21,6,FALSE)</f>
        <v>New Jimmy</v>
      </c>
    </row>
    <row r="1288" spans="1:23" ht="15.75" x14ac:dyDescent="0.25">
      <c r="A1288" s="4" t="s">
        <v>3253</v>
      </c>
      <c r="B1288" s="20">
        <v>45694</v>
      </c>
      <c r="C1288" s="4" t="s">
        <v>1154</v>
      </c>
      <c r="D1288" s="4" t="s">
        <v>1555</v>
      </c>
      <c r="E1288" s="4" t="s">
        <v>1939</v>
      </c>
      <c r="F1288" s="4">
        <v>3</v>
      </c>
      <c r="G1288" s="4">
        <v>279.45</v>
      </c>
      <c r="H1288" s="4">
        <v>0.15</v>
      </c>
      <c r="I1288" s="4" t="s">
        <v>1964</v>
      </c>
      <c r="J1288" s="4">
        <v>712.59749999999985</v>
      </c>
      <c r="K1288" s="4">
        <f t="shared" si="80"/>
        <v>3</v>
      </c>
      <c r="L1288" s="4">
        <f t="shared" si="81"/>
        <v>279.45</v>
      </c>
      <c r="M1288" s="4">
        <f t="shared" si="82"/>
        <v>0.15</v>
      </c>
      <c r="N1288" s="4">
        <f t="shared" si="83"/>
        <v>712.59749999999985</v>
      </c>
      <c r="O1288" s="6">
        <f>VLOOKUP(C1288,'Cleaned Customer Dim'!$A$2:$D$501,4,FALSE)</f>
        <v>63</v>
      </c>
      <c r="P1288" s="6" t="str">
        <f>VLOOKUP(C1288,'Cleaned Customer Dim'!$A$2:$E$501,5,FALSE)</f>
        <v>Female</v>
      </c>
      <c r="Q1288" s="6" t="str">
        <f>VLOOKUP(C1288,'Cleaned Customer Dim'!$A$2:$J$501,10,FALSE)</f>
        <v>Platinum</v>
      </c>
      <c r="R1288" s="4" t="str">
        <f>VLOOKUP(D1288,'Cleaned Product Dim'!$A$2:$C$101,3,FALSE)</f>
        <v>Electronics</v>
      </c>
      <c r="S1288" s="6">
        <f>VLOOKUP(D1288,'Cleaned Product Dim'!$A$2:$G$101,7,FALSE)</f>
        <v>112.42</v>
      </c>
      <c r="T1288" s="6">
        <f>VLOOKUP(D1288,'Cleaned Product Dim'!$A$2:$H$101,8,FALSE)</f>
        <v>416</v>
      </c>
      <c r="U1288" s="6" t="str">
        <f>VLOOKUP(E1288,'Cleaned Store Dim'!$A$2:$C$21,3,FALSE)</f>
        <v>West</v>
      </c>
      <c r="V1288" s="6" t="str">
        <f>VLOOKUP(E1288,'Cleaned Store Dim'!$A$2:$E$21,5,FALSE)</f>
        <v>Flagship</v>
      </c>
      <c r="W1288" s="6" t="str">
        <f>VLOOKUP(E1288,'Cleaned Store Dim'!$A$2:$F$21,6,FALSE)</f>
        <v>New Jimmy</v>
      </c>
    </row>
    <row r="1289" spans="1:23" ht="15.75" x14ac:dyDescent="0.25">
      <c r="A1289" s="4" t="s">
        <v>3254</v>
      </c>
      <c r="B1289" s="20">
        <v>45645</v>
      </c>
      <c r="C1289" s="4" t="s">
        <v>860</v>
      </c>
      <c r="D1289" s="4" t="s">
        <v>1606</v>
      </c>
      <c r="E1289" s="4" t="s">
        <v>1917</v>
      </c>
      <c r="F1289" s="4">
        <v>3</v>
      </c>
      <c r="G1289" s="4">
        <v>906.99</v>
      </c>
      <c r="H1289" s="4">
        <v>0.26</v>
      </c>
      <c r="I1289" s="4" t="s">
        <v>1964</v>
      </c>
      <c r="J1289" s="4">
        <v>2013.5178000000001</v>
      </c>
      <c r="K1289" s="4">
        <f t="shared" si="80"/>
        <v>3</v>
      </c>
      <c r="L1289" s="4">
        <f t="shared" si="81"/>
        <v>906.99</v>
      </c>
      <c r="M1289" s="4">
        <f t="shared" si="82"/>
        <v>0.26</v>
      </c>
      <c r="N1289" s="4">
        <f t="shared" si="83"/>
        <v>2013.5178000000001</v>
      </c>
      <c r="O1289" s="6">
        <f>VLOOKUP(C1289,'Cleaned Customer Dim'!$A$2:$D$501,4,FALSE)</f>
        <v>32</v>
      </c>
      <c r="P1289" s="6" t="str">
        <f>VLOOKUP(C1289,'Cleaned Customer Dim'!$A$2:$E$501,5,FALSE)</f>
        <v>Female</v>
      </c>
      <c r="Q1289" s="6" t="str">
        <f>VLOOKUP(C1289,'Cleaned Customer Dim'!$A$2:$J$501,10,FALSE)</f>
        <v>Bronze</v>
      </c>
      <c r="R1289" s="4" t="str">
        <f>VLOOKUP(D1289,'Cleaned Product Dim'!$A$2:$C$101,3,FALSE)</f>
        <v>Beauty</v>
      </c>
      <c r="S1289" s="6">
        <f>VLOOKUP(D1289,'Cleaned Product Dim'!$A$2:$G$101,7,FALSE)</f>
        <v>115.82</v>
      </c>
      <c r="T1289" s="6">
        <f>VLOOKUP(D1289,'Cleaned Product Dim'!$A$2:$H$101,8,FALSE)</f>
        <v>460</v>
      </c>
      <c r="U1289" s="6" t="str">
        <f>VLOOKUP(E1289,'Cleaned Store Dim'!$A$2:$C$21,3,FALSE)</f>
        <v>West</v>
      </c>
      <c r="V1289" s="6" t="str">
        <f>VLOOKUP(E1289,'Cleaned Store Dim'!$A$2:$E$21,5,FALSE)</f>
        <v>Online</v>
      </c>
      <c r="W1289" s="6" t="str">
        <f>VLOOKUP(E1289,'Cleaned Store Dim'!$A$2:$F$21,6,FALSE)</f>
        <v>Thompson</v>
      </c>
    </row>
    <row r="1290" spans="1:23" ht="15.75" x14ac:dyDescent="0.25">
      <c r="A1290" s="4" t="s">
        <v>3255</v>
      </c>
      <c r="B1290" s="20">
        <v>45692</v>
      </c>
      <c r="C1290" s="4" t="s">
        <v>262</v>
      </c>
      <c r="D1290" s="4" t="s">
        <v>1823</v>
      </c>
      <c r="E1290" s="4" t="s">
        <v>1942</v>
      </c>
      <c r="F1290" s="4">
        <v>4</v>
      </c>
      <c r="G1290" s="4">
        <v>408.76</v>
      </c>
      <c r="H1290" s="4">
        <v>0.12</v>
      </c>
      <c r="I1290" s="4" t="s">
        <v>1964</v>
      </c>
      <c r="J1290" s="4">
        <v>1438.8352</v>
      </c>
      <c r="K1290" s="4">
        <f t="shared" si="80"/>
        <v>4</v>
      </c>
      <c r="L1290" s="4">
        <f t="shared" si="81"/>
        <v>408.76</v>
      </c>
      <c r="M1290" s="4">
        <f t="shared" si="82"/>
        <v>0.12</v>
      </c>
      <c r="N1290" s="4">
        <f t="shared" si="83"/>
        <v>1438.8352</v>
      </c>
      <c r="O1290" s="6">
        <f>VLOOKUP(C1290,'Cleaned Customer Dim'!$A$2:$D$501,4,FALSE)</f>
        <v>29</v>
      </c>
      <c r="P1290" s="6" t="str">
        <f>VLOOKUP(C1290,'Cleaned Customer Dim'!$A$2:$E$501,5,FALSE)</f>
        <v>Female</v>
      </c>
      <c r="Q1290" s="6" t="str">
        <f>VLOOKUP(C1290,'Cleaned Customer Dim'!$A$2:$J$501,10,FALSE)</f>
        <v>Gold</v>
      </c>
      <c r="R1290" s="4" t="str">
        <f>VLOOKUP(D1290,'Cleaned Product Dim'!$A$2:$C$101,3,FALSE)</f>
        <v>Home</v>
      </c>
      <c r="S1290" s="6">
        <f>VLOOKUP(D1290,'Cleaned Product Dim'!$A$2:$G$101,7,FALSE)</f>
        <v>143.43</v>
      </c>
      <c r="T1290" s="6">
        <f>VLOOKUP(D1290,'Cleaned Product Dim'!$A$2:$H$101,8,FALSE)</f>
        <v>58</v>
      </c>
      <c r="U1290" s="6" t="str">
        <f>VLOOKUP(E1290,'Cleaned Store Dim'!$A$2:$C$21,3,FALSE)</f>
        <v>North</v>
      </c>
      <c r="V1290" s="6" t="str">
        <f>VLOOKUP(E1290,'Cleaned Store Dim'!$A$2:$E$21,5,FALSE)</f>
        <v>Flagship</v>
      </c>
      <c r="W1290" s="6" t="str">
        <f>VLOOKUP(E1290,'Cleaned Store Dim'!$A$2:$F$21,6,FALSE)</f>
        <v>Benson</v>
      </c>
    </row>
    <row r="1291" spans="1:23" ht="15.75" x14ac:dyDescent="0.25">
      <c r="A1291" s="4" t="s">
        <v>3256</v>
      </c>
      <c r="B1291" s="20">
        <v>45331</v>
      </c>
      <c r="C1291" s="4" t="s">
        <v>593</v>
      </c>
      <c r="D1291" s="4" t="s">
        <v>1686</v>
      </c>
      <c r="E1291" s="4" t="s">
        <v>1921</v>
      </c>
      <c r="F1291" s="4">
        <v>2</v>
      </c>
      <c r="G1291" s="4">
        <v>117.34</v>
      </c>
      <c r="H1291" s="4">
        <v>0.09</v>
      </c>
      <c r="I1291" s="4" t="s">
        <v>1961</v>
      </c>
      <c r="J1291" s="4">
        <v>213.55879999999999</v>
      </c>
      <c r="K1291" s="4">
        <f t="shared" si="80"/>
        <v>2</v>
      </c>
      <c r="L1291" s="4">
        <f t="shared" si="81"/>
        <v>117.34</v>
      </c>
      <c r="M1291" s="4">
        <f t="shared" si="82"/>
        <v>0.09</v>
      </c>
      <c r="N1291" s="4">
        <f t="shared" si="83"/>
        <v>213.55879999999999</v>
      </c>
      <c r="O1291" s="6">
        <f>VLOOKUP(C1291,'Cleaned Customer Dim'!$A$2:$D$501,4,FALSE)</f>
        <v>55</v>
      </c>
      <c r="P1291" s="6" t="str">
        <f>VLOOKUP(C1291,'Cleaned Customer Dim'!$A$2:$E$501,5,FALSE)</f>
        <v>Male</v>
      </c>
      <c r="Q1291" s="6" t="str">
        <f>VLOOKUP(C1291,'Cleaned Customer Dim'!$A$2:$J$501,10,FALSE)</f>
        <v>Platinum</v>
      </c>
      <c r="R1291" s="4" t="str">
        <f>VLOOKUP(D1291,'Cleaned Product Dim'!$A$2:$C$101,3,FALSE)</f>
        <v>Clothing</v>
      </c>
      <c r="S1291" s="6">
        <f>VLOOKUP(D1291,'Cleaned Product Dim'!$A$2:$G$101,7,FALSE)</f>
        <v>223.43</v>
      </c>
      <c r="T1291" s="6">
        <f>VLOOKUP(D1291,'Cleaned Product Dim'!$A$2:$H$101,8,FALSE)</f>
        <v>154</v>
      </c>
      <c r="U1291" s="6" t="str">
        <f>VLOOKUP(E1291,'Cleaned Store Dim'!$A$2:$C$21,3,FALSE)</f>
        <v>South</v>
      </c>
      <c r="V1291" s="6" t="str">
        <f>VLOOKUP(E1291,'Cleaned Store Dim'!$A$2:$E$21,5,FALSE)</f>
        <v>Flagship</v>
      </c>
      <c r="W1291" s="6" t="str">
        <f>VLOOKUP(E1291,'Cleaned Store Dim'!$A$2:$F$21,6,FALSE)</f>
        <v>Johnstad</v>
      </c>
    </row>
    <row r="1292" spans="1:23" ht="15.75" x14ac:dyDescent="0.25">
      <c r="A1292" s="4" t="s">
        <v>3257</v>
      </c>
      <c r="B1292" s="20">
        <v>45376</v>
      </c>
      <c r="C1292" s="4" t="s">
        <v>566</v>
      </c>
      <c r="D1292" s="4" t="s">
        <v>1856</v>
      </c>
      <c r="E1292" s="4" t="s">
        <v>1934</v>
      </c>
      <c r="F1292" s="4">
        <v>3</v>
      </c>
      <c r="G1292" s="4">
        <v>690.27</v>
      </c>
      <c r="H1292" s="4">
        <v>7.0000000000000007E-2</v>
      </c>
      <c r="I1292" s="4" t="s">
        <v>1961</v>
      </c>
      <c r="J1292" s="4">
        <v>1925.8533</v>
      </c>
      <c r="K1292" s="4">
        <f t="shared" si="80"/>
        <v>3</v>
      </c>
      <c r="L1292" s="4">
        <f t="shared" si="81"/>
        <v>690.27</v>
      </c>
      <c r="M1292" s="4">
        <f t="shared" si="82"/>
        <v>7.0000000000000007E-2</v>
      </c>
      <c r="N1292" s="4">
        <f t="shared" si="83"/>
        <v>1925.8533</v>
      </c>
      <c r="O1292" s="6">
        <f>VLOOKUP(C1292,'Cleaned Customer Dim'!$A$2:$D$501,4,FALSE)</f>
        <v>36</v>
      </c>
      <c r="P1292" s="6" t="str">
        <f>VLOOKUP(C1292,'Cleaned Customer Dim'!$A$2:$E$501,5,FALSE)</f>
        <v>Female</v>
      </c>
      <c r="Q1292" s="6" t="str">
        <f>VLOOKUP(C1292,'Cleaned Customer Dim'!$A$2:$J$501,10,FALSE)</f>
        <v>Platinum</v>
      </c>
      <c r="R1292" s="4" t="str">
        <f>VLOOKUP(D1292,'Cleaned Product Dim'!$A$2:$C$101,3,FALSE)</f>
        <v>Clothing</v>
      </c>
      <c r="S1292" s="6">
        <f>VLOOKUP(D1292,'Cleaned Product Dim'!$A$2:$G$101,7,FALSE)</f>
        <v>438.25</v>
      </c>
      <c r="T1292" s="6">
        <f>VLOOKUP(D1292,'Cleaned Product Dim'!$A$2:$H$101,8,FALSE)</f>
        <v>496</v>
      </c>
      <c r="U1292" s="6" t="str">
        <f>VLOOKUP(E1292,'Cleaned Store Dim'!$A$2:$C$21,3,FALSE)</f>
        <v>South</v>
      </c>
      <c r="V1292" s="6" t="str">
        <f>VLOOKUP(E1292,'Cleaned Store Dim'!$A$2:$E$21,5,FALSE)</f>
        <v>Outlet</v>
      </c>
      <c r="W1292" s="6" t="str">
        <f>VLOOKUP(E1292,'Cleaned Store Dim'!$A$2:$F$21,6,FALSE)</f>
        <v>Christopher</v>
      </c>
    </row>
    <row r="1293" spans="1:23" ht="15.75" x14ac:dyDescent="0.25">
      <c r="A1293" s="4" t="s">
        <v>3258</v>
      </c>
      <c r="B1293" s="20">
        <v>45709</v>
      </c>
      <c r="C1293" s="4" t="s">
        <v>385</v>
      </c>
      <c r="D1293" s="4" t="s">
        <v>1661</v>
      </c>
      <c r="E1293" s="4" t="s">
        <v>1942</v>
      </c>
      <c r="F1293" s="4">
        <v>4</v>
      </c>
      <c r="G1293" s="4">
        <v>377.18</v>
      </c>
      <c r="H1293" s="4">
        <v>0.24</v>
      </c>
      <c r="I1293" s="4" t="s">
        <v>1961</v>
      </c>
      <c r="J1293" s="4">
        <v>1146.6271999999999</v>
      </c>
      <c r="K1293" s="4">
        <f t="shared" si="80"/>
        <v>4</v>
      </c>
      <c r="L1293" s="4">
        <f t="shared" si="81"/>
        <v>377.18</v>
      </c>
      <c r="M1293" s="4">
        <f t="shared" si="82"/>
        <v>0.24</v>
      </c>
      <c r="N1293" s="4">
        <f t="shared" si="83"/>
        <v>1146.6271999999999</v>
      </c>
      <c r="O1293" s="6">
        <f>VLOOKUP(C1293,'Cleaned Customer Dim'!$A$2:$D$501,4,FALSE)</f>
        <v>38</v>
      </c>
      <c r="P1293" s="6" t="str">
        <f>VLOOKUP(C1293,'Cleaned Customer Dim'!$A$2:$E$501,5,FALSE)</f>
        <v>Male</v>
      </c>
      <c r="Q1293" s="6" t="str">
        <f>VLOOKUP(C1293,'Cleaned Customer Dim'!$A$2:$J$501,10,FALSE)</f>
        <v>Bronze</v>
      </c>
      <c r="R1293" s="4" t="str">
        <f>VLOOKUP(D1293,'Cleaned Product Dim'!$A$2:$C$101,3,FALSE)</f>
        <v>Sports</v>
      </c>
      <c r="S1293" s="6">
        <f>VLOOKUP(D1293,'Cleaned Product Dim'!$A$2:$G$101,7,FALSE)</f>
        <v>38.76</v>
      </c>
      <c r="T1293" s="6">
        <f>VLOOKUP(D1293,'Cleaned Product Dim'!$A$2:$H$101,8,FALSE)</f>
        <v>137</v>
      </c>
      <c r="U1293" s="6" t="str">
        <f>VLOOKUP(E1293,'Cleaned Store Dim'!$A$2:$C$21,3,FALSE)</f>
        <v>North</v>
      </c>
      <c r="V1293" s="6" t="str">
        <f>VLOOKUP(E1293,'Cleaned Store Dim'!$A$2:$E$21,5,FALSE)</f>
        <v>Flagship</v>
      </c>
      <c r="W1293" s="6" t="str">
        <f>VLOOKUP(E1293,'Cleaned Store Dim'!$A$2:$F$21,6,FALSE)</f>
        <v>Benson</v>
      </c>
    </row>
    <row r="1294" spans="1:23" ht="15.75" x14ac:dyDescent="0.25">
      <c r="A1294" s="4" t="s">
        <v>3259</v>
      </c>
      <c r="B1294" s="20">
        <v>45357</v>
      </c>
      <c r="C1294" s="4" t="s">
        <v>397</v>
      </c>
      <c r="D1294" s="4" t="s">
        <v>1700</v>
      </c>
      <c r="E1294" s="4" t="s">
        <v>1887</v>
      </c>
      <c r="F1294" s="4">
        <v>1</v>
      </c>
      <c r="G1294" s="4">
        <v>70.52</v>
      </c>
      <c r="H1294" s="4">
        <v>0.08</v>
      </c>
      <c r="I1294" s="4" t="s">
        <v>1964</v>
      </c>
      <c r="J1294" s="4">
        <v>64.878399999999999</v>
      </c>
      <c r="K1294" s="4">
        <f t="shared" si="80"/>
        <v>1</v>
      </c>
      <c r="L1294" s="4">
        <f t="shared" si="81"/>
        <v>70.52</v>
      </c>
      <c r="M1294" s="4">
        <f t="shared" si="82"/>
        <v>0.08</v>
      </c>
      <c r="N1294" s="4">
        <f t="shared" si="83"/>
        <v>64.878399999999999</v>
      </c>
      <c r="O1294" s="6">
        <f>VLOOKUP(C1294,'Cleaned Customer Dim'!$A$2:$D$501,4,FALSE)</f>
        <v>27</v>
      </c>
      <c r="P1294" s="6" t="str">
        <f>VLOOKUP(C1294,'Cleaned Customer Dim'!$A$2:$E$501,5,FALSE)</f>
        <v>Female</v>
      </c>
      <c r="Q1294" s="6" t="str">
        <f>VLOOKUP(C1294,'Cleaned Customer Dim'!$A$2:$J$501,10,FALSE)</f>
        <v>Silver</v>
      </c>
      <c r="R1294" s="4" t="str">
        <f>VLOOKUP(D1294,'Cleaned Product Dim'!$A$2:$C$101,3,FALSE)</f>
        <v>Electronics</v>
      </c>
      <c r="S1294" s="6">
        <f>VLOOKUP(D1294,'Cleaned Product Dim'!$A$2:$G$101,7,FALSE)</f>
        <v>38.520000000000003</v>
      </c>
      <c r="T1294" s="6">
        <f>VLOOKUP(D1294,'Cleaned Product Dim'!$A$2:$H$101,8,FALSE)</f>
        <v>378</v>
      </c>
      <c r="U1294" s="6" t="str">
        <f>VLOOKUP(E1294,'Cleaned Store Dim'!$A$2:$C$21,3,FALSE)</f>
        <v>East</v>
      </c>
      <c r="V1294" s="6" t="str">
        <f>VLOOKUP(E1294,'Cleaned Store Dim'!$A$2:$E$21,5,FALSE)</f>
        <v>Flagship</v>
      </c>
      <c r="W1294" s="6" t="str">
        <f>VLOOKUP(E1294,'Cleaned Store Dim'!$A$2:$F$21,6,FALSE)</f>
        <v>Washington</v>
      </c>
    </row>
    <row r="1295" spans="1:23" ht="15.75" x14ac:dyDescent="0.25">
      <c r="A1295" s="4" t="s">
        <v>3260</v>
      </c>
      <c r="B1295" s="20">
        <v>45506</v>
      </c>
      <c r="C1295" s="4" t="s">
        <v>886</v>
      </c>
      <c r="D1295" s="4" t="s">
        <v>1693</v>
      </c>
      <c r="E1295" s="4" t="s">
        <v>1921</v>
      </c>
      <c r="F1295" s="4">
        <v>1</v>
      </c>
      <c r="G1295" s="4">
        <v>40.25</v>
      </c>
      <c r="H1295" s="4">
        <v>0.1</v>
      </c>
      <c r="I1295" s="4" t="s">
        <v>1961</v>
      </c>
      <c r="J1295" s="4">
        <v>36.225000000000001</v>
      </c>
      <c r="K1295" s="4">
        <f t="shared" si="80"/>
        <v>1</v>
      </c>
      <c r="L1295" s="4">
        <f t="shared" si="81"/>
        <v>40.25</v>
      </c>
      <c r="M1295" s="4">
        <f t="shared" si="82"/>
        <v>0.1</v>
      </c>
      <c r="N1295" s="4">
        <f t="shared" si="83"/>
        <v>36.225000000000001</v>
      </c>
      <c r="O1295" s="6">
        <f>VLOOKUP(C1295,'Cleaned Customer Dim'!$A$2:$D$501,4,FALSE)</f>
        <v>22</v>
      </c>
      <c r="P1295" s="6" t="str">
        <f>VLOOKUP(C1295,'Cleaned Customer Dim'!$A$2:$E$501,5,FALSE)</f>
        <v>Male</v>
      </c>
      <c r="Q1295" s="6" t="str">
        <f>VLOOKUP(C1295,'Cleaned Customer Dim'!$A$2:$J$501,10,FALSE)</f>
        <v>Gold</v>
      </c>
      <c r="R1295" s="4" t="str">
        <f>VLOOKUP(D1295,'Cleaned Product Dim'!$A$2:$C$101,3,FALSE)</f>
        <v>Sports</v>
      </c>
      <c r="S1295" s="6">
        <f>VLOOKUP(D1295,'Cleaned Product Dim'!$A$2:$G$101,7,FALSE)</f>
        <v>135.61000000000001</v>
      </c>
      <c r="T1295" s="6">
        <f>VLOOKUP(D1295,'Cleaned Product Dim'!$A$2:$H$101,8,FALSE)</f>
        <v>394</v>
      </c>
      <c r="U1295" s="6" t="str">
        <f>VLOOKUP(E1295,'Cleaned Store Dim'!$A$2:$C$21,3,FALSE)</f>
        <v>South</v>
      </c>
      <c r="V1295" s="6" t="str">
        <f>VLOOKUP(E1295,'Cleaned Store Dim'!$A$2:$E$21,5,FALSE)</f>
        <v>Flagship</v>
      </c>
      <c r="W1295" s="6" t="str">
        <f>VLOOKUP(E1295,'Cleaned Store Dim'!$A$2:$F$21,6,FALSE)</f>
        <v>Johnstad</v>
      </c>
    </row>
    <row r="1296" spans="1:23" ht="15.75" x14ac:dyDescent="0.25">
      <c r="A1296" s="4" t="s">
        <v>3261</v>
      </c>
      <c r="B1296" s="20">
        <v>45447</v>
      </c>
      <c r="C1296" s="4" t="s">
        <v>757</v>
      </c>
      <c r="D1296" s="4" t="s">
        <v>1850</v>
      </c>
      <c r="E1296" s="4" t="s">
        <v>1927</v>
      </c>
      <c r="F1296" s="4">
        <v>3</v>
      </c>
      <c r="G1296" s="4">
        <v>539.44000000000005</v>
      </c>
      <c r="H1296" s="4">
        <v>0.05</v>
      </c>
      <c r="I1296" s="4" t="s">
        <v>1964</v>
      </c>
      <c r="J1296" s="4">
        <v>1537.404</v>
      </c>
      <c r="K1296" s="4">
        <f t="shared" si="80"/>
        <v>3</v>
      </c>
      <c r="L1296" s="4">
        <f t="shared" si="81"/>
        <v>539.44000000000005</v>
      </c>
      <c r="M1296" s="4">
        <f t="shared" si="82"/>
        <v>0.05</v>
      </c>
      <c r="N1296" s="4">
        <f t="shared" si="83"/>
        <v>1537.404</v>
      </c>
      <c r="O1296" s="6">
        <f>VLOOKUP(C1296,'Cleaned Customer Dim'!$A$2:$D$501,4,FALSE)</f>
        <v>27</v>
      </c>
      <c r="P1296" s="6" t="str">
        <f>VLOOKUP(C1296,'Cleaned Customer Dim'!$A$2:$E$501,5,FALSE)</f>
        <v>Female</v>
      </c>
      <c r="Q1296" s="6" t="str">
        <f>VLOOKUP(C1296,'Cleaned Customer Dim'!$A$2:$J$501,10,FALSE)</f>
        <v>Platinum</v>
      </c>
      <c r="R1296" s="4" t="str">
        <f>VLOOKUP(D1296,'Cleaned Product Dim'!$A$2:$C$101,3,FALSE)</f>
        <v>Beauty</v>
      </c>
      <c r="S1296" s="6">
        <f>VLOOKUP(D1296,'Cleaned Product Dim'!$A$2:$G$101,7,FALSE)</f>
        <v>183.04</v>
      </c>
      <c r="T1296" s="6">
        <f>VLOOKUP(D1296,'Cleaned Product Dim'!$A$2:$H$101,8,FALSE)</f>
        <v>457</v>
      </c>
      <c r="U1296" s="6" t="str">
        <f>VLOOKUP(E1296,'Cleaned Store Dim'!$A$2:$C$21,3,FALSE)</f>
        <v>South</v>
      </c>
      <c r="V1296" s="6" t="str">
        <f>VLOOKUP(E1296,'Cleaned Store Dim'!$A$2:$E$21,5,FALSE)</f>
        <v>Online</v>
      </c>
      <c r="W1296" s="6" t="str">
        <f>VLOOKUP(E1296,'Cleaned Store Dim'!$A$2:$F$21,6,FALSE)</f>
        <v>Lake</v>
      </c>
    </row>
    <row r="1297" spans="1:23" ht="15.75" x14ac:dyDescent="0.25">
      <c r="A1297" s="4" t="s">
        <v>3262</v>
      </c>
      <c r="B1297" s="20">
        <v>45313</v>
      </c>
      <c r="C1297" s="4" t="s">
        <v>802</v>
      </c>
      <c r="D1297" s="4" t="s">
        <v>1762</v>
      </c>
      <c r="E1297" s="4" t="s">
        <v>1904</v>
      </c>
      <c r="F1297" s="4">
        <v>3</v>
      </c>
      <c r="G1297" s="4">
        <v>543.49</v>
      </c>
      <c r="H1297" s="4">
        <v>0.05</v>
      </c>
      <c r="I1297" s="4" t="s">
        <v>1961</v>
      </c>
      <c r="J1297" s="4">
        <v>1548.9465</v>
      </c>
      <c r="K1297" s="4">
        <f t="shared" si="80"/>
        <v>3</v>
      </c>
      <c r="L1297" s="4">
        <f t="shared" si="81"/>
        <v>543.49</v>
      </c>
      <c r="M1297" s="4">
        <f t="shared" si="82"/>
        <v>0.05</v>
      </c>
      <c r="N1297" s="4">
        <f t="shared" si="83"/>
        <v>1548.9465</v>
      </c>
      <c r="O1297" s="6">
        <f>VLOOKUP(C1297,'Cleaned Customer Dim'!$A$2:$D$501,4,FALSE)</f>
        <v>32</v>
      </c>
      <c r="P1297" s="6" t="str">
        <f>VLOOKUP(C1297,'Cleaned Customer Dim'!$A$2:$E$501,5,FALSE)</f>
        <v>Male</v>
      </c>
      <c r="Q1297" s="6" t="str">
        <f>VLOOKUP(C1297,'Cleaned Customer Dim'!$A$2:$J$501,10,FALSE)</f>
        <v>Platinum</v>
      </c>
      <c r="R1297" s="4" t="str">
        <f>VLOOKUP(D1297,'Cleaned Product Dim'!$A$2:$C$101,3,FALSE)</f>
        <v>Beauty</v>
      </c>
      <c r="S1297" s="6">
        <f>VLOOKUP(D1297,'Cleaned Product Dim'!$A$2:$G$101,7,FALSE)</f>
        <v>482.75</v>
      </c>
      <c r="T1297" s="6">
        <f>VLOOKUP(D1297,'Cleaned Product Dim'!$A$2:$H$101,8,FALSE)</f>
        <v>444</v>
      </c>
      <c r="U1297" s="6" t="str">
        <f>VLOOKUP(E1297,'Cleaned Store Dim'!$A$2:$C$21,3,FALSE)</f>
        <v>South</v>
      </c>
      <c r="V1297" s="6" t="str">
        <f>VLOOKUP(E1297,'Cleaned Store Dim'!$A$2:$E$21,5,FALSE)</f>
        <v>Online</v>
      </c>
      <c r="W1297" s="6" t="str">
        <f>VLOOKUP(E1297,'Cleaned Store Dim'!$A$2:$F$21,6,FALSE)</f>
        <v>Sharon</v>
      </c>
    </row>
    <row r="1298" spans="1:23" ht="15.75" x14ac:dyDescent="0.25">
      <c r="A1298" s="4" t="s">
        <v>3263</v>
      </c>
      <c r="B1298" s="20">
        <v>45221</v>
      </c>
      <c r="C1298" s="4" t="s">
        <v>1031</v>
      </c>
      <c r="D1298" s="4" t="s">
        <v>1585</v>
      </c>
      <c r="E1298" s="4" t="s">
        <v>1911</v>
      </c>
      <c r="F1298" s="4">
        <v>4</v>
      </c>
      <c r="G1298" s="4">
        <v>547.21</v>
      </c>
      <c r="H1298" s="4">
        <v>0.1</v>
      </c>
      <c r="I1298" s="4" t="s">
        <v>1964</v>
      </c>
      <c r="J1298" s="4">
        <v>1969.9559999999999</v>
      </c>
      <c r="K1298" s="4">
        <f t="shared" si="80"/>
        <v>4</v>
      </c>
      <c r="L1298" s="4">
        <f t="shared" si="81"/>
        <v>547.21</v>
      </c>
      <c r="M1298" s="4">
        <f t="shared" si="82"/>
        <v>0.1</v>
      </c>
      <c r="N1298" s="4">
        <f t="shared" si="83"/>
        <v>1969.9559999999999</v>
      </c>
      <c r="O1298" s="6">
        <f>VLOOKUP(C1298,'Cleaned Customer Dim'!$A$2:$D$501,4,FALSE)</f>
        <v>58</v>
      </c>
      <c r="P1298" s="6" t="str">
        <f>VLOOKUP(C1298,'Cleaned Customer Dim'!$A$2:$E$501,5,FALSE)</f>
        <v>Male</v>
      </c>
      <c r="Q1298" s="6" t="str">
        <f>VLOOKUP(C1298,'Cleaned Customer Dim'!$A$2:$J$501,10,FALSE)</f>
        <v>Bronze</v>
      </c>
      <c r="R1298" s="4" t="str">
        <f>VLOOKUP(D1298,'Cleaned Product Dim'!$A$2:$C$101,3,FALSE)</f>
        <v>Home</v>
      </c>
      <c r="S1298" s="6">
        <f>VLOOKUP(D1298,'Cleaned Product Dim'!$A$2:$G$101,7,FALSE)</f>
        <v>218.86</v>
      </c>
      <c r="T1298" s="6">
        <f>VLOOKUP(D1298,'Cleaned Product Dim'!$A$2:$H$101,8,FALSE)</f>
        <v>170</v>
      </c>
      <c r="U1298" s="6" t="str">
        <f>VLOOKUP(E1298,'Cleaned Store Dim'!$A$2:$C$21,3,FALSE)</f>
        <v>East</v>
      </c>
      <c r="V1298" s="6" t="str">
        <f>VLOOKUP(E1298,'Cleaned Store Dim'!$A$2:$E$21,5,FALSE)</f>
        <v>Online</v>
      </c>
      <c r="W1298" s="6" t="str">
        <f>VLOOKUP(E1298,'Cleaned Store Dim'!$A$2:$F$21,6,FALSE)</f>
        <v>Joseph</v>
      </c>
    </row>
    <row r="1299" spans="1:23" ht="15.75" x14ac:dyDescent="0.25">
      <c r="A1299" s="4" t="s">
        <v>3264</v>
      </c>
      <c r="B1299" s="20">
        <v>45619</v>
      </c>
      <c r="C1299" s="4" t="s">
        <v>784</v>
      </c>
      <c r="D1299" s="4" t="s">
        <v>1777</v>
      </c>
      <c r="E1299" s="4" t="s">
        <v>1892</v>
      </c>
      <c r="F1299" s="4">
        <v>2</v>
      </c>
      <c r="G1299" s="4">
        <v>892.46</v>
      </c>
      <c r="H1299" s="4">
        <v>7.0000000000000007E-2</v>
      </c>
      <c r="I1299" s="4" t="s">
        <v>1961</v>
      </c>
      <c r="J1299" s="4">
        <v>1659.9756</v>
      </c>
      <c r="K1299" s="4">
        <f t="shared" si="80"/>
        <v>2</v>
      </c>
      <c r="L1299" s="4">
        <f t="shared" si="81"/>
        <v>892.46</v>
      </c>
      <c r="M1299" s="4">
        <f t="shared" si="82"/>
        <v>7.0000000000000007E-2</v>
      </c>
      <c r="N1299" s="4">
        <f t="shared" si="83"/>
        <v>1659.9756</v>
      </c>
      <c r="O1299" s="6">
        <f>VLOOKUP(C1299,'Cleaned Customer Dim'!$A$2:$D$501,4,FALSE)</f>
        <v>31</v>
      </c>
      <c r="P1299" s="6" t="str">
        <f>VLOOKUP(C1299,'Cleaned Customer Dim'!$A$2:$E$501,5,FALSE)</f>
        <v>Male</v>
      </c>
      <c r="Q1299" s="6" t="str">
        <f>VLOOKUP(C1299,'Cleaned Customer Dim'!$A$2:$J$501,10,FALSE)</f>
        <v>Platinum</v>
      </c>
      <c r="R1299" s="4" t="str">
        <f>VLOOKUP(D1299,'Cleaned Product Dim'!$A$2:$C$101,3,FALSE)</f>
        <v>Sports</v>
      </c>
      <c r="S1299" s="6">
        <f>VLOOKUP(D1299,'Cleaned Product Dim'!$A$2:$G$101,7,FALSE)</f>
        <v>240.63</v>
      </c>
      <c r="T1299" s="6">
        <f>VLOOKUP(D1299,'Cleaned Product Dim'!$A$2:$H$101,8,FALSE)</f>
        <v>423</v>
      </c>
      <c r="U1299" s="6" t="str">
        <f>VLOOKUP(E1299,'Cleaned Store Dim'!$A$2:$C$21,3,FALSE)</f>
        <v>North</v>
      </c>
      <c r="V1299" s="6" t="str">
        <f>VLOOKUP(E1299,'Cleaned Store Dim'!$A$2:$E$21,5,FALSE)</f>
        <v>Flagship</v>
      </c>
      <c r="W1299" s="6" t="str">
        <f>VLOOKUP(E1299,'Cleaned Store Dim'!$A$2:$F$21,6,FALSE)</f>
        <v>Daniel</v>
      </c>
    </row>
    <row r="1300" spans="1:23" ht="15.75" x14ac:dyDescent="0.25">
      <c r="A1300" s="4" t="s">
        <v>3265</v>
      </c>
      <c r="B1300" s="20">
        <v>45286</v>
      </c>
      <c r="C1300" s="4" t="s">
        <v>1220</v>
      </c>
      <c r="D1300" s="4" t="s">
        <v>1655</v>
      </c>
      <c r="E1300" s="4" t="s">
        <v>1917</v>
      </c>
      <c r="F1300" s="4">
        <v>2</v>
      </c>
      <c r="G1300" s="4">
        <v>853.41</v>
      </c>
      <c r="H1300" s="4">
        <v>0.25</v>
      </c>
      <c r="I1300" s="4" t="s">
        <v>1959</v>
      </c>
      <c r="J1300" s="4">
        <v>1280.115</v>
      </c>
      <c r="K1300" s="4">
        <f t="shared" si="80"/>
        <v>2</v>
      </c>
      <c r="L1300" s="4">
        <f t="shared" si="81"/>
        <v>853.41</v>
      </c>
      <c r="M1300" s="4">
        <f t="shared" si="82"/>
        <v>0.25</v>
      </c>
      <c r="N1300" s="4">
        <f t="shared" si="83"/>
        <v>1280.115</v>
      </c>
      <c r="O1300" s="6">
        <f>VLOOKUP(C1300,'Cleaned Customer Dim'!$A$2:$D$501,4,FALSE)</f>
        <v>28</v>
      </c>
      <c r="P1300" s="6" t="str">
        <f>VLOOKUP(C1300,'Cleaned Customer Dim'!$A$2:$E$501,5,FALSE)</f>
        <v>Female</v>
      </c>
      <c r="Q1300" s="6" t="str">
        <f>VLOOKUP(C1300,'Cleaned Customer Dim'!$A$2:$J$501,10,FALSE)</f>
        <v>Silver</v>
      </c>
      <c r="R1300" s="4" t="str">
        <f>VLOOKUP(D1300,'Cleaned Product Dim'!$A$2:$C$101,3,FALSE)</f>
        <v>Electronics</v>
      </c>
      <c r="S1300" s="6">
        <f>VLOOKUP(D1300,'Cleaned Product Dim'!$A$2:$G$101,7,FALSE)</f>
        <v>322.41000000000003</v>
      </c>
      <c r="T1300" s="6">
        <f>VLOOKUP(D1300,'Cleaned Product Dim'!$A$2:$H$101,8,FALSE)</f>
        <v>213</v>
      </c>
      <c r="U1300" s="6" t="str">
        <f>VLOOKUP(E1300,'Cleaned Store Dim'!$A$2:$C$21,3,FALSE)</f>
        <v>West</v>
      </c>
      <c r="V1300" s="6" t="str">
        <f>VLOOKUP(E1300,'Cleaned Store Dim'!$A$2:$E$21,5,FALSE)</f>
        <v>Online</v>
      </c>
      <c r="W1300" s="6" t="str">
        <f>VLOOKUP(E1300,'Cleaned Store Dim'!$A$2:$F$21,6,FALSE)</f>
        <v>Thompson</v>
      </c>
    </row>
    <row r="1301" spans="1:23" ht="15.75" x14ac:dyDescent="0.25">
      <c r="A1301" s="4" t="s">
        <v>3266</v>
      </c>
      <c r="B1301" s="20">
        <v>45510</v>
      </c>
      <c r="C1301" s="4" t="s">
        <v>391</v>
      </c>
      <c r="D1301" s="4" t="s">
        <v>1829</v>
      </c>
      <c r="E1301" s="4" t="s">
        <v>1914</v>
      </c>
      <c r="F1301" s="4">
        <v>1</v>
      </c>
      <c r="G1301" s="4">
        <v>162.13999999999999</v>
      </c>
      <c r="H1301" s="4">
        <v>7.0000000000000007E-2</v>
      </c>
      <c r="I1301" s="4" t="s">
        <v>1961</v>
      </c>
      <c r="J1301" s="4">
        <v>150.7902</v>
      </c>
      <c r="K1301" s="4">
        <f t="shared" si="80"/>
        <v>1</v>
      </c>
      <c r="L1301" s="4">
        <f t="shared" si="81"/>
        <v>162.13999999999999</v>
      </c>
      <c r="M1301" s="4">
        <f t="shared" si="82"/>
        <v>7.0000000000000007E-2</v>
      </c>
      <c r="N1301" s="4">
        <f t="shared" si="83"/>
        <v>150.7902</v>
      </c>
      <c r="O1301" s="6">
        <f>VLOOKUP(C1301,'Cleaned Customer Dim'!$A$2:$D$501,4,FALSE)</f>
        <v>40</v>
      </c>
      <c r="P1301" s="6" t="str">
        <f>VLOOKUP(C1301,'Cleaned Customer Dim'!$A$2:$E$501,5,FALSE)</f>
        <v>Female</v>
      </c>
      <c r="Q1301" s="6" t="str">
        <f>VLOOKUP(C1301,'Cleaned Customer Dim'!$A$2:$J$501,10,FALSE)</f>
        <v>Gold</v>
      </c>
      <c r="R1301" s="4" t="str">
        <f>VLOOKUP(D1301,'Cleaned Product Dim'!$A$2:$C$101,3,FALSE)</f>
        <v>Sports</v>
      </c>
      <c r="S1301" s="6">
        <f>VLOOKUP(D1301,'Cleaned Product Dim'!$A$2:$G$101,7,FALSE)</f>
        <v>152.91999999999999</v>
      </c>
      <c r="T1301" s="6">
        <f>VLOOKUP(D1301,'Cleaned Product Dim'!$A$2:$H$101,8,FALSE)</f>
        <v>281</v>
      </c>
      <c r="U1301" s="6" t="str">
        <f>VLOOKUP(E1301,'Cleaned Store Dim'!$A$2:$C$21,3,FALSE)</f>
        <v>South</v>
      </c>
      <c r="V1301" s="6" t="str">
        <f>VLOOKUP(E1301,'Cleaned Store Dim'!$A$2:$E$21,5,FALSE)</f>
        <v>Online</v>
      </c>
      <c r="W1301" s="6" t="str">
        <f>VLOOKUP(E1301,'Cleaned Store Dim'!$A$2:$F$21,6,FALSE)</f>
        <v>Williamsport</v>
      </c>
    </row>
    <row r="1302" spans="1:23" ht="15.75" x14ac:dyDescent="0.25">
      <c r="A1302" s="4" t="s">
        <v>3267</v>
      </c>
      <c r="B1302" s="20">
        <v>45419</v>
      </c>
      <c r="C1302" s="4" t="s">
        <v>503</v>
      </c>
      <c r="D1302" s="4" t="s">
        <v>1871</v>
      </c>
      <c r="E1302" s="4" t="s">
        <v>1939</v>
      </c>
      <c r="F1302" s="4">
        <v>1</v>
      </c>
      <c r="G1302" s="4">
        <v>893.14</v>
      </c>
      <c r="H1302" s="4">
        <v>0.09</v>
      </c>
      <c r="I1302" s="4" t="s">
        <v>1959</v>
      </c>
      <c r="J1302" s="4">
        <v>812.75739999999996</v>
      </c>
      <c r="K1302" s="4">
        <f t="shared" si="80"/>
        <v>1</v>
      </c>
      <c r="L1302" s="4">
        <f t="shared" si="81"/>
        <v>893.14</v>
      </c>
      <c r="M1302" s="4">
        <f t="shared" si="82"/>
        <v>0.09</v>
      </c>
      <c r="N1302" s="4">
        <f t="shared" si="83"/>
        <v>812.75739999999996</v>
      </c>
      <c r="O1302" s="6">
        <f>VLOOKUP(C1302,'Cleaned Customer Dim'!$A$2:$D$501,4,FALSE)</f>
        <v>49</v>
      </c>
      <c r="P1302" s="6" t="str">
        <f>VLOOKUP(C1302,'Cleaned Customer Dim'!$A$2:$E$501,5,FALSE)</f>
        <v>Female</v>
      </c>
      <c r="Q1302" s="6" t="str">
        <f>VLOOKUP(C1302,'Cleaned Customer Dim'!$A$2:$J$501,10,FALSE)</f>
        <v>Platinum</v>
      </c>
      <c r="R1302" s="4" t="str">
        <f>VLOOKUP(D1302,'Cleaned Product Dim'!$A$2:$C$101,3,FALSE)</f>
        <v>Clothing</v>
      </c>
      <c r="S1302" s="6">
        <f>VLOOKUP(D1302,'Cleaned Product Dim'!$A$2:$G$101,7,FALSE)</f>
        <v>358.47</v>
      </c>
      <c r="T1302" s="6">
        <f>VLOOKUP(D1302,'Cleaned Product Dim'!$A$2:$H$101,8,FALSE)</f>
        <v>143</v>
      </c>
      <c r="U1302" s="6" t="str">
        <f>VLOOKUP(E1302,'Cleaned Store Dim'!$A$2:$C$21,3,FALSE)</f>
        <v>West</v>
      </c>
      <c r="V1302" s="6" t="str">
        <f>VLOOKUP(E1302,'Cleaned Store Dim'!$A$2:$E$21,5,FALSE)</f>
        <v>Flagship</v>
      </c>
      <c r="W1302" s="6" t="str">
        <f>VLOOKUP(E1302,'Cleaned Store Dim'!$A$2:$F$21,6,FALSE)</f>
        <v>New Jimmy</v>
      </c>
    </row>
    <row r="1303" spans="1:23" ht="15.75" x14ac:dyDescent="0.25">
      <c r="A1303" s="4" t="s">
        <v>3268</v>
      </c>
      <c r="B1303" s="20">
        <v>45528</v>
      </c>
      <c r="C1303" s="4" t="s">
        <v>370</v>
      </c>
      <c r="D1303" s="4" t="s">
        <v>1680</v>
      </c>
      <c r="E1303" s="4" t="s">
        <v>1917</v>
      </c>
      <c r="F1303" s="4">
        <v>4</v>
      </c>
      <c r="G1303" s="4">
        <v>349.07</v>
      </c>
      <c r="H1303" s="4">
        <v>0.28000000000000003</v>
      </c>
      <c r="I1303" s="4" t="s">
        <v>1959</v>
      </c>
      <c r="J1303" s="4">
        <v>1005.3216</v>
      </c>
      <c r="K1303" s="4">
        <f t="shared" si="80"/>
        <v>4</v>
      </c>
      <c r="L1303" s="4">
        <f t="shared" si="81"/>
        <v>349.07</v>
      </c>
      <c r="M1303" s="4">
        <f t="shared" si="82"/>
        <v>0.28000000000000003</v>
      </c>
      <c r="N1303" s="4">
        <f t="shared" si="83"/>
        <v>1005.3216</v>
      </c>
      <c r="O1303" s="6">
        <f>VLOOKUP(C1303,'Cleaned Customer Dim'!$A$2:$D$501,4,FALSE)</f>
        <v>21</v>
      </c>
      <c r="P1303" s="6" t="str">
        <f>VLOOKUP(C1303,'Cleaned Customer Dim'!$A$2:$E$501,5,FALSE)</f>
        <v>Male</v>
      </c>
      <c r="Q1303" s="6" t="str">
        <f>VLOOKUP(C1303,'Cleaned Customer Dim'!$A$2:$J$501,10,FALSE)</f>
        <v>Bronze</v>
      </c>
      <c r="R1303" s="4" t="str">
        <f>VLOOKUP(D1303,'Cleaned Product Dim'!$A$2:$C$101,3,FALSE)</f>
        <v>Electronics</v>
      </c>
      <c r="S1303" s="6">
        <f>VLOOKUP(D1303,'Cleaned Product Dim'!$A$2:$G$101,7,FALSE)</f>
        <v>419.28</v>
      </c>
      <c r="T1303" s="6">
        <f>VLOOKUP(D1303,'Cleaned Product Dim'!$A$2:$H$101,8,FALSE)</f>
        <v>86</v>
      </c>
      <c r="U1303" s="6" t="str">
        <f>VLOOKUP(E1303,'Cleaned Store Dim'!$A$2:$C$21,3,FALSE)</f>
        <v>West</v>
      </c>
      <c r="V1303" s="6" t="str">
        <f>VLOOKUP(E1303,'Cleaned Store Dim'!$A$2:$E$21,5,FALSE)</f>
        <v>Online</v>
      </c>
      <c r="W1303" s="6" t="str">
        <f>VLOOKUP(E1303,'Cleaned Store Dim'!$A$2:$F$21,6,FALSE)</f>
        <v>Thompson</v>
      </c>
    </row>
    <row r="1304" spans="1:23" ht="15.75" x14ac:dyDescent="0.25">
      <c r="A1304" s="4" t="s">
        <v>3269</v>
      </c>
      <c r="B1304" s="20">
        <v>45448</v>
      </c>
      <c r="C1304" s="4" t="s">
        <v>910</v>
      </c>
      <c r="D1304" s="4" t="s">
        <v>1826</v>
      </c>
      <c r="E1304" s="4" t="s">
        <v>1932</v>
      </c>
      <c r="F1304" s="4">
        <v>1</v>
      </c>
      <c r="G1304" s="4">
        <v>747.9</v>
      </c>
      <c r="H1304" s="4">
        <v>0.21</v>
      </c>
      <c r="I1304" s="4" t="s">
        <v>1964</v>
      </c>
      <c r="J1304" s="4">
        <v>590.84100000000001</v>
      </c>
      <c r="K1304" s="4">
        <f t="shared" si="80"/>
        <v>1</v>
      </c>
      <c r="L1304" s="4">
        <f t="shared" si="81"/>
        <v>747.9</v>
      </c>
      <c r="M1304" s="4">
        <f t="shared" si="82"/>
        <v>0.21</v>
      </c>
      <c r="N1304" s="4">
        <f t="shared" si="83"/>
        <v>590.84100000000001</v>
      </c>
      <c r="O1304" s="6">
        <f>VLOOKUP(C1304,'Cleaned Customer Dim'!$A$2:$D$501,4,FALSE)</f>
        <v>54</v>
      </c>
      <c r="P1304" s="6" t="str">
        <f>VLOOKUP(C1304,'Cleaned Customer Dim'!$A$2:$E$501,5,FALSE)</f>
        <v>Female</v>
      </c>
      <c r="Q1304" s="6" t="str">
        <f>VLOOKUP(C1304,'Cleaned Customer Dim'!$A$2:$J$501,10,FALSE)</f>
        <v>Silver</v>
      </c>
      <c r="R1304" s="4" t="str">
        <f>VLOOKUP(D1304,'Cleaned Product Dim'!$A$2:$C$101,3,FALSE)</f>
        <v>Sports</v>
      </c>
      <c r="S1304" s="6">
        <f>VLOOKUP(D1304,'Cleaned Product Dim'!$A$2:$G$101,7,FALSE)</f>
        <v>285.54000000000002</v>
      </c>
      <c r="T1304" s="6">
        <f>VLOOKUP(D1304,'Cleaned Product Dim'!$A$2:$H$101,8,FALSE)</f>
        <v>358</v>
      </c>
      <c r="U1304" s="6" t="str">
        <f>VLOOKUP(E1304,'Cleaned Store Dim'!$A$2:$C$21,3,FALSE)</f>
        <v>East</v>
      </c>
      <c r="V1304" s="6" t="str">
        <f>VLOOKUP(E1304,'Cleaned Store Dim'!$A$2:$E$21,5,FALSE)</f>
        <v>Flagship</v>
      </c>
      <c r="W1304" s="6" t="str">
        <f>VLOOKUP(E1304,'Cleaned Store Dim'!$A$2:$F$21,6,FALSE)</f>
        <v>Johnsonville</v>
      </c>
    </row>
    <row r="1305" spans="1:23" ht="15.75" x14ac:dyDescent="0.25">
      <c r="A1305" s="4" t="s">
        <v>3270</v>
      </c>
      <c r="B1305" s="20">
        <v>45419</v>
      </c>
      <c r="C1305" s="4" t="s">
        <v>131</v>
      </c>
      <c r="D1305" s="4" t="s">
        <v>1826</v>
      </c>
      <c r="E1305" s="4" t="s">
        <v>1911</v>
      </c>
      <c r="F1305" s="4">
        <v>3</v>
      </c>
      <c r="G1305" s="4">
        <v>438.92</v>
      </c>
      <c r="H1305" s="4">
        <v>0.21</v>
      </c>
      <c r="I1305" s="4" t="s">
        <v>1959</v>
      </c>
      <c r="J1305" s="4">
        <v>1040.2403999999999</v>
      </c>
      <c r="K1305" s="4">
        <f t="shared" si="80"/>
        <v>3</v>
      </c>
      <c r="L1305" s="4">
        <f t="shared" si="81"/>
        <v>438.92</v>
      </c>
      <c r="M1305" s="4">
        <f t="shared" si="82"/>
        <v>0.21</v>
      </c>
      <c r="N1305" s="4">
        <f t="shared" si="83"/>
        <v>1040.2403999999999</v>
      </c>
      <c r="O1305" s="6">
        <f>VLOOKUP(C1305,'Cleaned Customer Dim'!$A$2:$D$501,4,FALSE)</f>
        <v>41</v>
      </c>
      <c r="P1305" s="6" t="str">
        <f>VLOOKUP(C1305,'Cleaned Customer Dim'!$A$2:$E$501,5,FALSE)</f>
        <v>Male</v>
      </c>
      <c r="Q1305" s="6" t="str">
        <f>VLOOKUP(C1305,'Cleaned Customer Dim'!$A$2:$J$501,10,FALSE)</f>
        <v>Silver</v>
      </c>
      <c r="R1305" s="4" t="str">
        <f>VLOOKUP(D1305,'Cleaned Product Dim'!$A$2:$C$101,3,FALSE)</f>
        <v>Sports</v>
      </c>
      <c r="S1305" s="6">
        <f>VLOOKUP(D1305,'Cleaned Product Dim'!$A$2:$G$101,7,FALSE)</f>
        <v>285.54000000000002</v>
      </c>
      <c r="T1305" s="6">
        <f>VLOOKUP(D1305,'Cleaned Product Dim'!$A$2:$H$101,8,FALSE)</f>
        <v>358</v>
      </c>
      <c r="U1305" s="6" t="str">
        <f>VLOOKUP(E1305,'Cleaned Store Dim'!$A$2:$C$21,3,FALSE)</f>
        <v>East</v>
      </c>
      <c r="V1305" s="6" t="str">
        <f>VLOOKUP(E1305,'Cleaned Store Dim'!$A$2:$E$21,5,FALSE)</f>
        <v>Online</v>
      </c>
      <c r="W1305" s="6" t="str">
        <f>VLOOKUP(E1305,'Cleaned Store Dim'!$A$2:$F$21,6,FALSE)</f>
        <v>Joseph</v>
      </c>
    </row>
    <row r="1306" spans="1:23" ht="15.75" x14ac:dyDescent="0.25">
      <c r="A1306" s="4" t="s">
        <v>3271</v>
      </c>
      <c r="B1306" s="20">
        <v>44968</v>
      </c>
      <c r="C1306" s="4" t="s">
        <v>430</v>
      </c>
      <c r="D1306" s="4" t="s">
        <v>1814</v>
      </c>
      <c r="E1306" s="4" t="s">
        <v>1904</v>
      </c>
      <c r="F1306" s="4">
        <v>4</v>
      </c>
      <c r="G1306" s="4">
        <v>665.38</v>
      </c>
      <c r="H1306" s="4">
        <v>0.18</v>
      </c>
      <c r="I1306" s="4" t="s">
        <v>1959</v>
      </c>
      <c r="J1306" s="4">
        <v>2182.4463999999998</v>
      </c>
      <c r="K1306" s="4">
        <f t="shared" si="80"/>
        <v>4</v>
      </c>
      <c r="L1306" s="4">
        <f t="shared" si="81"/>
        <v>665.38</v>
      </c>
      <c r="M1306" s="4">
        <f t="shared" si="82"/>
        <v>0.18</v>
      </c>
      <c r="N1306" s="4">
        <f t="shared" si="83"/>
        <v>2182.4463999999998</v>
      </c>
      <c r="O1306" s="6">
        <f>VLOOKUP(C1306,'Cleaned Customer Dim'!$A$2:$D$501,4,FALSE)</f>
        <v>40</v>
      </c>
      <c r="P1306" s="6" t="str">
        <f>VLOOKUP(C1306,'Cleaned Customer Dim'!$A$2:$E$501,5,FALSE)</f>
        <v>Male</v>
      </c>
      <c r="Q1306" s="6" t="str">
        <f>VLOOKUP(C1306,'Cleaned Customer Dim'!$A$2:$J$501,10,FALSE)</f>
        <v>Silver</v>
      </c>
      <c r="R1306" s="4" t="str">
        <f>VLOOKUP(D1306,'Cleaned Product Dim'!$A$2:$C$101,3,FALSE)</f>
        <v>Electronics</v>
      </c>
      <c r="S1306" s="6">
        <f>VLOOKUP(D1306,'Cleaned Product Dim'!$A$2:$G$101,7,FALSE)</f>
        <v>480.9</v>
      </c>
      <c r="T1306" s="6">
        <f>VLOOKUP(D1306,'Cleaned Product Dim'!$A$2:$H$101,8,FALSE)</f>
        <v>104</v>
      </c>
      <c r="U1306" s="6" t="str">
        <f>VLOOKUP(E1306,'Cleaned Store Dim'!$A$2:$C$21,3,FALSE)</f>
        <v>South</v>
      </c>
      <c r="V1306" s="6" t="str">
        <f>VLOOKUP(E1306,'Cleaned Store Dim'!$A$2:$E$21,5,FALSE)</f>
        <v>Online</v>
      </c>
      <c r="W1306" s="6" t="str">
        <f>VLOOKUP(E1306,'Cleaned Store Dim'!$A$2:$F$21,6,FALSE)</f>
        <v>Sharon</v>
      </c>
    </row>
    <row r="1307" spans="1:23" ht="15.75" x14ac:dyDescent="0.25">
      <c r="A1307" s="4" t="s">
        <v>3272</v>
      </c>
      <c r="B1307" s="20">
        <v>45616</v>
      </c>
      <c r="C1307" s="4" t="s">
        <v>24</v>
      </c>
      <c r="D1307" s="4" t="s">
        <v>1762</v>
      </c>
      <c r="E1307" s="4" t="s">
        <v>1945</v>
      </c>
      <c r="F1307" s="4">
        <v>1</v>
      </c>
      <c r="G1307" s="4">
        <v>146.49</v>
      </c>
      <c r="H1307" s="4">
        <v>0.28000000000000003</v>
      </c>
      <c r="I1307" s="4" t="s">
        <v>1959</v>
      </c>
      <c r="J1307" s="4">
        <v>105.47280000000001</v>
      </c>
      <c r="K1307" s="4">
        <f t="shared" si="80"/>
        <v>1</v>
      </c>
      <c r="L1307" s="4">
        <f t="shared" si="81"/>
        <v>146.49</v>
      </c>
      <c r="M1307" s="4">
        <f t="shared" si="82"/>
        <v>0.28000000000000003</v>
      </c>
      <c r="N1307" s="4">
        <f t="shared" si="83"/>
        <v>105.47280000000001</v>
      </c>
      <c r="O1307" s="6">
        <f>VLOOKUP(C1307,'Cleaned Customer Dim'!$A$2:$D$501,4,FALSE)</f>
        <v>59</v>
      </c>
      <c r="P1307" s="6" t="str">
        <f>VLOOKUP(C1307,'Cleaned Customer Dim'!$A$2:$E$501,5,FALSE)</f>
        <v>Female</v>
      </c>
      <c r="Q1307" s="6" t="str">
        <f>VLOOKUP(C1307,'Cleaned Customer Dim'!$A$2:$J$501,10,FALSE)</f>
        <v>Bronze</v>
      </c>
      <c r="R1307" s="4" t="str">
        <f>VLOOKUP(D1307,'Cleaned Product Dim'!$A$2:$C$101,3,FALSE)</f>
        <v>Beauty</v>
      </c>
      <c r="S1307" s="6">
        <f>VLOOKUP(D1307,'Cleaned Product Dim'!$A$2:$G$101,7,FALSE)</f>
        <v>482.75</v>
      </c>
      <c r="T1307" s="6">
        <f>VLOOKUP(D1307,'Cleaned Product Dim'!$A$2:$H$101,8,FALSE)</f>
        <v>444</v>
      </c>
      <c r="U1307" s="6" t="str">
        <f>VLOOKUP(E1307,'Cleaned Store Dim'!$A$2:$C$21,3,FALSE)</f>
        <v>East</v>
      </c>
      <c r="V1307" s="6" t="str">
        <f>VLOOKUP(E1307,'Cleaned Store Dim'!$A$2:$E$21,5,FALSE)</f>
        <v>Flagship</v>
      </c>
      <c r="W1307" s="6" t="str">
        <f>VLOOKUP(E1307,'Cleaned Store Dim'!$A$2:$F$21,6,FALSE)</f>
        <v>East Stevechester</v>
      </c>
    </row>
    <row r="1308" spans="1:23" ht="15.75" x14ac:dyDescent="0.25">
      <c r="A1308" s="4" t="s">
        <v>3273</v>
      </c>
      <c r="B1308" s="20">
        <v>45774</v>
      </c>
      <c r="C1308" s="4" t="s">
        <v>479</v>
      </c>
      <c r="D1308" s="4" t="s">
        <v>1693</v>
      </c>
      <c r="E1308" s="4" t="s">
        <v>1936</v>
      </c>
      <c r="F1308" s="4">
        <v>2</v>
      </c>
      <c r="G1308" s="4">
        <v>235.39</v>
      </c>
      <c r="H1308" s="4">
        <v>0.27</v>
      </c>
      <c r="I1308" s="4" t="s">
        <v>1964</v>
      </c>
      <c r="J1308" s="4">
        <v>343.6694</v>
      </c>
      <c r="K1308" s="4">
        <f t="shared" si="80"/>
        <v>2</v>
      </c>
      <c r="L1308" s="4">
        <f t="shared" si="81"/>
        <v>235.39</v>
      </c>
      <c r="M1308" s="4">
        <f t="shared" si="82"/>
        <v>0.27</v>
      </c>
      <c r="N1308" s="4">
        <f t="shared" si="83"/>
        <v>343.6694</v>
      </c>
      <c r="O1308" s="6">
        <f>VLOOKUP(C1308,'Cleaned Customer Dim'!$A$2:$D$501,4,FALSE)</f>
        <v>32</v>
      </c>
      <c r="P1308" s="6" t="str">
        <f>VLOOKUP(C1308,'Cleaned Customer Dim'!$A$2:$E$501,5,FALSE)</f>
        <v>Male</v>
      </c>
      <c r="Q1308" s="6" t="str">
        <f>VLOOKUP(C1308,'Cleaned Customer Dim'!$A$2:$J$501,10,FALSE)</f>
        <v>Bronze</v>
      </c>
      <c r="R1308" s="4" t="str">
        <f>VLOOKUP(D1308,'Cleaned Product Dim'!$A$2:$C$101,3,FALSE)</f>
        <v>Sports</v>
      </c>
      <c r="S1308" s="6">
        <f>VLOOKUP(D1308,'Cleaned Product Dim'!$A$2:$G$101,7,FALSE)</f>
        <v>135.61000000000001</v>
      </c>
      <c r="T1308" s="6">
        <f>VLOOKUP(D1308,'Cleaned Product Dim'!$A$2:$H$101,8,FALSE)</f>
        <v>394</v>
      </c>
      <c r="U1308" s="6" t="str">
        <f>VLOOKUP(E1308,'Cleaned Store Dim'!$A$2:$C$21,3,FALSE)</f>
        <v>North</v>
      </c>
      <c r="V1308" s="6" t="str">
        <f>VLOOKUP(E1308,'Cleaned Store Dim'!$A$2:$E$21,5,FALSE)</f>
        <v>Flagship</v>
      </c>
      <c r="W1308" s="6" t="str">
        <f>VLOOKUP(E1308,'Cleaned Store Dim'!$A$2:$F$21,6,FALSE)</f>
        <v>Jenniferstad</v>
      </c>
    </row>
    <row r="1309" spans="1:23" ht="15.75" x14ac:dyDescent="0.25">
      <c r="A1309" s="4" t="s">
        <v>3274</v>
      </c>
      <c r="B1309" s="20">
        <v>45651</v>
      </c>
      <c r="C1309" s="4" t="s">
        <v>122</v>
      </c>
      <c r="D1309" s="4" t="s">
        <v>1765</v>
      </c>
      <c r="E1309" s="4" t="s">
        <v>1908</v>
      </c>
      <c r="F1309" s="4">
        <v>3</v>
      </c>
      <c r="G1309" s="4">
        <v>38.07</v>
      </c>
      <c r="H1309" s="4">
        <v>0.09</v>
      </c>
      <c r="I1309" s="4" t="s">
        <v>1961</v>
      </c>
      <c r="J1309" s="4">
        <v>103.9311</v>
      </c>
      <c r="K1309" s="4">
        <f t="shared" si="80"/>
        <v>3</v>
      </c>
      <c r="L1309" s="4">
        <f t="shared" si="81"/>
        <v>38.07</v>
      </c>
      <c r="M1309" s="4">
        <f t="shared" si="82"/>
        <v>0.09</v>
      </c>
      <c r="N1309" s="4">
        <f t="shared" si="83"/>
        <v>103.9311</v>
      </c>
      <c r="O1309" s="6">
        <f>VLOOKUP(C1309,'Cleaned Customer Dim'!$A$2:$D$501,4,FALSE)</f>
        <v>27</v>
      </c>
      <c r="P1309" s="6" t="str">
        <f>VLOOKUP(C1309,'Cleaned Customer Dim'!$A$2:$E$501,5,FALSE)</f>
        <v>Female</v>
      </c>
      <c r="Q1309" s="6" t="str">
        <f>VLOOKUP(C1309,'Cleaned Customer Dim'!$A$2:$J$501,10,FALSE)</f>
        <v>Platinum</v>
      </c>
      <c r="R1309" s="4" t="str">
        <f>VLOOKUP(D1309,'Cleaned Product Dim'!$A$2:$C$101,3,FALSE)</f>
        <v>Sports</v>
      </c>
      <c r="S1309" s="6">
        <f>VLOOKUP(D1309,'Cleaned Product Dim'!$A$2:$G$101,7,FALSE)</f>
        <v>103.45</v>
      </c>
      <c r="T1309" s="6">
        <f>VLOOKUP(D1309,'Cleaned Product Dim'!$A$2:$H$101,8,FALSE)</f>
        <v>465</v>
      </c>
      <c r="U1309" s="6" t="str">
        <f>VLOOKUP(E1309,'Cleaned Store Dim'!$A$2:$C$21,3,FALSE)</f>
        <v>North</v>
      </c>
      <c r="V1309" s="6" t="str">
        <f>VLOOKUP(E1309,'Cleaned Store Dim'!$A$2:$E$21,5,FALSE)</f>
        <v>Outlet</v>
      </c>
      <c r="W1309" s="6" t="str">
        <f>VLOOKUP(E1309,'Cleaned Store Dim'!$A$2:$F$21,6,FALSE)</f>
        <v>Chester</v>
      </c>
    </row>
    <row r="1310" spans="1:23" ht="15.75" x14ac:dyDescent="0.25">
      <c r="A1310" s="4" t="s">
        <v>3275</v>
      </c>
      <c r="B1310" s="20">
        <v>45697</v>
      </c>
      <c r="C1310" s="4" t="s">
        <v>1266</v>
      </c>
      <c r="D1310" s="4" t="s">
        <v>1680</v>
      </c>
      <c r="E1310" s="4" t="s">
        <v>1904</v>
      </c>
      <c r="F1310" s="4">
        <v>2</v>
      </c>
      <c r="G1310" s="4">
        <v>511.7</v>
      </c>
      <c r="H1310" s="4">
        <v>0.12</v>
      </c>
      <c r="I1310" s="4" t="s">
        <v>1964</v>
      </c>
      <c r="J1310" s="4">
        <v>900.59199999999998</v>
      </c>
      <c r="K1310" s="4">
        <f t="shared" si="80"/>
        <v>2</v>
      </c>
      <c r="L1310" s="4">
        <f t="shared" si="81"/>
        <v>511.7</v>
      </c>
      <c r="M1310" s="4">
        <f t="shared" si="82"/>
        <v>0.12</v>
      </c>
      <c r="N1310" s="4">
        <f t="shared" si="83"/>
        <v>900.59199999999998</v>
      </c>
      <c r="O1310" s="6">
        <f>VLOOKUP(C1310,'Cleaned Customer Dim'!$A$2:$D$501,4,FALSE)</f>
        <v>34</v>
      </c>
      <c r="P1310" s="6" t="str">
        <f>VLOOKUP(C1310,'Cleaned Customer Dim'!$A$2:$E$501,5,FALSE)</f>
        <v>Male</v>
      </c>
      <c r="Q1310" s="6" t="str">
        <f>VLOOKUP(C1310,'Cleaned Customer Dim'!$A$2:$J$501,10,FALSE)</f>
        <v>Bronze</v>
      </c>
      <c r="R1310" s="4" t="str">
        <f>VLOOKUP(D1310,'Cleaned Product Dim'!$A$2:$C$101,3,FALSE)</f>
        <v>Electronics</v>
      </c>
      <c r="S1310" s="6">
        <f>VLOOKUP(D1310,'Cleaned Product Dim'!$A$2:$G$101,7,FALSE)</f>
        <v>419.28</v>
      </c>
      <c r="T1310" s="6">
        <f>VLOOKUP(D1310,'Cleaned Product Dim'!$A$2:$H$101,8,FALSE)</f>
        <v>86</v>
      </c>
      <c r="U1310" s="6" t="str">
        <f>VLOOKUP(E1310,'Cleaned Store Dim'!$A$2:$C$21,3,FALSE)</f>
        <v>South</v>
      </c>
      <c r="V1310" s="6" t="str">
        <f>VLOOKUP(E1310,'Cleaned Store Dim'!$A$2:$E$21,5,FALSE)</f>
        <v>Online</v>
      </c>
      <c r="W1310" s="6" t="str">
        <f>VLOOKUP(E1310,'Cleaned Store Dim'!$A$2:$F$21,6,FALSE)</f>
        <v>Sharon</v>
      </c>
    </row>
    <row r="1311" spans="1:23" ht="15.75" x14ac:dyDescent="0.25">
      <c r="A1311" s="4" t="s">
        <v>3276</v>
      </c>
      <c r="B1311" s="20">
        <v>45401</v>
      </c>
      <c r="C1311" s="4" t="s">
        <v>336</v>
      </c>
      <c r="D1311" s="4" t="s">
        <v>1808</v>
      </c>
      <c r="E1311" s="4" t="s">
        <v>1917</v>
      </c>
      <c r="F1311" s="4">
        <v>4</v>
      </c>
      <c r="G1311" s="4">
        <v>488.72</v>
      </c>
      <c r="H1311" s="4">
        <v>0.23</v>
      </c>
      <c r="I1311" s="4" t="s">
        <v>1961</v>
      </c>
      <c r="J1311" s="4">
        <v>1505.2575999999999</v>
      </c>
      <c r="K1311" s="4">
        <f t="shared" si="80"/>
        <v>4</v>
      </c>
      <c r="L1311" s="4">
        <f t="shared" si="81"/>
        <v>488.72</v>
      </c>
      <c r="M1311" s="4">
        <f t="shared" si="82"/>
        <v>0.23</v>
      </c>
      <c r="N1311" s="4">
        <f t="shared" si="83"/>
        <v>1505.2575999999999</v>
      </c>
      <c r="O1311" s="6">
        <f>VLOOKUP(C1311,'Cleaned Customer Dim'!$A$2:$D$501,4,FALSE)</f>
        <v>44</v>
      </c>
      <c r="P1311" s="6" t="str">
        <f>VLOOKUP(C1311,'Cleaned Customer Dim'!$A$2:$E$501,5,FALSE)</f>
        <v>Female</v>
      </c>
      <c r="Q1311" s="6" t="str">
        <f>VLOOKUP(C1311,'Cleaned Customer Dim'!$A$2:$J$501,10,FALSE)</f>
        <v>Platinum</v>
      </c>
      <c r="R1311" s="4" t="str">
        <f>VLOOKUP(D1311,'Cleaned Product Dim'!$A$2:$C$101,3,FALSE)</f>
        <v>Clothing</v>
      </c>
      <c r="S1311" s="6">
        <f>VLOOKUP(D1311,'Cleaned Product Dim'!$A$2:$G$101,7,FALSE)</f>
        <v>158.13999999999999</v>
      </c>
      <c r="T1311" s="6">
        <f>VLOOKUP(D1311,'Cleaned Product Dim'!$A$2:$H$101,8,FALSE)</f>
        <v>82</v>
      </c>
      <c r="U1311" s="6" t="str">
        <f>VLOOKUP(E1311,'Cleaned Store Dim'!$A$2:$C$21,3,FALSE)</f>
        <v>West</v>
      </c>
      <c r="V1311" s="6" t="str">
        <f>VLOOKUP(E1311,'Cleaned Store Dim'!$A$2:$E$21,5,FALSE)</f>
        <v>Online</v>
      </c>
      <c r="W1311" s="6" t="str">
        <f>VLOOKUP(E1311,'Cleaned Store Dim'!$A$2:$F$21,6,FALSE)</f>
        <v>Thompson</v>
      </c>
    </row>
    <row r="1312" spans="1:23" ht="15.75" x14ac:dyDescent="0.25">
      <c r="A1312" s="4" t="s">
        <v>3277</v>
      </c>
      <c r="B1312" s="20">
        <v>45660</v>
      </c>
      <c r="C1312" s="4" t="s">
        <v>1232</v>
      </c>
      <c r="D1312" s="4" t="s">
        <v>1732</v>
      </c>
      <c r="E1312" s="4" t="s">
        <v>1929</v>
      </c>
      <c r="F1312" s="4">
        <v>2</v>
      </c>
      <c r="G1312" s="4">
        <v>520.45000000000005</v>
      </c>
      <c r="H1312" s="4">
        <v>0.11</v>
      </c>
      <c r="I1312" s="4" t="s">
        <v>1964</v>
      </c>
      <c r="J1312" s="4">
        <v>926.40100000000007</v>
      </c>
      <c r="K1312" s="4">
        <f t="shared" si="80"/>
        <v>2</v>
      </c>
      <c r="L1312" s="4">
        <f t="shared" si="81"/>
        <v>520.45000000000005</v>
      </c>
      <c r="M1312" s="4">
        <f t="shared" si="82"/>
        <v>0.11</v>
      </c>
      <c r="N1312" s="4">
        <f t="shared" si="83"/>
        <v>926.40100000000007</v>
      </c>
      <c r="O1312" s="6">
        <f>VLOOKUP(C1312,'Cleaned Customer Dim'!$A$2:$D$501,4,FALSE)</f>
        <v>40</v>
      </c>
      <c r="P1312" s="6" t="str">
        <f>VLOOKUP(C1312,'Cleaned Customer Dim'!$A$2:$E$501,5,FALSE)</f>
        <v>Female</v>
      </c>
      <c r="Q1312" s="6" t="str">
        <f>VLOOKUP(C1312,'Cleaned Customer Dim'!$A$2:$J$501,10,FALSE)</f>
        <v>Bronze</v>
      </c>
      <c r="R1312" s="4" t="str">
        <f>VLOOKUP(D1312,'Cleaned Product Dim'!$A$2:$C$101,3,FALSE)</f>
        <v>Sports</v>
      </c>
      <c r="S1312" s="6">
        <f>VLOOKUP(D1312,'Cleaned Product Dim'!$A$2:$G$101,7,FALSE)</f>
        <v>190.29</v>
      </c>
      <c r="T1312" s="6">
        <f>VLOOKUP(D1312,'Cleaned Product Dim'!$A$2:$H$101,8,FALSE)</f>
        <v>260</v>
      </c>
      <c r="U1312" s="6" t="str">
        <f>VLOOKUP(E1312,'Cleaned Store Dim'!$A$2:$C$21,3,FALSE)</f>
        <v>North</v>
      </c>
      <c r="V1312" s="6" t="str">
        <f>VLOOKUP(E1312,'Cleaned Store Dim'!$A$2:$E$21,5,FALSE)</f>
        <v>Online</v>
      </c>
      <c r="W1312" s="6" t="str">
        <f>VLOOKUP(E1312,'Cleaned Store Dim'!$A$2:$F$21,6,FALSE)</f>
        <v>Sabrina</v>
      </c>
    </row>
    <row r="1313" spans="1:23" ht="15.75" x14ac:dyDescent="0.25">
      <c r="A1313" s="4" t="s">
        <v>3278</v>
      </c>
      <c r="B1313" s="20">
        <v>45376</v>
      </c>
      <c r="C1313" s="4" t="s">
        <v>1352</v>
      </c>
      <c r="D1313" s="4" t="s">
        <v>1725</v>
      </c>
      <c r="E1313" s="4" t="s">
        <v>1908</v>
      </c>
      <c r="F1313" s="4">
        <v>1</v>
      </c>
      <c r="G1313" s="4">
        <v>340.9</v>
      </c>
      <c r="H1313" s="4">
        <v>0.28999999999999998</v>
      </c>
      <c r="I1313" s="4" t="s">
        <v>1959</v>
      </c>
      <c r="J1313" s="4">
        <v>242.03899999999999</v>
      </c>
      <c r="K1313" s="4">
        <f t="shared" si="80"/>
        <v>1</v>
      </c>
      <c r="L1313" s="4">
        <f t="shared" si="81"/>
        <v>340.9</v>
      </c>
      <c r="M1313" s="4">
        <f t="shared" si="82"/>
        <v>0.28999999999999998</v>
      </c>
      <c r="N1313" s="4">
        <f t="shared" si="83"/>
        <v>242.03899999999999</v>
      </c>
      <c r="O1313" s="6">
        <f>VLOOKUP(C1313,'Cleaned Customer Dim'!$A$2:$D$501,4,FALSE)</f>
        <v>37</v>
      </c>
      <c r="P1313" s="6" t="str">
        <f>VLOOKUP(C1313,'Cleaned Customer Dim'!$A$2:$E$501,5,FALSE)</f>
        <v>Male</v>
      </c>
      <c r="Q1313" s="6" t="str">
        <f>VLOOKUP(C1313,'Cleaned Customer Dim'!$A$2:$J$501,10,FALSE)</f>
        <v>Bronze</v>
      </c>
      <c r="R1313" s="4" t="str">
        <f>VLOOKUP(D1313,'Cleaned Product Dim'!$A$2:$C$101,3,FALSE)</f>
        <v>Electronics</v>
      </c>
      <c r="S1313" s="6">
        <f>VLOOKUP(D1313,'Cleaned Product Dim'!$A$2:$G$101,7,FALSE)</f>
        <v>177.98</v>
      </c>
      <c r="T1313" s="6">
        <f>VLOOKUP(D1313,'Cleaned Product Dim'!$A$2:$H$101,8,FALSE)</f>
        <v>103</v>
      </c>
      <c r="U1313" s="6" t="str">
        <f>VLOOKUP(E1313,'Cleaned Store Dim'!$A$2:$C$21,3,FALSE)</f>
        <v>North</v>
      </c>
      <c r="V1313" s="6" t="str">
        <f>VLOOKUP(E1313,'Cleaned Store Dim'!$A$2:$E$21,5,FALSE)</f>
        <v>Outlet</v>
      </c>
      <c r="W1313" s="6" t="str">
        <f>VLOOKUP(E1313,'Cleaned Store Dim'!$A$2:$F$21,6,FALSE)</f>
        <v>Chester</v>
      </c>
    </row>
    <row r="1314" spans="1:23" ht="15.75" x14ac:dyDescent="0.25">
      <c r="A1314" s="4" t="s">
        <v>3279</v>
      </c>
      <c r="B1314" s="20">
        <v>45606</v>
      </c>
      <c r="C1314" s="4" t="s">
        <v>1097</v>
      </c>
      <c r="D1314" s="4" t="s">
        <v>1670</v>
      </c>
      <c r="E1314" s="4" t="s">
        <v>1917</v>
      </c>
      <c r="F1314" s="4">
        <v>3</v>
      </c>
      <c r="G1314" s="4">
        <v>653.59</v>
      </c>
      <c r="H1314" s="4">
        <v>0.17</v>
      </c>
      <c r="I1314" s="4" t="s">
        <v>1964</v>
      </c>
      <c r="J1314" s="4">
        <v>1627.4391000000001</v>
      </c>
      <c r="K1314" s="4">
        <f t="shared" si="80"/>
        <v>3</v>
      </c>
      <c r="L1314" s="4">
        <f t="shared" si="81"/>
        <v>653.59</v>
      </c>
      <c r="M1314" s="4">
        <f t="shared" si="82"/>
        <v>0.17</v>
      </c>
      <c r="N1314" s="4">
        <f t="shared" si="83"/>
        <v>1627.4391000000001</v>
      </c>
      <c r="O1314" s="6">
        <f>VLOOKUP(C1314,'Cleaned Customer Dim'!$A$2:$D$501,4,FALSE)</f>
        <v>58</v>
      </c>
      <c r="P1314" s="6" t="str">
        <f>VLOOKUP(C1314,'Cleaned Customer Dim'!$A$2:$E$501,5,FALSE)</f>
        <v>Female</v>
      </c>
      <c r="Q1314" s="6" t="str">
        <f>VLOOKUP(C1314,'Cleaned Customer Dim'!$A$2:$J$501,10,FALSE)</f>
        <v>Platinum</v>
      </c>
      <c r="R1314" s="4" t="str">
        <f>VLOOKUP(D1314,'Cleaned Product Dim'!$A$2:$C$101,3,FALSE)</f>
        <v>Sports</v>
      </c>
      <c r="S1314" s="6">
        <f>VLOOKUP(D1314,'Cleaned Product Dim'!$A$2:$G$101,7,FALSE)</f>
        <v>204.39</v>
      </c>
      <c r="T1314" s="6">
        <f>VLOOKUP(D1314,'Cleaned Product Dim'!$A$2:$H$101,8,FALSE)</f>
        <v>281</v>
      </c>
      <c r="U1314" s="6" t="str">
        <f>VLOOKUP(E1314,'Cleaned Store Dim'!$A$2:$C$21,3,FALSE)</f>
        <v>West</v>
      </c>
      <c r="V1314" s="6" t="str">
        <f>VLOOKUP(E1314,'Cleaned Store Dim'!$A$2:$E$21,5,FALSE)</f>
        <v>Online</v>
      </c>
      <c r="W1314" s="6" t="str">
        <f>VLOOKUP(E1314,'Cleaned Store Dim'!$A$2:$F$21,6,FALSE)</f>
        <v>Thompson</v>
      </c>
    </row>
    <row r="1315" spans="1:23" ht="15.75" x14ac:dyDescent="0.25">
      <c r="A1315" s="4" t="s">
        <v>3280</v>
      </c>
      <c r="B1315" s="20">
        <v>45817</v>
      </c>
      <c r="C1315" s="4" t="s">
        <v>96</v>
      </c>
      <c r="D1315" s="4" t="s">
        <v>1655</v>
      </c>
      <c r="E1315" s="4" t="s">
        <v>1945</v>
      </c>
      <c r="F1315" s="4">
        <v>1</v>
      </c>
      <c r="G1315" s="4">
        <v>179.77</v>
      </c>
      <c r="H1315" s="4">
        <v>0.23</v>
      </c>
      <c r="I1315" s="4" t="s">
        <v>1964</v>
      </c>
      <c r="J1315" s="4">
        <v>138.4229</v>
      </c>
      <c r="K1315" s="4">
        <f t="shared" si="80"/>
        <v>1</v>
      </c>
      <c r="L1315" s="4">
        <f t="shared" si="81"/>
        <v>179.77</v>
      </c>
      <c r="M1315" s="4">
        <f t="shared" si="82"/>
        <v>0.23</v>
      </c>
      <c r="N1315" s="4">
        <f t="shared" si="83"/>
        <v>138.4229</v>
      </c>
      <c r="O1315" s="6">
        <f>VLOOKUP(C1315,'Cleaned Customer Dim'!$A$2:$D$501,4,FALSE)</f>
        <v>36</v>
      </c>
      <c r="P1315" s="6" t="str">
        <f>VLOOKUP(C1315,'Cleaned Customer Dim'!$A$2:$E$501,5,FALSE)</f>
        <v>Female</v>
      </c>
      <c r="Q1315" s="6" t="str">
        <f>VLOOKUP(C1315,'Cleaned Customer Dim'!$A$2:$J$501,10,FALSE)</f>
        <v>Gold</v>
      </c>
      <c r="R1315" s="4" t="str">
        <f>VLOOKUP(D1315,'Cleaned Product Dim'!$A$2:$C$101,3,FALSE)</f>
        <v>Electronics</v>
      </c>
      <c r="S1315" s="6">
        <f>VLOOKUP(D1315,'Cleaned Product Dim'!$A$2:$G$101,7,FALSE)</f>
        <v>322.41000000000003</v>
      </c>
      <c r="T1315" s="6">
        <f>VLOOKUP(D1315,'Cleaned Product Dim'!$A$2:$H$101,8,FALSE)</f>
        <v>213</v>
      </c>
      <c r="U1315" s="6" t="str">
        <f>VLOOKUP(E1315,'Cleaned Store Dim'!$A$2:$C$21,3,FALSE)</f>
        <v>East</v>
      </c>
      <c r="V1315" s="6" t="str">
        <f>VLOOKUP(E1315,'Cleaned Store Dim'!$A$2:$E$21,5,FALSE)</f>
        <v>Flagship</v>
      </c>
      <c r="W1315" s="6" t="str">
        <f>VLOOKUP(E1315,'Cleaned Store Dim'!$A$2:$F$21,6,FALSE)</f>
        <v>East Stevechester</v>
      </c>
    </row>
    <row r="1316" spans="1:23" ht="15.75" x14ac:dyDescent="0.25">
      <c r="A1316" s="4" t="s">
        <v>3281</v>
      </c>
      <c r="B1316" s="20">
        <v>45523</v>
      </c>
      <c r="C1316" s="4" t="s">
        <v>46</v>
      </c>
      <c r="D1316" s="4" t="s">
        <v>1555</v>
      </c>
      <c r="E1316" s="4" t="s">
        <v>1921</v>
      </c>
      <c r="F1316" s="4">
        <v>2</v>
      </c>
      <c r="G1316" s="4">
        <v>943.8</v>
      </c>
      <c r="H1316" s="4">
        <v>0.06</v>
      </c>
      <c r="I1316" s="4" t="s">
        <v>1959</v>
      </c>
      <c r="J1316" s="4">
        <v>1774.3440000000001</v>
      </c>
      <c r="K1316" s="4">
        <f t="shared" si="80"/>
        <v>2</v>
      </c>
      <c r="L1316" s="4">
        <f t="shared" si="81"/>
        <v>943.8</v>
      </c>
      <c r="M1316" s="4">
        <f t="shared" si="82"/>
        <v>0.06</v>
      </c>
      <c r="N1316" s="4">
        <f t="shared" si="83"/>
        <v>1774.3440000000001</v>
      </c>
      <c r="O1316" s="6">
        <f>VLOOKUP(C1316,'Cleaned Customer Dim'!$A$2:$D$501,4,FALSE)</f>
        <v>53</v>
      </c>
      <c r="P1316" s="6" t="str">
        <f>VLOOKUP(C1316,'Cleaned Customer Dim'!$A$2:$E$501,5,FALSE)</f>
        <v>Female</v>
      </c>
      <c r="Q1316" s="6" t="str">
        <f>VLOOKUP(C1316,'Cleaned Customer Dim'!$A$2:$J$501,10,FALSE)</f>
        <v>Gold</v>
      </c>
      <c r="R1316" s="4" t="str">
        <f>VLOOKUP(D1316,'Cleaned Product Dim'!$A$2:$C$101,3,FALSE)</f>
        <v>Electronics</v>
      </c>
      <c r="S1316" s="6">
        <f>VLOOKUP(D1316,'Cleaned Product Dim'!$A$2:$G$101,7,FALSE)</f>
        <v>112.42</v>
      </c>
      <c r="T1316" s="6">
        <f>VLOOKUP(D1316,'Cleaned Product Dim'!$A$2:$H$101,8,FALSE)</f>
        <v>416</v>
      </c>
      <c r="U1316" s="6" t="str">
        <f>VLOOKUP(E1316,'Cleaned Store Dim'!$A$2:$C$21,3,FALSE)</f>
        <v>South</v>
      </c>
      <c r="V1316" s="6" t="str">
        <f>VLOOKUP(E1316,'Cleaned Store Dim'!$A$2:$E$21,5,FALSE)</f>
        <v>Flagship</v>
      </c>
      <c r="W1316" s="6" t="str">
        <f>VLOOKUP(E1316,'Cleaned Store Dim'!$A$2:$F$21,6,FALSE)</f>
        <v>Johnstad</v>
      </c>
    </row>
    <row r="1317" spans="1:23" ht="15.75" x14ac:dyDescent="0.25">
      <c r="A1317" s="4" t="s">
        <v>3282</v>
      </c>
      <c r="B1317" s="20">
        <v>45027</v>
      </c>
      <c r="C1317" s="4" t="s">
        <v>1284</v>
      </c>
      <c r="D1317" s="4" t="s">
        <v>1796</v>
      </c>
      <c r="E1317" s="4" t="s">
        <v>1936</v>
      </c>
      <c r="F1317" s="4">
        <v>2</v>
      </c>
      <c r="G1317" s="4">
        <v>985</v>
      </c>
      <c r="H1317" s="4">
        <v>0.25</v>
      </c>
      <c r="I1317" s="4" t="s">
        <v>1959</v>
      </c>
      <c r="J1317" s="4">
        <v>1477.5</v>
      </c>
      <c r="K1317" s="4">
        <f t="shared" si="80"/>
        <v>2</v>
      </c>
      <c r="L1317" s="4">
        <f t="shared" si="81"/>
        <v>985</v>
      </c>
      <c r="M1317" s="4">
        <f t="shared" si="82"/>
        <v>0.25</v>
      </c>
      <c r="N1317" s="4">
        <f t="shared" si="83"/>
        <v>1477.5</v>
      </c>
      <c r="O1317" s="6">
        <f>VLOOKUP(C1317,'Cleaned Customer Dim'!$A$2:$D$501,4,FALSE)</f>
        <v>55</v>
      </c>
      <c r="P1317" s="6" t="str">
        <f>VLOOKUP(C1317,'Cleaned Customer Dim'!$A$2:$E$501,5,FALSE)</f>
        <v>Male</v>
      </c>
      <c r="Q1317" s="6" t="str">
        <f>VLOOKUP(C1317,'Cleaned Customer Dim'!$A$2:$J$501,10,FALSE)</f>
        <v>Gold</v>
      </c>
      <c r="R1317" s="4" t="str">
        <f>VLOOKUP(D1317,'Cleaned Product Dim'!$A$2:$C$101,3,FALSE)</f>
        <v>Beauty</v>
      </c>
      <c r="S1317" s="6">
        <f>VLOOKUP(D1317,'Cleaned Product Dim'!$A$2:$G$101,7,FALSE)</f>
        <v>214.32</v>
      </c>
      <c r="T1317" s="6">
        <f>VLOOKUP(D1317,'Cleaned Product Dim'!$A$2:$H$101,8,FALSE)</f>
        <v>383</v>
      </c>
      <c r="U1317" s="6" t="str">
        <f>VLOOKUP(E1317,'Cleaned Store Dim'!$A$2:$C$21,3,FALSE)</f>
        <v>North</v>
      </c>
      <c r="V1317" s="6" t="str">
        <f>VLOOKUP(E1317,'Cleaned Store Dim'!$A$2:$E$21,5,FALSE)</f>
        <v>Flagship</v>
      </c>
      <c r="W1317" s="6" t="str">
        <f>VLOOKUP(E1317,'Cleaned Store Dim'!$A$2:$F$21,6,FALSE)</f>
        <v>Jenniferstad</v>
      </c>
    </row>
    <row r="1318" spans="1:23" ht="15.75" x14ac:dyDescent="0.25">
      <c r="A1318" s="4" t="s">
        <v>3283</v>
      </c>
      <c r="B1318" s="20">
        <v>45405</v>
      </c>
      <c r="C1318" s="4" t="s">
        <v>1504</v>
      </c>
      <c r="D1318" s="4" t="s">
        <v>1847</v>
      </c>
      <c r="E1318" s="4" t="s">
        <v>1924</v>
      </c>
      <c r="F1318" s="4">
        <v>4</v>
      </c>
      <c r="G1318" s="4">
        <v>216.81</v>
      </c>
      <c r="H1318" s="4">
        <v>0.28999999999999998</v>
      </c>
      <c r="I1318" s="4" t="s">
        <v>1959</v>
      </c>
      <c r="J1318" s="4">
        <v>615.74040000000002</v>
      </c>
      <c r="K1318" s="4">
        <f t="shared" si="80"/>
        <v>4</v>
      </c>
      <c r="L1318" s="4">
        <f t="shared" si="81"/>
        <v>216.81</v>
      </c>
      <c r="M1318" s="4">
        <f t="shared" si="82"/>
        <v>0.28999999999999998</v>
      </c>
      <c r="N1318" s="4">
        <f t="shared" si="83"/>
        <v>615.74040000000002</v>
      </c>
      <c r="O1318" s="6">
        <f>VLOOKUP(C1318,'Cleaned Customer Dim'!$A$2:$D$501,4,FALSE)</f>
        <v>46</v>
      </c>
      <c r="P1318" s="6" t="str">
        <f>VLOOKUP(C1318,'Cleaned Customer Dim'!$A$2:$E$501,5,FALSE)</f>
        <v>Female</v>
      </c>
      <c r="Q1318" s="6" t="str">
        <f>VLOOKUP(C1318,'Cleaned Customer Dim'!$A$2:$J$501,10,FALSE)</f>
        <v>Bronze</v>
      </c>
      <c r="R1318" s="4" t="str">
        <f>VLOOKUP(D1318,'Cleaned Product Dim'!$A$2:$C$101,3,FALSE)</f>
        <v>Sports</v>
      </c>
      <c r="S1318" s="6">
        <f>VLOOKUP(D1318,'Cleaned Product Dim'!$A$2:$G$101,7,FALSE)</f>
        <v>131.24</v>
      </c>
      <c r="T1318" s="6">
        <f>VLOOKUP(D1318,'Cleaned Product Dim'!$A$2:$H$101,8,FALSE)</f>
        <v>232</v>
      </c>
      <c r="U1318" s="6" t="str">
        <f>VLOOKUP(E1318,'Cleaned Store Dim'!$A$2:$C$21,3,FALSE)</f>
        <v>East</v>
      </c>
      <c r="V1318" s="6" t="str">
        <f>VLOOKUP(E1318,'Cleaned Store Dim'!$A$2:$E$21,5,FALSE)</f>
        <v>Online</v>
      </c>
      <c r="W1318" s="6" t="str">
        <f>VLOOKUP(E1318,'Cleaned Store Dim'!$A$2:$F$21,6,FALSE)</f>
        <v>David</v>
      </c>
    </row>
    <row r="1319" spans="1:23" ht="15.75" x14ac:dyDescent="0.25">
      <c r="A1319" s="4" t="s">
        <v>3284</v>
      </c>
      <c r="B1319" s="20">
        <v>45223</v>
      </c>
      <c r="C1319" s="4" t="s">
        <v>412</v>
      </c>
      <c r="D1319" s="4" t="s">
        <v>1774</v>
      </c>
      <c r="E1319" s="4" t="s">
        <v>1896</v>
      </c>
      <c r="F1319" s="4">
        <v>4</v>
      </c>
      <c r="G1319" s="4">
        <v>950.21</v>
      </c>
      <c r="H1319" s="4">
        <v>0.27</v>
      </c>
      <c r="I1319" s="4" t="s">
        <v>1964</v>
      </c>
      <c r="J1319" s="4">
        <v>2774.6131999999998</v>
      </c>
      <c r="K1319" s="4">
        <f t="shared" si="80"/>
        <v>4</v>
      </c>
      <c r="L1319" s="4">
        <f t="shared" si="81"/>
        <v>950.21</v>
      </c>
      <c r="M1319" s="4">
        <f t="shared" si="82"/>
        <v>0.27</v>
      </c>
      <c r="N1319" s="4">
        <f t="shared" si="83"/>
        <v>2774.6131999999998</v>
      </c>
      <c r="O1319" s="6">
        <f>VLOOKUP(C1319,'Cleaned Customer Dim'!$A$2:$D$501,4,FALSE)</f>
        <v>21</v>
      </c>
      <c r="P1319" s="6" t="str">
        <f>VLOOKUP(C1319,'Cleaned Customer Dim'!$A$2:$E$501,5,FALSE)</f>
        <v>Female</v>
      </c>
      <c r="Q1319" s="6" t="str">
        <f>VLOOKUP(C1319,'Cleaned Customer Dim'!$A$2:$J$501,10,FALSE)</f>
        <v>Platinum</v>
      </c>
      <c r="R1319" s="4" t="str">
        <f>VLOOKUP(D1319,'Cleaned Product Dim'!$A$2:$C$101,3,FALSE)</f>
        <v>Beauty</v>
      </c>
      <c r="S1319" s="6">
        <f>VLOOKUP(D1319,'Cleaned Product Dim'!$A$2:$G$101,7,FALSE)</f>
        <v>299.11</v>
      </c>
      <c r="T1319" s="6">
        <f>VLOOKUP(D1319,'Cleaned Product Dim'!$A$2:$H$101,8,FALSE)</f>
        <v>118</v>
      </c>
      <c r="U1319" s="6" t="str">
        <f>VLOOKUP(E1319,'Cleaned Store Dim'!$A$2:$C$21,3,FALSE)</f>
        <v>South</v>
      </c>
      <c r="V1319" s="6" t="str">
        <f>VLOOKUP(E1319,'Cleaned Store Dim'!$A$2:$E$21,5,FALSE)</f>
        <v>Outlet</v>
      </c>
      <c r="W1319" s="6" t="str">
        <f>VLOOKUP(E1319,'Cleaned Store Dim'!$A$2:$F$21,6,FALSE)</f>
        <v>North Nancy</v>
      </c>
    </row>
    <row r="1320" spans="1:23" ht="15.75" x14ac:dyDescent="0.25">
      <c r="A1320" s="4" t="s">
        <v>3285</v>
      </c>
      <c r="B1320" s="20">
        <v>45838</v>
      </c>
      <c r="C1320" s="4" t="s">
        <v>829</v>
      </c>
      <c r="D1320" s="4" t="s">
        <v>1725</v>
      </c>
      <c r="E1320" s="4" t="s">
        <v>1914</v>
      </c>
      <c r="F1320" s="4">
        <v>2</v>
      </c>
      <c r="G1320" s="4">
        <v>271.39999999999998</v>
      </c>
      <c r="H1320" s="4">
        <v>0.17</v>
      </c>
      <c r="I1320" s="4" t="s">
        <v>1961</v>
      </c>
      <c r="J1320" s="4">
        <v>450.52399999999989</v>
      </c>
      <c r="K1320" s="4">
        <f t="shared" si="80"/>
        <v>2</v>
      </c>
      <c r="L1320" s="4">
        <f t="shared" si="81"/>
        <v>271.39999999999998</v>
      </c>
      <c r="M1320" s="4">
        <f t="shared" si="82"/>
        <v>0.17</v>
      </c>
      <c r="N1320" s="4">
        <f t="shared" si="83"/>
        <v>450.52399999999989</v>
      </c>
      <c r="O1320" s="6">
        <f>VLOOKUP(C1320,'Cleaned Customer Dim'!$A$2:$D$501,4,FALSE)</f>
        <v>57</v>
      </c>
      <c r="P1320" s="6" t="str">
        <f>VLOOKUP(C1320,'Cleaned Customer Dim'!$A$2:$E$501,5,FALSE)</f>
        <v>Male</v>
      </c>
      <c r="Q1320" s="6" t="str">
        <f>VLOOKUP(C1320,'Cleaned Customer Dim'!$A$2:$J$501,10,FALSE)</f>
        <v>Platinum</v>
      </c>
      <c r="R1320" s="4" t="str">
        <f>VLOOKUP(D1320,'Cleaned Product Dim'!$A$2:$C$101,3,FALSE)</f>
        <v>Electronics</v>
      </c>
      <c r="S1320" s="6">
        <f>VLOOKUP(D1320,'Cleaned Product Dim'!$A$2:$G$101,7,FALSE)</f>
        <v>177.98</v>
      </c>
      <c r="T1320" s="6">
        <f>VLOOKUP(D1320,'Cleaned Product Dim'!$A$2:$H$101,8,FALSE)</f>
        <v>103</v>
      </c>
      <c r="U1320" s="6" t="str">
        <f>VLOOKUP(E1320,'Cleaned Store Dim'!$A$2:$C$21,3,FALSE)</f>
        <v>South</v>
      </c>
      <c r="V1320" s="6" t="str">
        <f>VLOOKUP(E1320,'Cleaned Store Dim'!$A$2:$E$21,5,FALSE)</f>
        <v>Online</v>
      </c>
      <c r="W1320" s="6" t="str">
        <f>VLOOKUP(E1320,'Cleaned Store Dim'!$A$2:$F$21,6,FALSE)</f>
        <v>Williamsport</v>
      </c>
    </row>
    <row r="1321" spans="1:23" ht="15.75" x14ac:dyDescent="0.25">
      <c r="A1321" s="4" t="s">
        <v>3286</v>
      </c>
      <c r="B1321" s="20">
        <v>45883</v>
      </c>
      <c r="C1321" s="4" t="s">
        <v>566</v>
      </c>
      <c r="D1321" s="4" t="s">
        <v>1696</v>
      </c>
      <c r="E1321" s="4" t="s">
        <v>1917</v>
      </c>
      <c r="F1321" s="4">
        <v>4</v>
      </c>
      <c r="G1321" s="4">
        <v>708.19</v>
      </c>
      <c r="H1321" s="4">
        <v>0.1</v>
      </c>
      <c r="I1321" s="4" t="s">
        <v>1961</v>
      </c>
      <c r="J1321" s="4">
        <v>2549.4839999999999</v>
      </c>
      <c r="K1321" s="4">
        <f t="shared" si="80"/>
        <v>4</v>
      </c>
      <c r="L1321" s="4">
        <f t="shared" si="81"/>
        <v>708.19</v>
      </c>
      <c r="M1321" s="4">
        <f t="shared" si="82"/>
        <v>0.1</v>
      </c>
      <c r="N1321" s="4">
        <f t="shared" si="83"/>
        <v>2549.4839999999999</v>
      </c>
      <c r="O1321" s="6">
        <f>VLOOKUP(C1321,'Cleaned Customer Dim'!$A$2:$D$501,4,FALSE)</f>
        <v>36</v>
      </c>
      <c r="P1321" s="6" t="str">
        <f>VLOOKUP(C1321,'Cleaned Customer Dim'!$A$2:$E$501,5,FALSE)</f>
        <v>Female</v>
      </c>
      <c r="Q1321" s="6" t="str">
        <f>VLOOKUP(C1321,'Cleaned Customer Dim'!$A$2:$J$501,10,FALSE)</f>
        <v>Platinum</v>
      </c>
      <c r="R1321" s="4" t="str">
        <f>VLOOKUP(D1321,'Cleaned Product Dim'!$A$2:$C$101,3,FALSE)</f>
        <v>Electronics</v>
      </c>
      <c r="S1321" s="6">
        <f>VLOOKUP(D1321,'Cleaned Product Dim'!$A$2:$G$101,7,FALSE)</f>
        <v>326.06</v>
      </c>
      <c r="T1321" s="6">
        <f>VLOOKUP(D1321,'Cleaned Product Dim'!$A$2:$H$101,8,FALSE)</f>
        <v>301</v>
      </c>
      <c r="U1321" s="6" t="str">
        <f>VLOOKUP(E1321,'Cleaned Store Dim'!$A$2:$C$21,3,FALSE)</f>
        <v>West</v>
      </c>
      <c r="V1321" s="6" t="str">
        <f>VLOOKUP(E1321,'Cleaned Store Dim'!$A$2:$E$21,5,FALSE)</f>
        <v>Online</v>
      </c>
      <c r="W1321" s="6" t="str">
        <f>VLOOKUP(E1321,'Cleaned Store Dim'!$A$2:$F$21,6,FALSE)</f>
        <v>Thompson</v>
      </c>
    </row>
    <row r="1322" spans="1:23" ht="15.75" x14ac:dyDescent="0.25">
      <c r="A1322" s="4" t="s">
        <v>3287</v>
      </c>
      <c r="B1322" s="20">
        <v>45966</v>
      </c>
      <c r="C1322" s="4" t="s">
        <v>1386</v>
      </c>
      <c r="D1322" s="4" t="s">
        <v>1744</v>
      </c>
      <c r="E1322" s="4" t="s">
        <v>1901</v>
      </c>
      <c r="F1322" s="4">
        <v>3</v>
      </c>
      <c r="G1322" s="4">
        <v>477.05</v>
      </c>
      <c r="H1322" s="4">
        <v>0.05</v>
      </c>
      <c r="I1322" s="4" t="s">
        <v>1961</v>
      </c>
      <c r="J1322" s="4">
        <v>1359.5925</v>
      </c>
      <c r="K1322" s="4">
        <f t="shared" si="80"/>
        <v>3</v>
      </c>
      <c r="L1322" s="4">
        <f t="shared" si="81"/>
        <v>477.05</v>
      </c>
      <c r="M1322" s="4">
        <f t="shared" si="82"/>
        <v>0.05</v>
      </c>
      <c r="N1322" s="4">
        <f t="shared" si="83"/>
        <v>1359.5925</v>
      </c>
      <c r="O1322" s="6">
        <f>VLOOKUP(C1322,'Cleaned Customer Dim'!$A$2:$D$501,4,FALSE)</f>
        <v>19</v>
      </c>
      <c r="P1322" s="6" t="str">
        <f>VLOOKUP(C1322,'Cleaned Customer Dim'!$A$2:$E$501,5,FALSE)</f>
        <v>Male</v>
      </c>
      <c r="Q1322" s="6" t="str">
        <f>VLOOKUP(C1322,'Cleaned Customer Dim'!$A$2:$J$501,10,FALSE)</f>
        <v>Gold</v>
      </c>
      <c r="R1322" s="4" t="str">
        <f>VLOOKUP(D1322,'Cleaned Product Dim'!$A$2:$C$101,3,FALSE)</f>
        <v>Sports</v>
      </c>
      <c r="S1322" s="6">
        <f>VLOOKUP(D1322,'Cleaned Product Dim'!$A$2:$G$101,7,FALSE)</f>
        <v>434.84</v>
      </c>
      <c r="T1322" s="6">
        <f>VLOOKUP(D1322,'Cleaned Product Dim'!$A$2:$H$101,8,FALSE)</f>
        <v>185</v>
      </c>
      <c r="U1322" s="6" t="str">
        <f>VLOOKUP(E1322,'Cleaned Store Dim'!$A$2:$C$21,3,FALSE)</f>
        <v>North</v>
      </c>
      <c r="V1322" s="6" t="str">
        <f>VLOOKUP(E1322,'Cleaned Store Dim'!$A$2:$E$21,5,FALSE)</f>
        <v>Outlet</v>
      </c>
      <c r="W1322" s="6" t="str">
        <f>VLOOKUP(E1322,'Cleaned Store Dim'!$A$2:$F$21,6,FALSE)</f>
        <v>Goldberg</v>
      </c>
    </row>
    <row r="1323" spans="1:23" ht="15.75" x14ac:dyDescent="0.25">
      <c r="A1323" s="4" t="s">
        <v>3288</v>
      </c>
      <c r="B1323" s="20">
        <v>45295</v>
      </c>
      <c r="C1323" s="4" t="s">
        <v>980</v>
      </c>
      <c r="D1323" s="4" t="s">
        <v>1805</v>
      </c>
      <c r="E1323" s="4" t="s">
        <v>1921</v>
      </c>
      <c r="F1323" s="4">
        <v>3</v>
      </c>
      <c r="G1323" s="4">
        <v>627.29</v>
      </c>
      <c r="H1323" s="4">
        <v>0.27</v>
      </c>
      <c r="I1323" s="4" t="s">
        <v>1964</v>
      </c>
      <c r="J1323" s="4">
        <v>1373.7651000000001</v>
      </c>
      <c r="K1323" s="4">
        <f t="shared" si="80"/>
        <v>3</v>
      </c>
      <c r="L1323" s="4">
        <f t="shared" si="81"/>
        <v>627.29</v>
      </c>
      <c r="M1323" s="4">
        <f t="shared" si="82"/>
        <v>0.27</v>
      </c>
      <c r="N1323" s="4">
        <f t="shared" si="83"/>
        <v>1373.7651000000001</v>
      </c>
      <c r="O1323" s="6">
        <f>VLOOKUP(C1323,'Cleaned Customer Dim'!$A$2:$D$501,4,FALSE)</f>
        <v>56</v>
      </c>
      <c r="P1323" s="6" t="str">
        <f>VLOOKUP(C1323,'Cleaned Customer Dim'!$A$2:$E$501,5,FALSE)</f>
        <v>Female</v>
      </c>
      <c r="Q1323" s="6" t="str">
        <f>VLOOKUP(C1323,'Cleaned Customer Dim'!$A$2:$J$501,10,FALSE)</f>
        <v>Bronze</v>
      </c>
      <c r="R1323" s="4" t="str">
        <f>VLOOKUP(D1323,'Cleaned Product Dim'!$A$2:$C$101,3,FALSE)</f>
        <v>Electronics</v>
      </c>
      <c r="S1323" s="6">
        <f>VLOOKUP(D1323,'Cleaned Product Dim'!$A$2:$G$101,7,FALSE)</f>
        <v>403.71</v>
      </c>
      <c r="T1323" s="6">
        <f>VLOOKUP(D1323,'Cleaned Product Dim'!$A$2:$H$101,8,FALSE)</f>
        <v>159</v>
      </c>
      <c r="U1323" s="6" t="str">
        <f>VLOOKUP(E1323,'Cleaned Store Dim'!$A$2:$C$21,3,FALSE)</f>
        <v>South</v>
      </c>
      <c r="V1323" s="6" t="str">
        <f>VLOOKUP(E1323,'Cleaned Store Dim'!$A$2:$E$21,5,FALSE)</f>
        <v>Flagship</v>
      </c>
      <c r="W1323" s="6" t="str">
        <f>VLOOKUP(E1323,'Cleaned Store Dim'!$A$2:$F$21,6,FALSE)</f>
        <v>Johnstad</v>
      </c>
    </row>
    <row r="1324" spans="1:23" ht="15.75" x14ac:dyDescent="0.25">
      <c r="A1324" s="4" t="s">
        <v>3289</v>
      </c>
      <c r="B1324" s="20">
        <v>45335</v>
      </c>
      <c r="C1324" s="4" t="s">
        <v>971</v>
      </c>
      <c r="D1324" s="4" t="s">
        <v>1865</v>
      </c>
      <c r="E1324" s="4" t="s">
        <v>1927</v>
      </c>
      <c r="F1324" s="4">
        <v>3</v>
      </c>
      <c r="G1324" s="4">
        <v>206.84</v>
      </c>
      <c r="H1324" s="4">
        <v>0.19</v>
      </c>
      <c r="I1324" s="4" t="s">
        <v>1961</v>
      </c>
      <c r="J1324" s="4">
        <v>502.62119999999999</v>
      </c>
      <c r="K1324" s="4">
        <f t="shared" si="80"/>
        <v>3</v>
      </c>
      <c r="L1324" s="4">
        <f t="shared" si="81"/>
        <v>206.84</v>
      </c>
      <c r="M1324" s="4">
        <f t="shared" si="82"/>
        <v>0.19</v>
      </c>
      <c r="N1324" s="4">
        <f t="shared" si="83"/>
        <v>502.62119999999999</v>
      </c>
      <c r="O1324" s="6">
        <f>VLOOKUP(C1324,'Cleaned Customer Dim'!$A$2:$D$501,4,FALSE)</f>
        <v>41</v>
      </c>
      <c r="P1324" s="6" t="str">
        <f>VLOOKUP(C1324,'Cleaned Customer Dim'!$A$2:$E$501,5,FALSE)</f>
        <v>Male</v>
      </c>
      <c r="Q1324" s="6" t="str">
        <f>VLOOKUP(C1324,'Cleaned Customer Dim'!$A$2:$J$501,10,FALSE)</f>
        <v>Silver</v>
      </c>
      <c r="R1324" s="4" t="str">
        <f>VLOOKUP(D1324,'Cleaned Product Dim'!$A$2:$C$101,3,FALSE)</f>
        <v>Beauty</v>
      </c>
      <c r="S1324" s="6">
        <f>VLOOKUP(D1324,'Cleaned Product Dim'!$A$2:$G$101,7,FALSE)</f>
        <v>358.47</v>
      </c>
      <c r="T1324" s="6">
        <f>VLOOKUP(D1324,'Cleaned Product Dim'!$A$2:$H$101,8,FALSE)</f>
        <v>213</v>
      </c>
      <c r="U1324" s="6" t="str">
        <f>VLOOKUP(E1324,'Cleaned Store Dim'!$A$2:$C$21,3,FALSE)</f>
        <v>South</v>
      </c>
      <c r="V1324" s="6" t="str">
        <f>VLOOKUP(E1324,'Cleaned Store Dim'!$A$2:$E$21,5,FALSE)</f>
        <v>Online</v>
      </c>
      <c r="W1324" s="6" t="str">
        <f>VLOOKUP(E1324,'Cleaned Store Dim'!$A$2:$F$21,6,FALSE)</f>
        <v>Lake</v>
      </c>
    </row>
    <row r="1325" spans="1:23" ht="15.75" x14ac:dyDescent="0.25">
      <c r="A1325" s="4" t="s">
        <v>3290</v>
      </c>
      <c r="B1325" s="20">
        <v>45304</v>
      </c>
      <c r="C1325" s="4" t="s">
        <v>814</v>
      </c>
      <c r="D1325" s="4" t="s">
        <v>1667</v>
      </c>
      <c r="E1325" s="4" t="s">
        <v>1892</v>
      </c>
      <c r="F1325" s="4">
        <v>4</v>
      </c>
      <c r="G1325" s="4">
        <v>629.04999999999995</v>
      </c>
      <c r="H1325" s="4">
        <v>0.26</v>
      </c>
      <c r="I1325" s="4" t="s">
        <v>1959</v>
      </c>
      <c r="J1325" s="4">
        <v>1861.9880000000001</v>
      </c>
      <c r="K1325" s="4">
        <f t="shared" si="80"/>
        <v>4</v>
      </c>
      <c r="L1325" s="4">
        <f t="shared" si="81"/>
        <v>629.04999999999995</v>
      </c>
      <c r="M1325" s="4">
        <f t="shared" si="82"/>
        <v>0.26</v>
      </c>
      <c r="N1325" s="4">
        <f t="shared" si="83"/>
        <v>1861.9880000000001</v>
      </c>
      <c r="O1325" s="6">
        <f>VLOOKUP(C1325,'Cleaned Customer Dim'!$A$2:$D$501,4,FALSE)</f>
        <v>64</v>
      </c>
      <c r="P1325" s="6" t="str">
        <f>VLOOKUP(C1325,'Cleaned Customer Dim'!$A$2:$E$501,5,FALSE)</f>
        <v>Male</v>
      </c>
      <c r="Q1325" s="6" t="str">
        <f>VLOOKUP(C1325,'Cleaned Customer Dim'!$A$2:$J$501,10,FALSE)</f>
        <v>Silver</v>
      </c>
      <c r="R1325" s="4" t="str">
        <f>VLOOKUP(D1325,'Cleaned Product Dim'!$A$2:$C$101,3,FALSE)</f>
        <v>Home</v>
      </c>
      <c r="S1325" s="6">
        <f>VLOOKUP(D1325,'Cleaned Product Dim'!$A$2:$G$101,7,FALSE)</f>
        <v>19.52</v>
      </c>
      <c r="T1325" s="6">
        <f>VLOOKUP(D1325,'Cleaned Product Dim'!$A$2:$H$101,8,FALSE)</f>
        <v>57</v>
      </c>
      <c r="U1325" s="6" t="str">
        <f>VLOOKUP(E1325,'Cleaned Store Dim'!$A$2:$C$21,3,FALSE)</f>
        <v>North</v>
      </c>
      <c r="V1325" s="6" t="str">
        <f>VLOOKUP(E1325,'Cleaned Store Dim'!$A$2:$E$21,5,FALSE)</f>
        <v>Flagship</v>
      </c>
      <c r="W1325" s="6" t="str">
        <f>VLOOKUP(E1325,'Cleaned Store Dim'!$A$2:$F$21,6,FALSE)</f>
        <v>Daniel</v>
      </c>
    </row>
    <row r="1326" spans="1:23" ht="15.75" x14ac:dyDescent="0.25">
      <c r="A1326" s="4" t="s">
        <v>3291</v>
      </c>
      <c r="B1326" s="20">
        <v>45513</v>
      </c>
      <c r="C1326" s="4" t="s">
        <v>1369</v>
      </c>
      <c r="D1326" s="4" t="s">
        <v>1805</v>
      </c>
      <c r="E1326" s="4" t="s">
        <v>1942</v>
      </c>
      <c r="F1326" s="4">
        <v>4</v>
      </c>
      <c r="G1326" s="4">
        <v>529.04</v>
      </c>
      <c r="H1326" s="4">
        <v>0.1</v>
      </c>
      <c r="I1326" s="4" t="s">
        <v>1961</v>
      </c>
      <c r="J1326" s="4">
        <v>1904.5440000000001</v>
      </c>
      <c r="K1326" s="4">
        <f t="shared" si="80"/>
        <v>4</v>
      </c>
      <c r="L1326" s="4">
        <f t="shared" si="81"/>
        <v>529.04</v>
      </c>
      <c r="M1326" s="4">
        <f t="shared" si="82"/>
        <v>0.1</v>
      </c>
      <c r="N1326" s="4">
        <f t="shared" si="83"/>
        <v>1904.5440000000001</v>
      </c>
      <c r="O1326" s="6">
        <f>VLOOKUP(C1326,'Cleaned Customer Dim'!$A$2:$D$501,4,FALSE)</f>
        <v>59</v>
      </c>
      <c r="P1326" s="6" t="str">
        <f>VLOOKUP(C1326,'Cleaned Customer Dim'!$A$2:$E$501,5,FALSE)</f>
        <v>Female</v>
      </c>
      <c r="Q1326" s="6" t="str">
        <f>VLOOKUP(C1326,'Cleaned Customer Dim'!$A$2:$J$501,10,FALSE)</f>
        <v>Platinum</v>
      </c>
      <c r="R1326" s="4" t="str">
        <f>VLOOKUP(D1326,'Cleaned Product Dim'!$A$2:$C$101,3,FALSE)</f>
        <v>Electronics</v>
      </c>
      <c r="S1326" s="6">
        <f>VLOOKUP(D1326,'Cleaned Product Dim'!$A$2:$G$101,7,FALSE)</f>
        <v>403.71</v>
      </c>
      <c r="T1326" s="6">
        <f>VLOOKUP(D1326,'Cleaned Product Dim'!$A$2:$H$101,8,FALSE)</f>
        <v>159</v>
      </c>
      <c r="U1326" s="6" t="str">
        <f>VLOOKUP(E1326,'Cleaned Store Dim'!$A$2:$C$21,3,FALSE)</f>
        <v>North</v>
      </c>
      <c r="V1326" s="6" t="str">
        <f>VLOOKUP(E1326,'Cleaned Store Dim'!$A$2:$E$21,5,FALSE)</f>
        <v>Flagship</v>
      </c>
      <c r="W1326" s="6" t="str">
        <f>VLOOKUP(E1326,'Cleaned Store Dim'!$A$2:$F$21,6,FALSE)</f>
        <v>Benson</v>
      </c>
    </row>
    <row r="1327" spans="1:23" ht="15.75" x14ac:dyDescent="0.25">
      <c r="A1327" s="4" t="s">
        <v>3292</v>
      </c>
      <c r="B1327" s="20">
        <v>45384</v>
      </c>
      <c r="C1327" s="4" t="s">
        <v>1106</v>
      </c>
      <c r="D1327" s="4" t="s">
        <v>1667</v>
      </c>
      <c r="E1327" s="4" t="s">
        <v>1942</v>
      </c>
      <c r="F1327" s="4">
        <v>1</v>
      </c>
      <c r="G1327" s="4">
        <v>350.67</v>
      </c>
      <c r="H1327" s="4">
        <v>0.22</v>
      </c>
      <c r="I1327" s="4" t="s">
        <v>1961</v>
      </c>
      <c r="J1327" s="4">
        <v>273.52260000000001</v>
      </c>
      <c r="K1327" s="4">
        <f t="shared" si="80"/>
        <v>1</v>
      </c>
      <c r="L1327" s="4">
        <f t="shared" si="81"/>
        <v>350.67</v>
      </c>
      <c r="M1327" s="4">
        <f t="shared" si="82"/>
        <v>0.22</v>
      </c>
      <c r="N1327" s="4">
        <f t="shared" si="83"/>
        <v>273.52260000000001</v>
      </c>
      <c r="O1327" s="6">
        <f>VLOOKUP(C1327,'Cleaned Customer Dim'!$A$2:$D$501,4,FALSE)</f>
        <v>31</v>
      </c>
      <c r="P1327" s="6" t="str">
        <f>VLOOKUP(C1327,'Cleaned Customer Dim'!$A$2:$E$501,5,FALSE)</f>
        <v>Male</v>
      </c>
      <c r="Q1327" s="6" t="str">
        <f>VLOOKUP(C1327,'Cleaned Customer Dim'!$A$2:$J$501,10,FALSE)</f>
        <v>Bronze</v>
      </c>
      <c r="R1327" s="4" t="str">
        <f>VLOOKUP(D1327,'Cleaned Product Dim'!$A$2:$C$101,3,FALSE)</f>
        <v>Home</v>
      </c>
      <c r="S1327" s="6">
        <f>VLOOKUP(D1327,'Cleaned Product Dim'!$A$2:$G$101,7,FALSE)</f>
        <v>19.52</v>
      </c>
      <c r="T1327" s="6">
        <f>VLOOKUP(D1327,'Cleaned Product Dim'!$A$2:$H$101,8,FALSE)</f>
        <v>57</v>
      </c>
      <c r="U1327" s="6" t="str">
        <f>VLOOKUP(E1327,'Cleaned Store Dim'!$A$2:$C$21,3,FALSE)</f>
        <v>North</v>
      </c>
      <c r="V1327" s="6" t="str">
        <f>VLOOKUP(E1327,'Cleaned Store Dim'!$A$2:$E$21,5,FALSE)</f>
        <v>Flagship</v>
      </c>
      <c r="W1327" s="6" t="str">
        <f>VLOOKUP(E1327,'Cleaned Store Dim'!$A$2:$F$21,6,FALSE)</f>
        <v>Benson</v>
      </c>
    </row>
    <row r="1328" spans="1:23" ht="15.75" x14ac:dyDescent="0.25">
      <c r="A1328" s="4" t="s">
        <v>3293</v>
      </c>
      <c r="B1328" s="20">
        <v>45498</v>
      </c>
      <c r="C1328" s="4" t="s">
        <v>1172</v>
      </c>
      <c r="D1328" s="4" t="s">
        <v>1868</v>
      </c>
      <c r="E1328" s="4" t="s">
        <v>1892</v>
      </c>
      <c r="F1328" s="4">
        <v>1</v>
      </c>
      <c r="G1328" s="4">
        <v>128.93</v>
      </c>
      <c r="H1328" s="4">
        <v>0.26</v>
      </c>
      <c r="I1328" s="4" t="s">
        <v>1959</v>
      </c>
      <c r="J1328" s="4">
        <v>95.408200000000008</v>
      </c>
      <c r="K1328" s="4">
        <f t="shared" si="80"/>
        <v>1</v>
      </c>
      <c r="L1328" s="4">
        <f t="shared" si="81"/>
        <v>128.93</v>
      </c>
      <c r="M1328" s="4">
        <f t="shared" si="82"/>
        <v>0.26</v>
      </c>
      <c r="N1328" s="4">
        <f t="shared" si="83"/>
        <v>95.408200000000008</v>
      </c>
      <c r="O1328" s="6">
        <f>VLOOKUP(C1328,'Cleaned Customer Dim'!$A$2:$D$501,4,FALSE)</f>
        <v>21</v>
      </c>
      <c r="P1328" s="6" t="str">
        <f>VLOOKUP(C1328,'Cleaned Customer Dim'!$A$2:$E$501,5,FALSE)</f>
        <v>Female</v>
      </c>
      <c r="Q1328" s="6" t="str">
        <f>VLOOKUP(C1328,'Cleaned Customer Dim'!$A$2:$J$501,10,FALSE)</f>
        <v>Platinum</v>
      </c>
      <c r="R1328" s="4" t="str">
        <f>VLOOKUP(D1328,'Cleaned Product Dim'!$A$2:$C$101,3,FALSE)</f>
        <v>Sports</v>
      </c>
      <c r="S1328" s="6">
        <f>VLOOKUP(D1328,'Cleaned Product Dim'!$A$2:$G$101,7,FALSE)</f>
        <v>60.65</v>
      </c>
      <c r="T1328" s="6">
        <f>VLOOKUP(D1328,'Cleaned Product Dim'!$A$2:$H$101,8,FALSE)</f>
        <v>75</v>
      </c>
      <c r="U1328" s="6" t="str">
        <f>VLOOKUP(E1328,'Cleaned Store Dim'!$A$2:$C$21,3,FALSE)</f>
        <v>North</v>
      </c>
      <c r="V1328" s="6" t="str">
        <f>VLOOKUP(E1328,'Cleaned Store Dim'!$A$2:$E$21,5,FALSE)</f>
        <v>Flagship</v>
      </c>
      <c r="W1328" s="6" t="str">
        <f>VLOOKUP(E1328,'Cleaned Store Dim'!$A$2:$F$21,6,FALSE)</f>
        <v>Daniel</v>
      </c>
    </row>
    <row r="1329" spans="1:23" ht="15.75" x14ac:dyDescent="0.25">
      <c r="A1329" s="4" t="s">
        <v>3294</v>
      </c>
      <c r="B1329" s="20">
        <v>45544</v>
      </c>
      <c r="C1329" s="4" t="s">
        <v>497</v>
      </c>
      <c r="D1329" s="4" t="s">
        <v>1841</v>
      </c>
      <c r="E1329" s="4" t="s">
        <v>1936</v>
      </c>
      <c r="F1329" s="4">
        <v>2</v>
      </c>
      <c r="G1329" s="4">
        <v>384.92</v>
      </c>
      <c r="H1329" s="4">
        <v>0.09</v>
      </c>
      <c r="I1329" s="4" t="s">
        <v>1959</v>
      </c>
      <c r="J1329" s="4">
        <v>700.5544000000001</v>
      </c>
      <c r="K1329" s="4">
        <f t="shared" si="80"/>
        <v>2</v>
      </c>
      <c r="L1329" s="4">
        <f t="shared" si="81"/>
        <v>384.92</v>
      </c>
      <c r="M1329" s="4">
        <f t="shared" si="82"/>
        <v>0.09</v>
      </c>
      <c r="N1329" s="4">
        <f t="shared" si="83"/>
        <v>700.5544000000001</v>
      </c>
      <c r="O1329" s="6">
        <f>VLOOKUP(C1329,'Cleaned Customer Dim'!$A$2:$D$501,4,FALSE)</f>
        <v>46</v>
      </c>
      <c r="P1329" s="6" t="str">
        <f>VLOOKUP(C1329,'Cleaned Customer Dim'!$A$2:$E$501,5,FALSE)</f>
        <v>Male</v>
      </c>
      <c r="Q1329" s="6" t="str">
        <f>VLOOKUP(C1329,'Cleaned Customer Dim'!$A$2:$J$501,10,FALSE)</f>
        <v>Platinum</v>
      </c>
      <c r="R1329" s="4" t="str">
        <f>VLOOKUP(D1329,'Cleaned Product Dim'!$A$2:$C$101,3,FALSE)</f>
        <v>Home</v>
      </c>
      <c r="S1329" s="6">
        <f>VLOOKUP(D1329,'Cleaned Product Dim'!$A$2:$G$101,7,FALSE)</f>
        <v>176.07</v>
      </c>
      <c r="T1329" s="6">
        <f>VLOOKUP(D1329,'Cleaned Product Dim'!$A$2:$H$101,8,FALSE)</f>
        <v>82</v>
      </c>
      <c r="U1329" s="6" t="str">
        <f>VLOOKUP(E1329,'Cleaned Store Dim'!$A$2:$C$21,3,FALSE)</f>
        <v>North</v>
      </c>
      <c r="V1329" s="6" t="str">
        <f>VLOOKUP(E1329,'Cleaned Store Dim'!$A$2:$E$21,5,FALSE)</f>
        <v>Flagship</v>
      </c>
      <c r="W1329" s="6" t="str">
        <f>VLOOKUP(E1329,'Cleaned Store Dim'!$A$2:$F$21,6,FALSE)</f>
        <v>Jenniferstad</v>
      </c>
    </row>
    <row r="1330" spans="1:23" ht="15.75" x14ac:dyDescent="0.25">
      <c r="A1330" s="4" t="s">
        <v>3295</v>
      </c>
      <c r="B1330" s="20">
        <v>45150</v>
      </c>
      <c r="C1330" s="4" t="s">
        <v>1061</v>
      </c>
      <c r="D1330" s="4" t="s">
        <v>1576</v>
      </c>
      <c r="E1330" s="4" t="s">
        <v>1917</v>
      </c>
      <c r="F1330" s="4">
        <v>3</v>
      </c>
      <c r="G1330" s="4">
        <v>120.77</v>
      </c>
      <c r="H1330" s="4">
        <v>0.28999999999999998</v>
      </c>
      <c r="I1330" s="4" t="s">
        <v>1961</v>
      </c>
      <c r="J1330" s="4">
        <v>257.24009999999998</v>
      </c>
      <c r="K1330" s="4">
        <f t="shared" si="80"/>
        <v>3</v>
      </c>
      <c r="L1330" s="4">
        <f t="shared" si="81"/>
        <v>120.77</v>
      </c>
      <c r="M1330" s="4">
        <f t="shared" si="82"/>
        <v>0.28999999999999998</v>
      </c>
      <c r="N1330" s="4">
        <f t="shared" si="83"/>
        <v>257.24009999999998</v>
      </c>
      <c r="O1330" s="6">
        <f>VLOOKUP(C1330,'Cleaned Customer Dim'!$A$2:$D$501,4,FALSE)</f>
        <v>50</v>
      </c>
      <c r="P1330" s="6" t="str">
        <f>VLOOKUP(C1330,'Cleaned Customer Dim'!$A$2:$E$501,5,FALSE)</f>
        <v>Female</v>
      </c>
      <c r="Q1330" s="6" t="str">
        <f>VLOOKUP(C1330,'Cleaned Customer Dim'!$A$2:$J$501,10,FALSE)</f>
        <v>Silver</v>
      </c>
      <c r="R1330" s="4" t="str">
        <f>VLOOKUP(D1330,'Cleaned Product Dim'!$A$2:$C$101,3,FALSE)</f>
        <v>Clothing</v>
      </c>
      <c r="S1330" s="6">
        <f>VLOOKUP(D1330,'Cleaned Product Dim'!$A$2:$G$101,7,FALSE)</f>
        <v>261</v>
      </c>
      <c r="T1330" s="6">
        <f>VLOOKUP(D1330,'Cleaned Product Dim'!$A$2:$H$101,8,FALSE)</f>
        <v>59</v>
      </c>
      <c r="U1330" s="6" t="str">
        <f>VLOOKUP(E1330,'Cleaned Store Dim'!$A$2:$C$21,3,FALSE)</f>
        <v>West</v>
      </c>
      <c r="V1330" s="6" t="str">
        <f>VLOOKUP(E1330,'Cleaned Store Dim'!$A$2:$E$21,5,FALSE)</f>
        <v>Online</v>
      </c>
      <c r="W1330" s="6" t="str">
        <f>VLOOKUP(E1330,'Cleaned Store Dim'!$A$2:$F$21,6,FALSE)</f>
        <v>Thompson</v>
      </c>
    </row>
    <row r="1331" spans="1:23" ht="15.75" x14ac:dyDescent="0.25">
      <c r="A1331" s="4" t="s">
        <v>3296</v>
      </c>
      <c r="B1331" s="20">
        <v>45824</v>
      </c>
      <c r="C1331" s="4" t="s">
        <v>729</v>
      </c>
      <c r="D1331" s="4" t="s">
        <v>1811</v>
      </c>
      <c r="E1331" s="4" t="s">
        <v>1942</v>
      </c>
      <c r="F1331" s="4">
        <v>4</v>
      </c>
      <c r="G1331" s="4">
        <v>661.39</v>
      </c>
      <c r="H1331" s="4">
        <v>7.0000000000000007E-2</v>
      </c>
      <c r="I1331" s="4" t="s">
        <v>1959</v>
      </c>
      <c r="J1331" s="4">
        <v>2460.3708000000001</v>
      </c>
      <c r="K1331" s="4">
        <f t="shared" si="80"/>
        <v>4</v>
      </c>
      <c r="L1331" s="4">
        <f t="shared" si="81"/>
        <v>661.39</v>
      </c>
      <c r="M1331" s="4">
        <f t="shared" si="82"/>
        <v>7.0000000000000007E-2</v>
      </c>
      <c r="N1331" s="4">
        <f t="shared" si="83"/>
        <v>2460.3708000000001</v>
      </c>
      <c r="O1331" s="6">
        <f>VLOOKUP(C1331,'Cleaned Customer Dim'!$A$2:$D$501,4,FALSE)</f>
        <v>35</v>
      </c>
      <c r="P1331" s="6" t="str">
        <f>VLOOKUP(C1331,'Cleaned Customer Dim'!$A$2:$E$501,5,FALSE)</f>
        <v>Male</v>
      </c>
      <c r="Q1331" s="6" t="str">
        <f>VLOOKUP(C1331,'Cleaned Customer Dim'!$A$2:$J$501,10,FALSE)</f>
        <v>Platinum</v>
      </c>
      <c r="R1331" s="4" t="str">
        <f>VLOOKUP(D1331,'Cleaned Product Dim'!$A$2:$C$101,3,FALSE)</f>
        <v>Electronics</v>
      </c>
      <c r="S1331" s="6">
        <f>VLOOKUP(D1331,'Cleaned Product Dim'!$A$2:$G$101,7,FALSE)</f>
        <v>392.89</v>
      </c>
      <c r="T1331" s="6">
        <f>VLOOKUP(D1331,'Cleaned Product Dim'!$A$2:$H$101,8,FALSE)</f>
        <v>320</v>
      </c>
      <c r="U1331" s="6" t="str">
        <f>VLOOKUP(E1331,'Cleaned Store Dim'!$A$2:$C$21,3,FALSE)</f>
        <v>North</v>
      </c>
      <c r="V1331" s="6" t="str">
        <f>VLOOKUP(E1331,'Cleaned Store Dim'!$A$2:$E$21,5,FALSE)</f>
        <v>Flagship</v>
      </c>
      <c r="W1331" s="6" t="str">
        <f>VLOOKUP(E1331,'Cleaned Store Dim'!$A$2:$F$21,6,FALSE)</f>
        <v>Benson</v>
      </c>
    </row>
    <row r="1332" spans="1:23" ht="15.75" x14ac:dyDescent="0.25">
      <c r="A1332" s="4" t="s">
        <v>3297</v>
      </c>
      <c r="B1332" s="20">
        <v>44938</v>
      </c>
      <c r="C1332" s="4" t="s">
        <v>1401</v>
      </c>
      <c r="D1332" s="4" t="s">
        <v>1768</v>
      </c>
      <c r="E1332" s="4" t="s">
        <v>1896</v>
      </c>
      <c r="F1332" s="4">
        <v>1</v>
      </c>
      <c r="G1332" s="4">
        <v>195.24</v>
      </c>
      <c r="H1332" s="4">
        <v>0.27</v>
      </c>
      <c r="I1332" s="4" t="s">
        <v>1961</v>
      </c>
      <c r="J1332" s="4">
        <v>142.52520000000001</v>
      </c>
      <c r="K1332" s="4">
        <f t="shared" si="80"/>
        <v>1</v>
      </c>
      <c r="L1332" s="4">
        <f t="shared" si="81"/>
        <v>195.24</v>
      </c>
      <c r="M1332" s="4">
        <f t="shared" si="82"/>
        <v>0.27</v>
      </c>
      <c r="N1332" s="4">
        <f t="shared" si="83"/>
        <v>142.52520000000001</v>
      </c>
      <c r="O1332" s="6">
        <f>VLOOKUP(C1332,'Cleaned Customer Dim'!$A$2:$D$501,4,FALSE)</f>
        <v>29</v>
      </c>
      <c r="P1332" s="6" t="str">
        <f>VLOOKUP(C1332,'Cleaned Customer Dim'!$A$2:$E$501,5,FALSE)</f>
        <v>Male</v>
      </c>
      <c r="Q1332" s="6" t="str">
        <f>VLOOKUP(C1332,'Cleaned Customer Dim'!$A$2:$J$501,10,FALSE)</f>
        <v>Bronze</v>
      </c>
      <c r="R1332" s="4" t="str">
        <f>VLOOKUP(D1332,'Cleaned Product Dim'!$A$2:$C$101,3,FALSE)</f>
        <v>Electronics</v>
      </c>
      <c r="S1332" s="6">
        <f>VLOOKUP(D1332,'Cleaned Product Dim'!$A$2:$G$101,7,FALSE)</f>
        <v>86.42</v>
      </c>
      <c r="T1332" s="6">
        <f>VLOOKUP(D1332,'Cleaned Product Dim'!$A$2:$H$101,8,FALSE)</f>
        <v>222</v>
      </c>
      <c r="U1332" s="6" t="str">
        <f>VLOOKUP(E1332,'Cleaned Store Dim'!$A$2:$C$21,3,FALSE)</f>
        <v>South</v>
      </c>
      <c r="V1332" s="6" t="str">
        <f>VLOOKUP(E1332,'Cleaned Store Dim'!$A$2:$E$21,5,FALSE)</f>
        <v>Outlet</v>
      </c>
      <c r="W1332" s="6" t="str">
        <f>VLOOKUP(E1332,'Cleaned Store Dim'!$A$2:$F$21,6,FALSE)</f>
        <v>North Nancy</v>
      </c>
    </row>
    <row r="1333" spans="1:23" ht="15.75" x14ac:dyDescent="0.25">
      <c r="A1333" s="4" t="s">
        <v>3298</v>
      </c>
      <c r="B1333" s="20">
        <v>44996</v>
      </c>
      <c r="C1333" s="4" t="s">
        <v>29</v>
      </c>
      <c r="D1333" s="4" t="s">
        <v>1859</v>
      </c>
      <c r="E1333" s="4" t="s">
        <v>1945</v>
      </c>
      <c r="F1333" s="4">
        <v>2</v>
      </c>
      <c r="G1333" s="4">
        <v>177.4</v>
      </c>
      <c r="H1333" s="4">
        <v>0.19</v>
      </c>
      <c r="I1333" s="4" t="s">
        <v>1961</v>
      </c>
      <c r="J1333" s="4">
        <v>287.38799999999998</v>
      </c>
      <c r="K1333" s="4">
        <f t="shared" si="80"/>
        <v>2</v>
      </c>
      <c r="L1333" s="4">
        <f t="shared" si="81"/>
        <v>177.4</v>
      </c>
      <c r="M1333" s="4">
        <f t="shared" si="82"/>
        <v>0.19</v>
      </c>
      <c r="N1333" s="4">
        <f t="shared" si="83"/>
        <v>287.38799999999998</v>
      </c>
      <c r="O1333" s="6">
        <f>VLOOKUP(C1333,'Cleaned Customer Dim'!$A$2:$D$501,4,FALSE)</f>
        <v>64</v>
      </c>
      <c r="P1333" s="6" t="str">
        <f>VLOOKUP(C1333,'Cleaned Customer Dim'!$A$2:$E$501,5,FALSE)</f>
        <v>Female</v>
      </c>
      <c r="Q1333" s="6" t="str">
        <f>VLOOKUP(C1333,'Cleaned Customer Dim'!$A$2:$J$501,10,FALSE)</f>
        <v>Silver</v>
      </c>
      <c r="R1333" s="4" t="str">
        <f>VLOOKUP(D1333,'Cleaned Product Dim'!$A$2:$C$101,3,FALSE)</f>
        <v>Home</v>
      </c>
      <c r="S1333" s="6">
        <f>VLOOKUP(D1333,'Cleaned Product Dim'!$A$2:$G$101,7,FALSE)</f>
        <v>447.43</v>
      </c>
      <c r="T1333" s="6">
        <f>VLOOKUP(D1333,'Cleaned Product Dim'!$A$2:$H$101,8,FALSE)</f>
        <v>191</v>
      </c>
      <c r="U1333" s="6" t="str">
        <f>VLOOKUP(E1333,'Cleaned Store Dim'!$A$2:$C$21,3,FALSE)</f>
        <v>East</v>
      </c>
      <c r="V1333" s="6" t="str">
        <f>VLOOKUP(E1333,'Cleaned Store Dim'!$A$2:$E$21,5,FALSE)</f>
        <v>Flagship</v>
      </c>
      <c r="W1333" s="6" t="str">
        <f>VLOOKUP(E1333,'Cleaned Store Dim'!$A$2:$F$21,6,FALSE)</f>
        <v>East Stevechester</v>
      </c>
    </row>
    <row r="1334" spans="1:23" ht="15.75" x14ac:dyDescent="0.25">
      <c r="A1334" s="4" t="s">
        <v>3299</v>
      </c>
      <c r="B1334" s="20">
        <v>45673</v>
      </c>
      <c r="C1334" s="4" t="s">
        <v>218</v>
      </c>
      <c r="D1334" s="4" t="s">
        <v>1877</v>
      </c>
      <c r="E1334" s="4" t="s">
        <v>1927</v>
      </c>
      <c r="F1334" s="4">
        <v>4</v>
      </c>
      <c r="G1334" s="4">
        <v>862.67</v>
      </c>
      <c r="H1334" s="4">
        <v>0.2</v>
      </c>
      <c r="I1334" s="4" t="s">
        <v>1961</v>
      </c>
      <c r="J1334" s="4">
        <v>2760.5439999999999</v>
      </c>
      <c r="K1334" s="4">
        <f t="shared" si="80"/>
        <v>4</v>
      </c>
      <c r="L1334" s="4">
        <f t="shared" si="81"/>
        <v>862.67</v>
      </c>
      <c r="M1334" s="4">
        <f t="shared" si="82"/>
        <v>0.2</v>
      </c>
      <c r="N1334" s="4">
        <f t="shared" si="83"/>
        <v>2760.5439999999999</v>
      </c>
      <c r="O1334" s="6">
        <f>VLOOKUP(C1334,'Cleaned Customer Dim'!$A$2:$D$501,4,FALSE)</f>
        <v>43</v>
      </c>
      <c r="P1334" s="6" t="str">
        <f>VLOOKUP(C1334,'Cleaned Customer Dim'!$A$2:$E$501,5,FALSE)</f>
        <v>Female</v>
      </c>
      <c r="Q1334" s="6" t="str">
        <f>VLOOKUP(C1334,'Cleaned Customer Dim'!$A$2:$J$501,10,FALSE)</f>
        <v>Platinum</v>
      </c>
      <c r="R1334" s="4" t="str">
        <f>VLOOKUP(D1334,'Cleaned Product Dim'!$A$2:$C$101,3,FALSE)</f>
        <v>Electronics</v>
      </c>
      <c r="S1334" s="6">
        <f>VLOOKUP(D1334,'Cleaned Product Dim'!$A$2:$G$101,7,FALSE)</f>
        <v>431.67</v>
      </c>
      <c r="T1334" s="6">
        <f>VLOOKUP(D1334,'Cleaned Product Dim'!$A$2:$H$101,8,FALSE)</f>
        <v>73</v>
      </c>
      <c r="U1334" s="6" t="str">
        <f>VLOOKUP(E1334,'Cleaned Store Dim'!$A$2:$C$21,3,FALSE)</f>
        <v>South</v>
      </c>
      <c r="V1334" s="6" t="str">
        <f>VLOOKUP(E1334,'Cleaned Store Dim'!$A$2:$E$21,5,FALSE)</f>
        <v>Online</v>
      </c>
      <c r="W1334" s="6" t="str">
        <f>VLOOKUP(E1334,'Cleaned Store Dim'!$A$2:$F$21,6,FALSE)</f>
        <v>Lake</v>
      </c>
    </row>
    <row r="1335" spans="1:23" ht="15.75" x14ac:dyDescent="0.25">
      <c r="A1335" s="4" t="s">
        <v>3300</v>
      </c>
      <c r="B1335" s="20">
        <v>45565</v>
      </c>
      <c r="C1335" s="4" t="s">
        <v>1386</v>
      </c>
      <c r="D1335" s="4" t="s">
        <v>1625</v>
      </c>
      <c r="E1335" s="4" t="s">
        <v>1911</v>
      </c>
      <c r="F1335" s="4">
        <v>1</v>
      </c>
      <c r="G1335" s="4">
        <v>55.04</v>
      </c>
      <c r="H1335" s="4">
        <v>0.01</v>
      </c>
      <c r="I1335" s="4" t="s">
        <v>1964</v>
      </c>
      <c r="J1335" s="4">
        <v>54.489600000000003</v>
      </c>
      <c r="K1335" s="4">
        <f t="shared" si="80"/>
        <v>1</v>
      </c>
      <c r="L1335" s="4">
        <f t="shared" si="81"/>
        <v>55.04</v>
      </c>
      <c r="M1335" s="4">
        <f t="shared" si="82"/>
        <v>0.01</v>
      </c>
      <c r="N1335" s="4">
        <f t="shared" si="83"/>
        <v>54.489600000000003</v>
      </c>
      <c r="O1335" s="6">
        <f>VLOOKUP(C1335,'Cleaned Customer Dim'!$A$2:$D$501,4,FALSE)</f>
        <v>19</v>
      </c>
      <c r="P1335" s="6" t="str">
        <f>VLOOKUP(C1335,'Cleaned Customer Dim'!$A$2:$E$501,5,FALSE)</f>
        <v>Male</v>
      </c>
      <c r="Q1335" s="6" t="str">
        <f>VLOOKUP(C1335,'Cleaned Customer Dim'!$A$2:$J$501,10,FALSE)</f>
        <v>Gold</v>
      </c>
      <c r="R1335" s="4" t="str">
        <f>VLOOKUP(D1335,'Cleaned Product Dim'!$A$2:$C$101,3,FALSE)</f>
        <v>Sports</v>
      </c>
      <c r="S1335" s="6">
        <f>VLOOKUP(D1335,'Cleaned Product Dim'!$A$2:$G$101,7,FALSE)</f>
        <v>144.53</v>
      </c>
      <c r="T1335" s="6">
        <f>VLOOKUP(D1335,'Cleaned Product Dim'!$A$2:$H$101,8,FALSE)</f>
        <v>367</v>
      </c>
      <c r="U1335" s="6" t="str">
        <f>VLOOKUP(E1335,'Cleaned Store Dim'!$A$2:$C$21,3,FALSE)</f>
        <v>East</v>
      </c>
      <c r="V1335" s="6" t="str">
        <f>VLOOKUP(E1335,'Cleaned Store Dim'!$A$2:$E$21,5,FALSE)</f>
        <v>Online</v>
      </c>
      <c r="W1335" s="6" t="str">
        <f>VLOOKUP(E1335,'Cleaned Store Dim'!$A$2:$F$21,6,FALSE)</f>
        <v>Joseph</v>
      </c>
    </row>
    <row r="1336" spans="1:23" ht="15.75" x14ac:dyDescent="0.25">
      <c r="A1336" s="4" t="s">
        <v>3301</v>
      </c>
      <c r="B1336" s="20">
        <v>45646</v>
      </c>
      <c r="C1336" s="4" t="s">
        <v>192</v>
      </c>
      <c r="D1336" s="4" t="s">
        <v>1715</v>
      </c>
      <c r="E1336" s="4" t="s">
        <v>1887</v>
      </c>
      <c r="F1336" s="4">
        <v>2</v>
      </c>
      <c r="G1336" s="4">
        <v>905.47</v>
      </c>
      <c r="H1336" s="4">
        <v>0.2</v>
      </c>
      <c r="I1336" s="4" t="s">
        <v>1964</v>
      </c>
      <c r="J1336" s="4">
        <v>1448.752</v>
      </c>
      <c r="K1336" s="4">
        <f t="shared" si="80"/>
        <v>2</v>
      </c>
      <c r="L1336" s="4">
        <f t="shared" si="81"/>
        <v>905.47</v>
      </c>
      <c r="M1336" s="4">
        <f t="shared" si="82"/>
        <v>0.2</v>
      </c>
      <c r="N1336" s="4">
        <f t="shared" si="83"/>
        <v>1448.752</v>
      </c>
      <c r="O1336" s="6">
        <f>VLOOKUP(C1336,'Cleaned Customer Dim'!$A$2:$D$501,4,FALSE)</f>
        <v>45</v>
      </c>
      <c r="P1336" s="6" t="str">
        <f>VLOOKUP(C1336,'Cleaned Customer Dim'!$A$2:$E$501,5,FALSE)</f>
        <v>Female</v>
      </c>
      <c r="Q1336" s="6" t="str">
        <f>VLOOKUP(C1336,'Cleaned Customer Dim'!$A$2:$J$501,10,FALSE)</f>
        <v>Gold</v>
      </c>
      <c r="R1336" s="4" t="str">
        <f>VLOOKUP(D1336,'Cleaned Product Dim'!$A$2:$C$101,3,FALSE)</f>
        <v>Sports</v>
      </c>
      <c r="S1336" s="6">
        <f>VLOOKUP(D1336,'Cleaned Product Dim'!$A$2:$G$101,7,FALSE)</f>
        <v>318.91000000000003</v>
      </c>
      <c r="T1336" s="6">
        <f>VLOOKUP(D1336,'Cleaned Product Dim'!$A$2:$H$101,8,FALSE)</f>
        <v>114</v>
      </c>
      <c r="U1336" s="6" t="str">
        <f>VLOOKUP(E1336,'Cleaned Store Dim'!$A$2:$C$21,3,FALSE)</f>
        <v>East</v>
      </c>
      <c r="V1336" s="6" t="str">
        <f>VLOOKUP(E1336,'Cleaned Store Dim'!$A$2:$E$21,5,FALSE)</f>
        <v>Flagship</v>
      </c>
      <c r="W1336" s="6" t="str">
        <f>VLOOKUP(E1336,'Cleaned Store Dim'!$A$2:$F$21,6,FALSE)</f>
        <v>Washington</v>
      </c>
    </row>
    <row r="1337" spans="1:23" ht="15.75" x14ac:dyDescent="0.25">
      <c r="A1337" s="4" t="s">
        <v>3302</v>
      </c>
      <c r="B1337" s="20">
        <v>45391</v>
      </c>
      <c r="C1337" s="4" t="s">
        <v>1434</v>
      </c>
      <c r="D1337" s="4" t="s">
        <v>1771</v>
      </c>
      <c r="E1337" s="4" t="s">
        <v>1932</v>
      </c>
      <c r="F1337" s="4">
        <v>3</v>
      </c>
      <c r="G1337" s="4">
        <v>217.13</v>
      </c>
      <c r="H1337" s="4">
        <v>0.28000000000000003</v>
      </c>
      <c r="I1337" s="4" t="s">
        <v>1959</v>
      </c>
      <c r="J1337" s="4">
        <v>469.00080000000003</v>
      </c>
      <c r="K1337" s="4">
        <f t="shared" si="80"/>
        <v>3</v>
      </c>
      <c r="L1337" s="4">
        <f t="shared" si="81"/>
        <v>217.13</v>
      </c>
      <c r="M1337" s="4">
        <f t="shared" si="82"/>
        <v>0.28000000000000003</v>
      </c>
      <c r="N1337" s="4">
        <f t="shared" si="83"/>
        <v>469.00080000000003</v>
      </c>
      <c r="O1337" s="6">
        <f>VLOOKUP(C1337,'Cleaned Customer Dim'!$A$2:$D$501,4,FALSE)</f>
        <v>60</v>
      </c>
      <c r="P1337" s="6" t="str">
        <f>VLOOKUP(C1337,'Cleaned Customer Dim'!$A$2:$E$501,5,FALSE)</f>
        <v>Female</v>
      </c>
      <c r="Q1337" s="6" t="str">
        <f>VLOOKUP(C1337,'Cleaned Customer Dim'!$A$2:$J$501,10,FALSE)</f>
        <v>Silver</v>
      </c>
      <c r="R1337" s="4" t="str">
        <f>VLOOKUP(D1337,'Cleaned Product Dim'!$A$2:$C$101,3,FALSE)</f>
        <v>Beauty</v>
      </c>
      <c r="S1337" s="6">
        <f>VLOOKUP(D1337,'Cleaned Product Dim'!$A$2:$G$101,7,FALSE)</f>
        <v>266.86</v>
      </c>
      <c r="T1337" s="6">
        <f>VLOOKUP(D1337,'Cleaned Product Dim'!$A$2:$H$101,8,FALSE)</f>
        <v>458</v>
      </c>
      <c r="U1337" s="6" t="str">
        <f>VLOOKUP(E1337,'Cleaned Store Dim'!$A$2:$C$21,3,FALSE)</f>
        <v>East</v>
      </c>
      <c r="V1337" s="6" t="str">
        <f>VLOOKUP(E1337,'Cleaned Store Dim'!$A$2:$E$21,5,FALSE)</f>
        <v>Flagship</v>
      </c>
      <c r="W1337" s="6" t="str">
        <f>VLOOKUP(E1337,'Cleaned Store Dim'!$A$2:$F$21,6,FALSE)</f>
        <v>Johnsonville</v>
      </c>
    </row>
    <row r="1338" spans="1:23" ht="15.75" x14ac:dyDescent="0.25">
      <c r="A1338" s="4" t="s">
        <v>3303</v>
      </c>
      <c r="B1338" s="20">
        <v>45818</v>
      </c>
      <c r="C1338" s="4" t="s">
        <v>1226</v>
      </c>
      <c r="D1338" s="4" t="s">
        <v>1808</v>
      </c>
      <c r="E1338" s="4" t="s">
        <v>1887</v>
      </c>
      <c r="F1338" s="4">
        <v>3</v>
      </c>
      <c r="G1338" s="4">
        <v>580.45000000000005</v>
      </c>
      <c r="H1338" s="4">
        <v>0</v>
      </c>
      <c r="I1338" s="4" t="s">
        <v>1961</v>
      </c>
      <c r="J1338" s="4">
        <v>1741.35</v>
      </c>
      <c r="K1338" s="4">
        <f t="shared" si="80"/>
        <v>3</v>
      </c>
      <c r="L1338" s="4">
        <f t="shared" si="81"/>
        <v>580.45000000000005</v>
      </c>
      <c r="M1338" s="4">
        <f t="shared" si="82"/>
        <v>0</v>
      </c>
      <c r="N1338" s="4">
        <f t="shared" si="83"/>
        <v>1741.35</v>
      </c>
      <c r="O1338" s="6">
        <f>VLOOKUP(C1338,'Cleaned Customer Dim'!$A$2:$D$501,4,FALSE)</f>
        <v>50</v>
      </c>
      <c r="P1338" s="6" t="str">
        <f>VLOOKUP(C1338,'Cleaned Customer Dim'!$A$2:$E$501,5,FALSE)</f>
        <v>Male</v>
      </c>
      <c r="Q1338" s="6" t="str">
        <f>VLOOKUP(C1338,'Cleaned Customer Dim'!$A$2:$J$501,10,FALSE)</f>
        <v>Platinum</v>
      </c>
      <c r="R1338" s="4" t="str">
        <f>VLOOKUP(D1338,'Cleaned Product Dim'!$A$2:$C$101,3,FALSE)</f>
        <v>Clothing</v>
      </c>
      <c r="S1338" s="6">
        <f>VLOOKUP(D1338,'Cleaned Product Dim'!$A$2:$G$101,7,FALSE)</f>
        <v>158.13999999999999</v>
      </c>
      <c r="T1338" s="6">
        <f>VLOOKUP(D1338,'Cleaned Product Dim'!$A$2:$H$101,8,FALSE)</f>
        <v>82</v>
      </c>
      <c r="U1338" s="6" t="str">
        <f>VLOOKUP(E1338,'Cleaned Store Dim'!$A$2:$C$21,3,FALSE)</f>
        <v>East</v>
      </c>
      <c r="V1338" s="6" t="str">
        <f>VLOOKUP(E1338,'Cleaned Store Dim'!$A$2:$E$21,5,FALSE)</f>
        <v>Flagship</v>
      </c>
      <c r="W1338" s="6" t="str">
        <f>VLOOKUP(E1338,'Cleaned Store Dim'!$A$2:$F$21,6,FALSE)</f>
        <v>Washington</v>
      </c>
    </row>
    <row r="1339" spans="1:23" ht="15.75" x14ac:dyDescent="0.25">
      <c r="A1339" s="4" t="s">
        <v>3304</v>
      </c>
      <c r="B1339" s="20">
        <v>45854</v>
      </c>
      <c r="C1339" s="4" t="s">
        <v>370</v>
      </c>
      <c r="D1339" s="4" t="s">
        <v>1572</v>
      </c>
      <c r="E1339" s="4" t="s">
        <v>1942</v>
      </c>
      <c r="F1339" s="4">
        <v>2</v>
      </c>
      <c r="G1339" s="4">
        <v>892.88</v>
      </c>
      <c r="H1339" s="4">
        <v>0.17</v>
      </c>
      <c r="I1339" s="4" t="s">
        <v>1961</v>
      </c>
      <c r="J1339" s="4">
        <v>1482.1808000000001</v>
      </c>
      <c r="K1339" s="4">
        <f t="shared" si="80"/>
        <v>2</v>
      </c>
      <c r="L1339" s="4">
        <f t="shared" si="81"/>
        <v>892.88</v>
      </c>
      <c r="M1339" s="4">
        <f t="shared" si="82"/>
        <v>0.17</v>
      </c>
      <c r="N1339" s="4">
        <f t="shared" si="83"/>
        <v>1482.1808000000001</v>
      </c>
      <c r="O1339" s="6">
        <f>VLOOKUP(C1339,'Cleaned Customer Dim'!$A$2:$D$501,4,FALSE)</f>
        <v>21</v>
      </c>
      <c r="P1339" s="6" t="str">
        <f>VLOOKUP(C1339,'Cleaned Customer Dim'!$A$2:$E$501,5,FALSE)</f>
        <v>Male</v>
      </c>
      <c r="Q1339" s="6" t="str">
        <f>VLOOKUP(C1339,'Cleaned Customer Dim'!$A$2:$J$501,10,FALSE)</f>
        <v>Bronze</v>
      </c>
      <c r="R1339" s="4" t="str">
        <f>VLOOKUP(D1339,'Cleaned Product Dim'!$A$2:$C$101,3,FALSE)</f>
        <v>Clothing</v>
      </c>
      <c r="S1339" s="6">
        <f>VLOOKUP(D1339,'Cleaned Product Dim'!$A$2:$G$101,7,FALSE)</f>
        <v>306.45999999999998</v>
      </c>
      <c r="T1339" s="6">
        <f>VLOOKUP(D1339,'Cleaned Product Dim'!$A$2:$H$101,8,FALSE)</f>
        <v>487</v>
      </c>
      <c r="U1339" s="6" t="str">
        <f>VLOOKUP(E1339,'Cleaned Store Dim'!$A$2:$C$21,3,FALSE)</f>
        <v>North</v>
      </c>
      <c r="V1339" s="6" t="str">
        <f>VLOOKUP(E1339,'Cleaned Store Dim'!$A$2:$E$21,5,FALSE)</f>
        <v>Flagship</v>
      </c>
      <c r="W1339" s="6" t="str">
        <f>VLOOKUP(E1339,'Cleaned Store Dim'!$A$2:$F$21,6,FALSE)</f>
        <v>Benson</v>
      </c>
    </row>
    <row r="1340" spans="1:23" ht="15.75" x14ac:dyDescent="0.25">
      <c r="A1340" s="4" t="s">
        <v>3305</v>
      </c>
      <c r="B1340" s="20">
        <v>45818</v>
      </c>
      <c r="C1340" s="4" t="s">
        <v>333</v>
      </c>
      <c r="D1340" s="4" t="s">
        <v>1700</v>
      </c>
      <c r="E1340" s="4" t="s">
        <v>1945</v>
      </c>
      <c r="F1340" s="4">
        <v>2</v>
      </c>
      <c r="G1340" s="4">
        <v>356.28</v>
      </c>
      <c r="H1340" s="4">
        <v>0.11</v>
      </c>
      <c r="I1340" s="4" t="s">
        <v>1964</v>
      </c>
      <c r="J1340" s="4">
        <v>634.17840000000001</v>
      </c>
      <c r="K1340" s="4">
        <f t="shared" si="80"/>
        <v>2</v>
      </c>
      <c r="L1340" s="4">
        <f t="shared" si="81"/>
        <v>356.28</v>
      </c>
      <c r="M1340" s="4">
        <f t="shared" si="82"/>
        <v>0.11</v>
      </c>
      <c r="N1340" s="4">
        <f t="shared" si="83"/>
        <v>634.17840000000001</v>
      </c>
      <c r="O1340" s="6">
        <f>VLOOKUP(C1340,'Cleaned Customer Dim'!$A$2:$D$501,4,FALSE)</f>
        <v>29</v>
      </c>
      <c r="P1340" s="6" t="str">
        <f>VLOOKUP(C1340,'Cleaned Customer Dim'!$A$2:$E$501,5,FALSE)</f>
        <v>Female</v>
      </c>
      <c r="Q1340" s="6" t="str">
        <f>VLOOKUP(C1340,'Cleaned Customer Dim'!$A$2:$J$501,10,FALSE)</f>
        <v>Silver</v>
      </c>
      <c r="R1340" s="4" t="str">
        <f>VLOOKUP(D1340,'Cleaned Product Dim'!$A$2:$C$101,3,FALSE)</f>
        <v>Electronics</v>
      </c>
      <c r="S1340" s="6">
        <f>VLOOKUP(D1340,'Cleaned Product Dim'!$A$2:$G$101,7,FALSE)</f>
        <v>38.520000000000003</v>
      </c>
      <c r="T1340" s="6">
        <f>VLOOKUP(D1340,'Cleaned Product Dim'!$A$2:$H$101,8,FALSE)</f>
        <v>378</v>
      </c>
      <c r="U1340" s="6" t="str">
        <f>VLOOKUP(E1340,'Cleaned Store Dim'!$A$2:$C$21,3,FALSE)</f>
        <v>East</v>
      </c>
      <c r="V1340" s="6" t="str">
        <f>VLOOKUP(E1340,'Cleaned Store Dim'!$A$2:$E$21,5,FALSE)</f>
        <v>Flagship</v>
      </c>
      <c r="W1340" s="6" t="str">
        <f>VLOOKUP(E1340,'Cleaned Store Dim'!$A$2:$F$21,6,FALSE)</f>
        <v>East Stevechester</v>
      </c>
    </row>
    <row r="1341" spans="1:23" ht="15.75" x14ac:dyDescent="0.25">
      <c r="A1341" s="4" t="s">
        <v>3306</v>
      </c>
      <c r="B1341" s="20">
        <v>45921</v>
      </c>
      <c r="C1341" s="4" t="s">
        <v>1211</v>
      </c>
      <c r="D1341" s="4" t="s">
        <v>1823</v>
      </c>
      <c r="E1341" s="4" t="s">
        <v>1896</v>
      </c>
      <c r="F1341" s="4">
        <v>4</v>
      </c>
      <c r="G1341" s="4">
        <v>806.99</v>
      </c>
      <c r="H1341" s="4">
        <v>0.06</v>
      </c>
      <c r="I1341" s="4" t="s">
        <v>1959</v>
      </c>
      <c r="J1341" s="4">
        <v>3034.2824000000001</v>
      </c>
      <c r="K1341" s="4">
        <f t="shared" si="80"/>
        <v>4</v>
      </c>
      <c r="L1341" s="4">
        <f t="shared" si="81"/>
        <v>806.99</v>
      </c>
      <c r="M1341" s="4">
        <f t="shared" si="82"/>
        <v>0.06</v>
      </c>
      <c r="N1341" s="4">
        <f t="shared" si="83"/>
        <v>3034.2824000000001</v>
      </c>
      <c r="O1341" s="6">
        <f>VLOOKUP(C1341,'Cleaned Customer Dim'!$A$2:$D$501,4,FALSE)</f>
        <v>52</v>
      </c>
      <c r="P1341" s="6" t="str">
        <f>VLOOKUP(C1341,'Cleaned Customer Dim'!$A$2:$E$501,5,FALSE)</f>
        <v>Female</v>
      </c>
      <c r="Q1341" s="6" t="str">
        <f>VLOOKUP(C1341,'Cleaned Customer Dim'!$A$2:$J$501,10,FALSE)</f>
        <v>Bronze</v>
      </c>
      <c r="R1341" s="4" t="str">
        <f>VLOOKUP(D1341,'Cleaned Product Dim'!$A$2:$C$101,3,FALSE)</f>
        <v>Home</v>
      </c>
      <c r="S1341" s="6">
        <f>VLOOKUP(D1341,'Cleaned Product Dim'!$A$2:$G$101,7,FALSE)</f>
        <v>143.43</v>
      </c>
      <c r="T1341" s="6">
        <f>VLOOKUP(D1341,'Cleaned Product Dim'!$A$2:$H$101,8,FALSE)</f>
        <v>58</v>
      </c>
      <c r="U1341" s="6" t="str">
        <f>VLOOKUP(E1341,'Cleaned Store Dim'!$A$2:$C$21,3,FALSE)</f>
        <v>South</v>
      </c>
      <c r="V1341" s="6" t="str">
        <f>VLOOKUP(E1341,'Cleaned Store Dim'!$A$2:$E$21,5,FALSE)</f>
        <v>Outlet</v>
      </c>
      <c r="W1341" s="6" t="str">
        <f>VLOOKUP(E1341,'Cleaned Store Dim'!$A$2:$F$21,6,FALSE)</f>
        <v>North Nancy</v>
      </c>
    </row>
    <row r="1342" spans="1:23" ht="15.75" x14ac:dyDescent="0.25">
      <c r="A1342" s="4" t="s">
        <v>3307</v>
      </c>
      <c r="B1342" s="20">
        <v>45855</v>
      </c>
      <c r="C1342" s="4" t="s">
        <v>1372</v>
      </c>
      <c r="D1342" s="4" t="s">
        <v>1635</v>
      </c>
      <c r="E1342" s="4" t="s">
        <v>1892</v>
      </c>
      <c r="F1342" s="4">
        <v>3</v>
      </c>
      <c r="G1342" s="4">
        <v>684.22</v>
      </c>
      <c r="H1342" s="4">
        <v>0.09</v>
      </c>
      <c r="I1342" s="4" t="s">
        <v>1959</v>
      </c>
      <c r="J1342" s="4">
        <v>1867.9205999999999</v>
      </c>
      <c r="K1342" s="4">
        <f t="shared" si="80"/>
        <v>3</v>
      </c>
      <c r="L1342" s="4">
        <f t="shared" si="81"/>
        <v>684.22</v>
      </c>
      <c r="M1342" s="4">
        <f t="shared" si="82"/>
        <v>0.09</v>
      </c>
      <c r="N1342" s="4">
        <f t="shared" si="83"/>
        <v>1867.9205999999999</v>
      </c>
      <c r="O1342" s="6">
        <f>VLOOKUP(C1342,'Cleaned Customer Dim'!$A$2:$D$501,4,FALSE)</f>
        <v>53</v>
      </c>
      <c r="P1342" s="6" t="str">
        <f>VLOOKUP(C1342,'Cleaned Customer Dim'!$A$2:$E$501,5,FALSE)</f>
        <v>Male</v>
      </c>
      <c r="Q1342" s="6" t="str">
        <f>VLOOKUP(C1342,'Cleaned Customer Dim'!$A$2:$J$501,10,FALSE)</f>
        <v>Silver</v>
      </c>
      <c r="R1342" s="4" t="str">
        <f>VLOOKUP(D1342,'Cleaned Product Dim'!$A$2:$C$101,3,FALSE)</f>
        <v>Sports</v>
      </c>
      <c r="S1342" s="6">
        <f>VLOOKUP(D1342,'Cleaned Product Dim'!$A$2:$G$101,7,FALSE)</f>
        <v>131.51</v>
      </c>
      <c r="T1342" s="6">
        <f>VLOOKUP(D1342,'Cleaned Product Dim'!$A$2:$H$101,8,FALSE)</f>
        <v>281.95833333333331</v>
      </c>
      <c r="U1342" s="6" t="str">
        <f>VLOOKUP(E1342,'Cleaned Store Dim'!$A$2:$C$21,3,FALSE)</f>
        <v>North</v>
      </c>
      <c r="V1342" s="6" t="str">
        <f>VLOOKUP(E1342,'Cleaned Store Dim'!$A$2:$E$21,5,FALSE)</f>
        <v>Flagship</v>
      </c>
      <c r="W1342" s="6" t="str">
        <f>VLOOKUP(E1342,'Cleaned Store Dim'!$A$2:$F$21,6,FALSE)</f>
        <v>Daniel</v>
      </c>
    </row>
    <row r="1343" spans="1:23" ht="15.75" x14ac:dyDescent="0.25">
      <c r="A1343" s="4" t="s">
        <v>3308</v>
      </c>
      <c r="B1343" s="20">
        <v>45837</v>
      </c>
      <c r="C1343" s="4" t="s">
        <v>1383</v>
      </c>
      <c r="D1343" s="4" t="s">
        <v>1862</v>
      </c>
      <c r="E1343" s="4" t="s">
        <v>1914</v>
      </c>
      <c r="F1343" s="4">
        <v>4</v>
      </c>
      <c r="G1343" s="4">
        <v>763.34</v>
      </c>
      <c r="H1343" s="4">
        <v>7.0000000000000007E-2</v>
      </c>
      <c r="I1343" s="4" t="s">
        <v>1961</v>
      </c>
      <c r="J1343" s="4">
        <v>2839.6248000000001</v>
      </c>
      <c r="K1343" s="4">
        <f t="shared" si="80"/>
        <v>4</v>
      </c>
      <c r="L1343" s="4">
        <f t="shared" si="81"/>
        <v>763.34</v>
      </c>
      <c r="M1343" s="4">
        <f t="shared" si="82"/>
        <v>7.0000000000000007E-2</v>
      </c>
      <c r="N1343" s="4">
        <f t="shared" si="83"/>
        <v>2839.6248000000001</v>
      </c>
      <c r="O1343" s="6">
        <f>VLOOKUP(C1343,'Cleaned Customer Dim'!$A$2:$D$501,4,FALSE)</f>
        <v>51</v>
      </c>
      <c r="P1343" s="6" t="str">
        <f>VLOOKUP(C1343,'Cleaned Customer Dim'!$A$2:$E$501,5,FALSE)</f>
        <v>Male</v>
      </c>
      <c r="Q1343" s="6" t="str">
        <f>VLOOKUP(C1343,'Cleaned Customer Dim'!$A$2:$J$501,10,FALSE)</f>
        <v>Silver</v>
      </c>
      <c r="R1343" s="4" t="str">
        <f>VLOOKUP(D1343,'Cleaned Product Dim'!$A$2:$C$101,3,FALSE)</f>
        <v>Electronics</v>
      </c>
      <c r="S1343" s="6">
        <f>VLOOKUP(D1343,'Cleaned Product Dim'!$A$2:$G$101,7,FALSE)</f>
        <v>377.52</v>
      </c>
      <c r="T1343" s="6">
        <f>VLOOKUP(D1343,'Cleaned Product Dim'!$A$2:$H$101,8,FALSE)</f>
        <v>485</v>
      </c>
      <c r="U1343" s="6" t="str">
        <f>VLOOKUP(E1343,'Cleaned Store Dim'!$A$2:$C$21,3,FALSE)</f>
        <v>South</v>
      </c>
      <c r="V1343" s="6" t="str">
        <f>VLOOKUP(E1343,'Cleaned Store Dim'!$A$2:$E$21,5,FALSE)</f>
        <v>Online</v>
      </c>
      <c r="W1343" s="6" t="str">
        <f>VLOOKUP(E1343,'Cleaned Store Dim'!$A$2:$F$21,6,FALSE)</f>
        <v>Williamsport</v>
      </c>
    </row>
    <row r="1344" spans="1:23" ht="15.75" x14ac:dyDescent="0.25">
      <c r="A1344" s="4" t="s">
        <v>3309</v>
      </c>
      <c r="B1344" s="20">
        <v>45738</v>
      </c>
      <c r="C1344" s="4" t="s">
        <v>1142</v>
      </c>
      <c r="D1344" s="4" t="s">
        <v>1732</v>
      </c>
      <c r="E1344" s="4" t="s">
        <v>1901</v>
      </c>
      <c r="F1344" s="4">
        <v>3</v>
      </c>
      <c r="G1344" s="4">
        <v>721.94</v>
      </c>
      <c r="H1344" s="4">
        <v>0.26</v>
      </c>
      <c r="I1344" s="4" t="s">
        <v>1959</v>
      </c>
      <c r="J1344" s="4">
        <v>1602.7067999999999</v>
      </c>
      <c r="K1344" s="4">
        <f t="shared" si="80"/>
        <v>3</v>
      </c>
      <c r="L1344" s="4">
        <f t="shared" si="81"/>
        <v>721.94</v>
      </c>
      <c r="M1344" s="4">
        <f t="shared" si="82"/>
        <v>0.26</v>
      </c>
      <c r="N1344" s="4">
        <f t="shared" si="83"/>
        <v>1602.7067999999999</v>
      </c>
      <c r="O1344" s="6">
        <f>VLOOKUP(C1344,'Cleaned Customer Dim'!$A$2:$D$501,4,FALSE)</f>
        <v>64</v>
      </c>
      <c r="P1344" s="6" t="str">
        <f>VLOOKUP(C1344,'Cleaned Customer Dim'!$A$2:$E$501,5,FALSE)</f>
        <v>Male</v>
      </c>
      <c r="Q1344" s="6" t="str">
        <f>VLOOKUP(C1344,'Cleaned Customer Dim'!$A$2:$J$501,10,FALSE)</f>
        <v>Platinum</v>
      </c>
      <c r="R1344" s="4" t="str">
        <f>VLOOKUP(D1344,'Cleaned Product Dim'!$A$2:$C$101,3,FALSE)</f>
        <v>Sports</v>
      </c>
      <c r="S1344" s="6">
        <f>VLOOKUP(D1344,'Cleaned Product Dim'!$A$2:$G$101,7,FALSE)</f>
        <v>190.29</v>
      </c>
      <c r="T1344" s="6">
        <f>VLOOKUP(D1344,'Cleaned Product Dim'!$A$2:$H$101,8,FALSE)</f>
        <v>260</v>
      </c>
      <c r="U1344" s="6" t="str">
        <f>VLOOKUP(E1344,'Cleaned Store Dim'!$A$2:$C$21,3,FALSE)</f>
        <v>North</v>
      </c>
      <c r="V1344" s="6" t="str">
        <f>VLOOKUP(E1344,'Cleaned Store Dim'!$A$2:$E$21,5,FALSE)</f>
        <v>Outlet</v>
      </c>
      <c r="W1344" s="6" t="str">
        <f>VLOOKUP(E1344,'Cleaned Store Dim'!$A$2:$F$21,6,FALSE)</f>
        <v>Goldberg</v>
      </c>
    </row>
    <row r="1345" spans="1:23" ht="15.75" x14ac:dyDescent="0.25">
      <c r="A1345" s="4" t="s">
        <v>3310</v>
      </c>
      <c r="B1345" s="20">
        <v>45293</v>
      </c>
      <c r="C1345" s="4" t="s">
        <v>1275</v>
      </c>
      <c r="D1345" s="4" t="s">
        <v>1874</v>
      </c>
      <c r="E1345" s="4" t="s">
        <v>1892</v>
      </c>
      <c r="F1345" s="4">
        <v>3</v>
      </c>
      <c r="G1345" s="4">
        <v>760.38</v>
      </c>
      <c r="H1345" s="4">
        <v>0</v>
      </c>
      <c r="I1345" s="4" t="s">
        <v>1964</v>
      </c>
      <c r="J1345" s="4">
        <v>2281.14</v>
      </c>
      <c r="K1345" s="4">
        <f t="shared" si="80"/>
        <v>3</v>
      </c>
      <c r="L1345" s="4">
        <f t="shared" si="81"/>
        <v>760.38</v>
      </c>
      <c r="M1345" s="4">
        <f t="shared" si="82"/>
        <v>0</v>
      </c>
      <c r="N1345" s="4">
        <f t="shared" si="83"/>
        <v>2281.14</v>
      </c>
      <c r="O1345" s="6">
        <f>VLOOKUP(C1345,'Cleaned Customer Dim'!$A$2:$D$501,4,FALSE)</f>
        <v>23</v>
      </c>
      <c r="P1345" s="6" t="str">
        <f>VLOOKUP(C1345,'Cleaned Customer Dim'!$A$2:$E$501,5,FALSE)</f>
        <v>Female</v>
      </c>
      <c r="Q1345" s="6" t="str">
        <f>VLOOKUP(C1345,'Cleaned Customer Dim'!$A$2:$J$501,10,FALSE)</f>
        <v>Gold</v>
      </c>
      <c r="R1345" s="4" t="str">
        <f>VLOOKUP(D1345,'Cleaned Product Dim'!$A$2:$C$101,3,FALSE)</f>
        <v>Sports</v>
      </c>
      <c r="S1345" s="6">
        <f>VLOOKUP(D1345,'Cleaned Product Dim'!$A$2:$G$101,7,FALSE)</f>
        <v>245.98</v>
      </c>
      <c r="T1345" s="6">
        <f>VLOOKUP(D1345,'Cleaned Product Dim'!$A$2:$H$101,8,FALSE)</f>
        <v>471</v>
      </c>
      <c r="U1345" s="6" t="str">
        <f>VLOOKUP(E1345,'Cleaned Store Dim'!$A$2:$C$21,3,FALSE)</f>
        <v>North</v>
      </c>
      <c r="V1345" s="6" t="str">
        <f>VLOOKUP(E1345,'Cleaned Store Dim'!$A$2:$E$21,5,FALSE)</f>
        <v>Flagship</v>
      </c>
      <c r="W1345" s="6" t="str">
        <f>VLOOKUP(E1345,'Cleaned Store Dim'!$A$2:$F$21,6,FALSE)</f>
        <v>Daniel</v>
      </c>
    </row>
    <row r="1346" spans="1:23" ht="15.75" x14ac:dyDescent="0.25">
      <c r="A1346" s="4" t="s">
        <v>3311</v>
      </c>
      <c r="B1346" s="20">
        <v>45599</v>
      </c>
      <c r="C1346" s="4" t="s">
        <v>953</v>
      </c>
      <c r="D1346" s="4" t="s">
        <v>1874</v>
      </c>
      <c r="E1346" s="4" t="s">
        <v>1911</v>
      </c>
      <c r="F1346" s="4">
        <v>3</v>
      </c>
      <c r="G1346" s="4">
        <v>612.53</v>
      </c>
      <c r="H1346" s="4">
        <v>0.21</v>
      </c>
      <c r="I1346" s="4" t="s">
        <v>1964</v>
      </c>
      <c r="J1346" s="4">
        <v>1451.6960999999999</v>
      </c>
      <c r="K1346" s="4">
        <f t="shared" ref="K1346:K1409" si="84">IF(F1346="",J1346/(G1346*(1-H1346)),F1346)</f>
        <v>3</v>
      </c>
      <c r="L1346" s="4">
        <f t="shared" ref="L1346:L1409" si="85">IF(G1346="",J1346/(K1346*(1-H1346)),G1346)</f>
        <v>612.53</v>
      </c>
      <c r="M1346" s="4">
        <f t="shared" ref="M1346:M1409" si="86">IF(H1346="",1-(J1346/(K1346*L1346)),H1346)</f>
        <v>0.21</v>
      </c>
      <c r="N1346" s="4">
        <f t="shared" ref="N1346:N1409" si="87">IF(J1346="",F1346*G1346*(1-H1346),J1346)</f>
        <v>1451.6960999999999</v>
      </c>
      <c r="O1346" s="6">
        <f>VLOOKUP(C1346,'Cleaned Customer Dim'!$A$2:$D$501,4,FALSE)</f>
        <v>64</v>
      </c>
      <c r="P1346" s="6" t="str">
        <f>VLOOKUP(C1346,'Cleaned Customer Dim'!$A$2:$E$501,5,FALSE)</f>
        <v>Male</v>
      </c>
      <c r="Q1346" s="6" t="str">
        <f>VLOOKUP(C1346,'Cleaned Customer Dim'!$A$2:$J$501,10,FALSE)</f>
        <v>Platinum</v>
      </c>
      <c r="R1346" s="4" t="str">
        <f>VLOOKUP(D1346,'Cleaned Product Dim'!$A$2:$C$101,3,FALSE)</f>
        <v>Sports</v>
      </c>
      <c r="S1346" s="6">
        <f>VLOOKUP(D1346,'Cleaned Product Dim'!$A$2:$G$101,7,FALSE)</f>
        <v>245.98</v>
      </c>
      <c r="T1346" s="6">
        <f>VLOOKUP(D1346,'Cleaned Product Dim'!$A$2:$H$101,8,FALSE)</f>
        <v>471</v>
      </c>
      <c r="U1346" s="6" t="str">
        <f>VLOOKUP(E1346,'Cleaned Store Dim'!$A$2:$C$21,3,FALSE)</f>
        <v>East</v>
      </c>
      <c r="V1346" s="6" t="str">
        <f>VLOOKUP(E1346,'Cleaned Store Dim'!$A$2:$E$21,5,FALSE)</f>
        <v>Online</v>
      </c>
      <c r="W1346" s="6" t="str">
        <f>VLOOKUP(E1346,'Cleaned Store Dim'!$A$2:$F$21,6,FALSE)</f>
        <v>Joseph</v>
      </c>
    </row>
    <row r="1347" spans="1:23" ht="15.75" x14ac:dyDescent="0.25">
      <c r="A1347" s="4" t="s">
        <v>3312</v>
      </c>
      <c r="B1347" s="20">
        <v>45544</v>
      </c>
      <c r="C1347" s="4" t="s">
        <v>164</v>
      </c>
      <c r="D1347" s="4" t="s">
        <v>1771</v>
      </c>
      <c r="E1347" s="4" t="s">
        <v>1939</v>
      </c>
      <c r="F1347" s="4">
        <v>3</v>
      </c>
      <c r="G1347" s="4">
        <v>841.37</v>
      </c>
      <c r="H1347" s="4">
        <v>0.28999999999999998</v>
      </c>
      <c r="I1347" s="4" t="s">
        <v>1961</v>
      </c>
      <c r="J1347" s="4">
        <v>1792.1180999999999</v>
      </c>
      <c r="K1347" s="4">
        <f t="shared" si="84"/>
        <v>3</v>
      </c>
      <c r="L1347" s="4">
        <f t="shared" si="85"/>
        <v>841.37</v>
      </c>
      <c r="M1347" s="4">
        <f t="shared" si="86"/>
        <v>0.28999999999999998</v>
      </c>
      <c r="N1347" s="4">
        <f t="shared" si="87"/>
        <v>1792.1180999999999</v>
      </c>
      <c r="O1347" s="6">
        <f>VLOOKUP(C1347,'Cleaned Customer Dim'!$A$2:$D$501,4,FALSE)</f>
        <v>21</v>
      </c>
      <c r="P1347" s="6" t="str">
        <f>VLOOKUP(C1347,'Cleaned Customer Dim'!$A$2:$E$501,5,FALSE)</f>
        <v>Male</v>
      </c>
      <c r="Q1347" s="6" t="str">
        <f>VLOOKUP(C1347,'Cleaned Customer Dim'!$A$2:$J$501,10,FALSE)</f>
        <v>Platinum</v>
      </c>
      <c r="R1347" s="4" t="str">
        <f>VLOOKUP(D1347,'Cleaned Product Dim'!$A$2:$C$101,3,FALSE)</f>
        <v>Beauty</v>
      </c>
      <c r="S1347" s="6">
        <f>VLOOKUP(D1347,'Cleaned Product Dim'!$A$2:$G$101,7,FALSE)</f>
        <v>266.86</v>
      </c>
      <c r="T1347" s="6">
        <f>VLOOKUP(D1347,'Cleaned Product Dim'!$A$2:$H$101,8,FALSE)</f>
        <v>458</v>
      </c>
      <c r="U1347" s="6" t="str">
        <f>VLOOKUP(E1347,'Cleaned Store Dim'!$A$2:$C$21,3,FALSE)</f>
        <v>West</v>
      </c>
      <c r="V1347" s="6" t="str">
        <f>VLOOKUP(E1347,'Cleaned Store Dim'!$A$2:$E$21,5,FALSE)</f>
        <v>Flagship</v>
      </c>
      <c r="W1347" s="6" t="str">
        <f>VLOOKUP(E1347,'Cleaned Store Dim'!$A$2:$F$21,6,FALSE)</f>
        <v>New Jimmy</v>
      </c>
    </row>
    <row r="1348" spans="1:23" ht="15.75" x14ac:dyDescent="0.25">
      <c r="A1348" s="4" t="s">
        <v>3313</v>
      </c>
      <c r="B1348" s="20">
        <v>45249</v>
      </c>
      <c r="C1348" s="4" t="s">
        <v>844</v>
      </c>
      <c r="D1348" s="4" t="s">
        <v>1725</v>
      </c>
      <c r="E1348" s="4" t="s">
        <v>1921</v>
      </c>
      <c r="F1348" s="4">
        <v>2</v>
      </c>
      <c r="G1348" s="4">
        <v>636.51</v>
      </c>
      <c r="H1348" s="4">
        <v>0.25</v>
      </c>
      <c r="I1348" s="4" t="s">
        <v>1959</v>
      </c>
      <c r="J1348" s="4">
        <v>954.76499999999999</v>
      </c>
      <c r="K1348" s="4">
        <f t="shared" si="84"/>
        <v>2</v>
      </c>
      <c r="L1348" s="4">
        <f t="shared" si="85"/>
        <v>636.51</v>
      </c>
      <c r="M1348" s="4">
        <f t="shared" si="86"/>
        <v>0.25</v>
      </c>
      <c r="N1348" s="4">
        <f t="shared" si="87"/>
        <v>954.76499999999999</v>
      </c>
      <c r="O1348" s="6">
        <f>VLOOKUP(C1348,'Cleaned Customer Dim'!$A$2:$D$501,4,FALSE)</f>
        <v>27</v>
      </c>
      <c r="P1348" s="6" t="str">
        <f>VLOOKUP(C1348,'Cleaned Customer Dim'!$A$2:$E$501,5,FALSE)</f>
        <v>Female</v>
      </c>
      <c r="Q1348" s="6" t="str">
        <f>VLOOKUP(C1348,'Cleaned Customer Dim'!$A$2:$J$501,10,FALSE)</f>
        <v>Silver</v>
      </c>
      <c r="R1348" s="4" t="str">
        <f>VLOOKUP(D1348,'Cleaned Product Dim'!$A$2:$C$101,3,FALSE)</f>
        <v>Electronics</v>
      </c>
      <c r="S1348" s="6">
        <f>VLOOKUP(D1348,'Cleaned Product Dim'!$A$2:$G$101,7,FALSE)</f>
        <v>177.98</v>
      </c>
      <c r="T1348" s="6">
        <f>VLOOKUP(D1348,'Cleaned Product Dim'!$A$2:$H$101,8,FALSE)</f>
        <v>103</v>
      </c>
      <c r="U1348" s="6" t="str">
        <f>VLOOKUP(E1348,'Cleaned Store Dim'!$A$2:$C$21,3,FALSE)</f>
        <v>South</v>
      </c>
      <c r="V1348" s="6" t="str">
        <f>VLOOKUP(E1348,'Cleaned Store Dim'!$A$2:$E$21,5,FALSE)</f>
        <v>Flagship</v>
      </c>
      <c r="W1348" s="6" t="str">
        <f>VLOOKUP(E1348,'Cleaned Store Dim'!$A$2:$F$21,6,FALSE)</f>
        <v>Johnstad</v>
      </c>
    </row>
    <row r="1349" spans="1:23" ht="15.75" x14ac:dyDescent="0.25">
      <c r="A1349" s="4" t="s">
        <v>3314</v>
      </c>
      <c r="B1349" s="20">
        <v>45689</v>
      </c>
      <c r="C1349" s="4" t="s">
        <v>333</v>
      </c>
      <c r="D1349" s="4" t="s">
        <v>1715</v>
      </c>
      <c r="E1349" s="4" t="s">
        <v>1917</v>
      </c>
      <c r="F1349" s="4">
        <v>2</v>
      </c>
      <c r="G1349" s="4">
        <v>732.37</v>
      </c>
      <c r="H1349" s="4">
        <v>0.22</v>
      </c>
      <c r="I1349" s="4" t="s">
        <v>1964</v>
      </c>
      <c r="J1349" s="4">
        <v>1142.4972</v>
      </c>
      <c r="K1349" s="4">
        <f t="shared" si="84"/>
        <v>2</v>
      </c>
      <c r="L1349" s="4">
        <f t="shared" si="85"/>
        <v>732.37</v>
      </c>
      <c r="M1349" s="4">
        <f t="shared" si="86"/>
        <v>0.22</v>
      </c>
      <c r="N1349" s="4">
        <f t="shared" si="87"/>
        <v>1142.4972</v>
      </c>
      <c r="O1349" s="6">
        <f>VLOOKUP(C1349,'Cleaned Customer Dim'!$A$2:$D$501,4,FALSE)</f>
        <v>29</v>
      </c>
      <c r="P1349" s="6" t="str">
        <f>VLOOKUP(C1349,'Cleaned Customer Dim'!$A$2:$E$501,5,FALSE)</f>
        <v>Female</v>
      </c>
      <c r="Q1349" s="6" t="str">
        <f>VLOOKUP(C1349,'Cleaned Customer Dim'!$A$2:$J$501,10,FALSE)</f>
        <v>Silver</v>
      </c>
      <c r="R1349" s="4" t="str">
        <f>VLOOKUP(D1349,'Cleaned Product Dim'!$A$2:$C$101,3,FALSE)</f>
        <v>Sports</v>
      </c>
      <c r="S1349" s="6">
        <f>VLOOKUP(D1349,'Cleaned Product Dim'!$A$2:$G$101,7,FALSE)</f>
        <v>318.91000000000003</v>
      </c>
      <c r="T1349" s="6">
        <f>VLOOKUP(D1349,'Cleaned Product Dim'!$A$2:$H$101,8,FALSE)</f>
        <v>114</v>
      </c>
      <c r="U1349" s="6" t="str">
        <f>VLOOKUP(E1349,'Cleaned Store Dim'!$A$2:$C$21,3,FALSE)</f>
        <v>West</v>
      </c>
      <c r="V1349" s="6" t="str">
        <f>VLOOKUP(E1349,'Cleaned Store Dim'!$A$2:$E$21,5,FALSE)</f>
        <v>Online</v>
      </c>
      <c r="W1349" s="6" t="str">
        <f>VLOOKUP(E1349,'Cleaned Store Dim'!$A$2:$F$21,6,FALSE)</f>
        <v>Thompson</v>
      </c>
    </row>
    <row r="1350" spans="1:23" ht="15.75" x14ac:dyDescent="0.25">
      <c r="A1350" s="4" t="s">
        <v>3315</v>
      </c>
      <c r="B1350" s="20">
        <v>45927</v>
      </c>
      <c r="C1350" s="4" t="s">
        <v>554</v>
      </c>
      <c r="D1350" s="4" t="s">
        <v>1744</v>
      </c>
      <c r="E1350" s="4" t="s">
        <v>1939</v>
      </c>
      <c r="F1350" s="4">
        <v>3</v>
      </c>
      <c r="G1350" s="4">
        <v>183.44</v>
      </c>
      <c r="H1350" s="4">
        <v>0.28000000000000003</v>
      </c>
      <c r="I1350" s="4" t="s">
        <v>1964</v>
      </c>
      <c r="J1350" s="4">
        <v>396.23039999999992</v>
      </c>
      <c r="K1350" s="4">
        <f t="shared" si="84"/>
        <v>3</v>
      </c>
      <c r="L1350" s="4">
        <f t="shared" si="85"/>
        <v>183.44</v>
      </c>
      <c r="M1350" s="4">
        <f t="shared" si="86"/>
        <v>0.28000000000000003</v>
      </c>
      <c r="N1350" s="4">
        <f t="shared" si="87"/>
        <v>396.23039999999992</v>
      </c>
      <c r="O1350" s="6">
        <f>VLOOKUP(C1350,'Cleaned Customer Dim'!$A$2:$D$501,4,FALSE)</f>
        <v>39</v>
      </c>
      <c r="P1350" s="6" t="str">
        <f>VLOOKUP(C1350,'Cleaned Customer Dim'!$A$2:$E$501,5,FALSE)</f>
        <v>Female</v>
      </c>
      <c r="Q1350" s="6" t="str">
        <f>VLOOKUP(C1350,'Cleaned Customer Dim'!$A$2:$J$501,10,FALSE)</f>
        <v>Silver</v>
      </c>
      <c r="R1350" s="4" t="str">
        <f>VLOOKUP(D1350,'Cleaned Product Dim'!$A$2:$C$101,3,FALSE)</f>
        <v>Sports</v>
      </c>
      <c r="S1350" s="6">
        <f>VLOOKUP(D1350,'Cleaned Product Dim'!$A$2:$G$101,7,FALSE)</f>
        <v>434.84</v>
      </c>
      <c r="T1350" s="6">
        <f>VLOOKUP(D1350,'Cleaned Product Dim'!$A$2:$H$101,8,FALSE)</f>
        <v>185</v>
      </c>
      <c r="U1350" s="6" t="str">
        <f>VLOOKUP(E1350,'Cleaned Store Dim'!$A$2:$C$21,3,FALSE)</f>
        <v>West</v>
      </c>
      <c r="V1350" s="6" t="str">
        <f>VLOOKUP(E1350,'Cleaned Store Dim'!$A$2:$E$21,5,FALSE)</f>
        <v>Flagship</v>
      </c>
      <c r="W1350" s="6" t="str">
        <f>VLOOKUP(E1350,'Cleaned Store Dim'!$A$2:$F$21,6,FALSE)</f>
        <v>New Jimmy</v>
      </c>
    </row>
    <row r="1351" spans="1:23" ht="15.75" x14ac:dyDescent="0.25">
      <c r="A1351" s="4" t="s">
        <v>3316</v>
      </c>
      <c r="B1351" s="20">
        <v>45373</v>
      </c>
      <c r="C1351" s="4" t="s">
        <v>245</v>
      </c>
      <c r="D1351" s="4" t="s">
        <v>1603</v>
      </c>
      <c r="E1351" s="4" t="s">
        <v>1932</v>
      </c>
      <c r="F1351" s="4">
        <v>4</v>
      </c>
      <c r="G1351" s="4">
        <v>898.58</v>
      </c>
      <c r="H1351" s="4">
        <v>0.16</v>
      </c>
      <c r="I1351" s="4" t="s">
        <v>1961</v>
      </c>
      <c r="J1351" s="4">
        <v>3019.2287999999999</v>
      </c>
      <c r="K1351" s="4">
        <f t="shared" si="84"/>
        <v>4</v>
      </c>
      <c r="L1351" s="4">
        <f t="shared" si="85"/>
        <v>898.58</v>
      </c>
      <c r="M1351" s="4">
        <f t="shared" si="86"/>
        <v>0.16</v>
      </c>
      <c r="N1351" s="4">
        <f t="shared" si="87"/>
        <v>3019.2287999999999</v>
      </c>
      <c r="O1351" s="6">
        <f>VLOOKUP(C1351,'Cleaned Customer Dim'!$A$2:$D$501,4,FALSE)</f>
        <v>21</v>
      </c>
      <c r="P1351" s="6" t="str">
        <f>VLOOKUP(C1351,'Cleaned Customer Dim'!$A$2:$E$501,5,FALSE)</f>
        <v>Female</v>
      </c>
      <c r="Q1351" s="6" t="str">
        <f>VLOOKUP(C1351,'Cleaned Customer Dim'!$A$2:$J$501,10,FALSE)</f>
        <v>Silver</v>
      </c>
      <c r="R1351" s="4" t="str">
        <f>VLOOKUP(D1351,'Cleaned Product Dim'!$A$2:$C$101,3,FALSE)</f>
        <v>Electronics</v>
      </c>
      <c r="S1351" s="6">
        <f>VLOOKUP(D1351,'Cleaned Product Dim'!$A$2:$G$101,7,FALSE)</f>
        <v>449.4</v>
      </c>
      <c r="T1351" s="6">
        <f>VLOOKUP(D1351,'Cleaned Product Dim'!$A$2:$H$101,8,FALSE)</f>
        <v>274.7</v>
      </c>
      <c r="U1351" s="6" t="str">
        <f>VLOOKUP(E1351,'Cleaned Store Dim'!$A$2:$C$21,3,FALSE)</f>
        <v>East</v>
      </c>
      <c r="V1351" s="6" t="str">
        <f>VLOOKUP(E1351,'Cleaned Store Dim'!$A$2:$E$21,5,FALSE)</f>
        <v>Flagship</v>
      </c>
      <c r="W1351" s="6" t="str">
        <f>VLOOKUP(E1351,'Cleaned Store Dim'!$A$2:$F$21,6,FALSE)</f>
        <v>Johnsonville</v>
      </c>
    </row>
    <row r="1352" spans="1:23" ht="15.75" x14ac:dyDescent="0.25">
      <c r="A1352" s="4" t="s">
        <v>3317</v>
      </c>
      <c r="B1352" s="20">
        <v>45529</v>
      </c>
      <c r="C1352" s="4" t="s">
        <v>1229</v>
      </c>
      <c r="D1352" s="4" t="s">
        <v>1645</v>
      </c>
      <c r="E1352" s="4" t="s">
        <v>1896</v>
      </c>
      <c r="F1352" s="4">
        <v>3</v>
      </c>
      <c r="G1352" s="4">
        <v>152.41</v>
      </c>
      <c r="H1352" s="4">
        <v>0.25</v>
      </c>
      <c r="I1352" s="4" t="s">
        <v>1959</v>
      </c>
      <c r="J1352" s="4">
        <v>342.92250000000001</v>
      </c>
      <c r="K1352" s="4">
        <f t="shared" si="84"/>
        <v>3</v>
      </c>
      <c r="L1352" s="4">
        <f t="shared" si="85"/>
        <v>152.41</v>
      </c>
      <c r="M1352" s="4">
        <f t="shared" si="86"/>
        <v>0.25</v>
      </c>
      <c r="N1352" s="4">
        <f t="shared" si="87"/>
        <v>342.92250000000001</v>
      </c>
      <c r="O1352" s="6">
        <f>VLOOKUP(C1352,'Cleaned Customer Dim'!$A$2:$D$501,4,FALSE)</f>
        <v>56</v>
      </c>
      <c r="P1352" s="6" t="str">
        <f>VLOOKUP(C1352,'Cleaned Customer Dim'!$A$2:$E$501,5,FALSE)</f>
        <v>Male</v>
      </c>
      <c r="Q1352" s="6" t="str">
        <f>VLOOKUP(C1352,'Cleaned Customer Dim'!$A$2:$J$501,10,FALSE)</f>
        <v>Silver</v>
      </c>
      <c r="R1352" s="4" t="str">
        <f>VLOOKUP(D1352,'Cleaned Product Dim'!$A$2:$C$101,3,FALSE)</f>
        <v>Clothing</v>
      </c>
      <c r="S1352" s="6">
        <f>VLOOKUP(D1352,'Cleaned Product Dim'!$A$2:$G$101,7,FALSE)</f>
        <v>265.73266666666666</v>
      </c>
      <c r="T1352" s="6">
        <f>VLOOKUP(D1352,'Cleaned Product Dim'!$A$2:$H$101,8,FALSE)</f>
        <v>360</v>
      </c>
      <c r="U1352" s="6" t="str">
        <f>VLOOKUP(E1352,'Cleaned Store Dim'!$A$2:$C$21,3,FALSE)</f>
        <v>South</v>
      </c>
      <c r="V1352" s="6" t="str">
        <f>VLOOKUP(E1352,'Cleaned Store Dim'!$A$2:$E$21,5,FALSE)</f>
        <v>Outlet</v>
      </c>
      <c r="W1352" s="6" t="str">
        <f>VLOOKUP(E1352,'Cleaned Store Dim'!$A$2:$F$21,6,FALSE)</f>
        <v>North Nancy</v>
      </c>
    </row>
    <row r="1353" spans="1:23" ht="15.75" x14ac:dyDescent="0.25">
      <c r="A1353" s="4" t="s">
        <v>3318</v>
      </c>
      <c r="B1353" s="20">
        <v>45724</v>
      </c>
      <c r="C1353" s="4" t="s">
        <v>732</v>
      </c>
      <c r="D1353" s="4" t="s">
        <v>1859</v>
      </c>
      <c r="E1353" s="4" t="s">
        <v>1934</v>
      </c>
      <c r="F1353" s="4">
        <v>3</v>
      </c>
      <c r="G1353" s="4">
        <v>972.58</v>
      </c>
      <c r="H1353" s="4">
        <v>0.28000000000000003</v>
      </c>
      <c r="I1353" s="4" t="s">
        <v>1964</v>
      </c>
      <c r="J1353" s="4">
        <v>2100.7728000000002</v>
      </c>
      <c r="K1353" s="4">
        <f t="shared" si="84"/>
        <v>3</v>
      </c>
      <c r="L1353" s="4">
        <f t="shared" si="85"/>
        <v>972.58</v>
      </c>
      <c r="M1353" s="4">
        <f t="shared" si="86"/>
        <v>0.28000000000000003</v>
      </c>
      <c r="N1353" s="4">
        <f t="shared" si="87"/>
        <v>2100.7728000000002</v>
      </c>
      <c r="O1353" s="6">
        <f>VLOOKUP(C1353,'Cleaned Customer Dim'!$A$2:$D$501,4,FALSE)</f>
        <v>50</v>
      </c>
      <c r="P1353" s="6" t="str">
        <f>VLOOKUP(C1353,'Cleaned Customer Dim'!$A$2:$E$501,5,FALSE)</f>
        <v>Male</v>
      </c>
      <c r="Q1353" s="6" t="str">
        <f>VLOOKUP(C1353,'Cleaned Customer Dim'!$A$2:$J$501,10,FALSE)</f>
        <v>Platinum</v>
      </c>
      <c r="R1353" s="4" t="str">
        <f>VLOOKUP(D1353,'Cleaned Product Dim'!$A$2:$C$101,3,FALSE)</f>
        <v>Home</v>
      </c>
      <c r="S1353" s="6">
        <f>VLOOKUP(D1353,'Cleaned Product Dim'!$A$2:$G$101,7,FALSE)</f>
        <v>447.43</v>
      </c>
      <c r="T1353" s="6">
        <f>VLOOKUP(D1353,'Cleaned Product Dim'!$A$2:$H$101,8,FALSE)</f>
        <v>191</v>
      </c>
      <c r="U1353" s="6" t="str">
        <f>VLOOKUP(E1353,'Cleaned Store Dim'!$A$2:$C$21,3,FALSE)</f>
        <v>South</v>
      </c>
      <c r="V1353" s="6" t="str">
        <f>VLOOKUP(E1353,'Cleaned Store Dim'!$A$2:$E$21,5,FALSE)</f>
        <v>Outlet</v>
      </c>
      <c r="W1353" s="6" t="str">
        <f>VLOOKUP(E1353,'Cleaned Store Dim'!$A$2:$F$21,6,FALSE)</f>
        <v>Christopher</v>
      </c>
    </row>
    <row r="1354" spans="1:23" ht="15.75" x14ac:dyDescent="0.25">
      <c r="A1354" s="4" t="s">
        <v>3319</v>
      </c>
      <c r="B1354" s="20">
        <v>45119</v>
      </c>
      <c r="C1354" s="4" t="s">
        <v>1449</v>
      </c>
      <c r="D1354" s="4" t="s">
        <v>1790</v>
      </c>
      <c r="E1354" s="4" t="s">
        <v>1927</v>
      </c>
      <c r="F1354" s="4">
        <v>4</v>
      </c>
      <c r="G1354" s="4">
        <v>136.4</v>
      </c>
      <c r="H1354" s="4">
        <v>0.04</v>
      </c>
      <c r="I1354" s="4" t="s">
        <v>1964</v>
      </c>
      <c r="J1354" s="4">
        <v>523.77599999999995</v>
      </c>
      <c r="K1354" s="4">
        <f t="shared" si="84"/>
        <v>4</v>
      </c>
      <c r="L1354" s="4">
        <f t="shared" si="85"/>
        <v>136.4</v>
      </c>
      <c r="M1354" s="4">
        <f t="shared" si="86"/>
        <v>0.04</v>
      </c>
      <c r="N1354" s="4">
        <f t="shared" si="87"/>
        <v>523.77599999999995</v>
      </c>
      <c r="O1354" s="6">
        <f>VLOOKUP(C1354,'Cleaned Customer Dim'!$A$2:$D$501,4,FALSE)</f>
        <v>18</v>
      </c>
      <c r="P1354" s="6" t="str">
        <f>VLOOKUP(C1354,'Cleaned Customer Dim'!$A$2:$E$501,5,FALSE)</f>
        <v>Male</v>
      </c>
      <c r="Q1354" s="6" t="str">
        <f>VLOOKUP(C1354,'Cleaned Customer Dim'!$A$2:$J$501,10,FALSE)</f>
        <v>Silver</v>
      </c>
      <c r="R1354" s="4" t="str">
        <f>VLOOKUP(D1354,'Cleaned Product Dim'!$A$2:$C$101,3,FALSE)</f>
        <v>Clothing</v>
      </c>
      <c r="S1354" s="6">
        <f>VLOOKUP(D1354,'Cleaned Product Dim'!$A$2:$G$101,7,FALSE)</f>
        <v>218.22</v>
      </c>
      <c r="T1354" s="6">
        <f>VLOOKUP(D1354,'Cleaned Product Dim'!$A$2:$H$101,8,FALSE)</f>
        <v>224</v>
      </c>
      <c r="U1354" s="6" t="str">
        <f>VLOOKUP(E1354,'Cleaned Store Dim'!$A$2:$C$21,3,FALSE)</f>
        <v>South</v>
      </c>
      <c r="V1354" s="6" t="str">
        <f>VLOOKUP(E1354,'Cleaned Store Dim'!$A$2:$E$21,5,FALSE)</f>
        <v>Online</v>
      </c>
      <c r="W1354" s="6" t="str">
        <f>VLOOKUP(E1354,'Cleaned Store Dim'!$A$2:$F$21,6,FALSE)</f>
        <v>Lake</v>
      </c>
    </row>
    <row r="1355" spans="1:23" ht="15.75" x14ac:dyDescent="0.25">
      <c r="A1355" s="4" t="s">
        <v>3320</v>
      </c>
      <c r="B1355" s="20">
        <v>45894</v>
      </c>
      <c r="C1355" s="4" t="s">
        <v>1258</v>
      </c>
      <c r="D1355" s="4" t="s">
        <v>1865</v>
      </c>
      <c r="E1355" s="4" t="s">
        <v>1936</v>
      </c>
      <c r="F1355" s="4">
        <v>1</v>
      </c>
      <c r="G1355" s="4">
        <v>509.63</v>
      </c>
      <c r="H1355" s="4">
        <v>0.27</v>
      </c>
      <c r="I1355" s="4" t="s">
        <v>1964</v>
      </c>
      <c r="J1355" s="4">
        <v>372.0299</v>
      </c>
      <c r="K1355" s="4">
        <f t="shared" si="84"/>
        <v>1</v>
      </c>
      <c r="L1355" s="4">
        <f t="shared" si="85"/>
        <v>509.63</v>
      </c>
      <c r="M1355" s="4">
        <f t="shared" si="86"/>
        <v>0.27</v>
      </c>
      <c r="N1355" s="4">
        <f t="shared" si="87"/>
        <v>372.0299</v>
      </c>
      <c r="O1355" s="6">
        <f>VLOOKUP(C1355,'Cleaned Customer Dim'!$A$2:$D$501,4,FALSE)</f>
        <v>57</v>
      </c>
      <c r="P1355" s="6" t="str">
        <f>VLOOKUP(C1355,'Cleaned Customer Dim'!$A$2:$E$501,5,FALSE)</f>
        <v>Female</v>
      </c>
      <c r="Q1355" s="6" t="str">
        <f>VLOOKUP(C1355,'Cleaned Customer Dim'!$A$2:$J$501,10,FALSE)</f>
        <v>Platinum</v>
      </c>
      <c r="R1355" s="4" t="str">
        <f>VLOOKUP(D1355,'Cleaned Product Dim'!$A$2:$C$101,3,FALSE)</f>
        <v>Beauty</v>
      </c>
      <c r="S1355" s="6">
        <f>VLOOKUP(D1355,'Cleaned Product Dim'!$A$2:$G$101,7,FALSE)</f>
        <v>358.47</v>
      </c>
      <c r="T1355" s="6">
        <f>VLOOKUP(D1355,'Cleaned Product Dim'!$A$2:$H$101,8,FALSE)</f>
        <v>213</v>
      </c>
      <c r="U1355" s="6" t="str">
        <f>VLOOKUP(E1355,'Cleaned Store Dim'!$A$2:$C$21,3,FALSE)</f>
        <v>North</v>
      </c>
      <c r="V1355" s="6" t="str">
        <f>VLOOKUP(E1355,'Cleaned Store Dim'!$A$2:$E$21,5,FALSE)</f>
        <v>Flagship</v>
      </c>
      <c r="W1355" s="6" t="str">
        <f>VLOOKUP(E1355,'Cleaned Store Dim'!$A$2:$F$21,6,FALSE)</f>
        <v>Jenniferstad</v>
      </c>
    </row>
    <row r="1356" spans="1:23" ht="15.75" x14ac:dyDescent="0.25">
      <c r="A1356" s="4" t="s">
        <v>3321</v>
      </c>
      <c r="B1356" s="20">
        <v>45537</v>
      </c>
      <c r="C1356" s="4" t="s">
        <v>24</v>
      </c>
      <c r="D1356" s="4" t="s">
        <v>1874</v>
      </c>
      <c r="E1356" s="4" t="s">
        <v>1901</v>
      </c>
      <c r="F1356" s="4">
        <v>4</v>
      </c>
      <c r="G1356" s="4">
        <v>360.28</v>
      </c>
      <c r="H1356" s="4">
        <v>0.09</v>
      </c>
      <c r="I1356" s="4" t="s">
        <v>1964</v>
      </c>
      <c r="J1356" s="4">
        <v>1311.4192</v>
      </c>
      <c r="K1356" s="4">
        <f t="shared" si="84"/>
        <v>4</v>
      </c>
      <c r="L1356" s="4">
        <f t="shared" si="85"/>
        <v>360.28</v>
      </c>
      <c r="M1356" s="4">
        <f t="shared" si="86"/>
        <v>0.09</v>
      </c>
      <c r="N1356" s="4">
        <f t="shared" si="87"/>
        <v>1311.4192</v>
      </c>
      <c r="O1356" s="6">
        <f>VLOOKUP(C1356,'Cleaned Customer Dim'!$A$2:$D$501,4,FALSE)</f>
        <v>59</v>
      </c>
      <c r="P1356" s="6" t="str">
        <f>VLOOKUP(C1356,'Cleaned Customer Dim'!$A$2:$E$501,5,FALSE)</f>
        <v>Female</v>
      </c>
      <c r="Q1356" s="6" t="str">
        <f>VLOOKUP(C1356,'Cleaned Customer Dim'!$A$2:$J$501,10,FALSE)</f>
        <v>Bronze</v>
      </c>
      <c r="R1356" s="4" t="str">
        <f>VLOOKUP(D1356,'Cleaned Product Dim'!$A$2:$C$101,3,FALSE)</f>
        <v>Sports</v>
      </c>
      <c r="S1356" s="6">
        <f>VLOOKUP(D1356,'Cleaned Product Dim'!$A$2:$G$101,7,FALSE)</f>
        <v>245.98</v>
      </c>
      <c r="T1356" s="6">
        <f>VLOOKUP(D1356,'Cleaned Product Dim'!$A$2:$H$101,8,FALSE)</f>
        <v>471</v>
      </c>
      <c r="U1356" s="6" t="str">
        <f>VLOOKUP(E1356,'Cleaned Store Dim'!$A$2:$C$21,3,FALSE)</f>
        <v>North</v>
      </c>
      <c r="V1356" s="6" t="str">
        <f>VLOOKUP(E1356,'Cleaned Store Dim'!$A$2:$E$21,5,FALSE)</f>
        <v>Outlet</v>
      </c>
      <c r="W1356" s="6" t="str">
        <f>VLOOKUP(E1356,'Cleaned Store Dim'!$A$2:$F$21,6,FALSE)</f>
        <v>Goldberg</v>
      </c>
    </row>
    <row r="1357" spans="1:23" ht="15.75" x14ac:dyDescent="0.25">
      <c r="A1357" s="4" t="s">
        <v>3322</v>
      </c>
      <c r="B1357" s="20">
        <v>45939</v>
      </c>
      <c r="C1357" s="4" t="s">
        <v>296</v>
      </c>
      <c r="D1357" s="4" t="s">
        <v>1850</v>
      </c>
      <c r="E1357" s="4" t="s">
        <v>1936</v>
      </c>
      <c r="F1357" s="4">
        <v>3</v>
      </c>
      <c r="G1357" s="4">
        <v>882.05</v>
      </c>
      <c r="H1357" s="4">
        <v>0.06</v>
      </c>
      <c r="I1357" s="4" t="s">
        <v>1961</v>
      </c>
      <c r="J1357" s="4">
        <v>2487.3809999999989</v>
      </c>
      <c r="K1357" s="4">
        <f t="shared" si="84"/>
        <v>3</v>
      </c>
      <c r="L1357" s="4">
        <f t="shared" si="85"/>
        <v>882.05</v>
      </c>
      <c r="M1357" s="4">
        <f t="shared" si="86"/>
        <v>0.06</v>
      </c>
      <c r="N1357" s="4">
        <f t="shared" si="87"/>
        <v>2487.3809999999989</v>
      </c>
      <c r="O1357" s="6">
        <f>VLOOKUP(C1357,'Cleaned Customer Dim'!$A$2:$D$501,4,FALSE)</f>
        <v>61</v>
      </c>
      <c r="P1357" s="6" t="str">
        <f>VLOOKUP(C1357,'Cleaned Customer Dim'!$A$2:$E$501,5,FALSE)</f>
        <v>Female</v>
      </c>
      <c r="Q1357" s="6" t="str">
        <f>VLOOKUP(C1357,'Cleaned Customer Dim'!$A$2:$J$501,10,FALSE)</f>
        <v>Bronze</v>
      </c>
      <c r="R1357" s="4" t="str">
        <f>VLOOKUP(D1357,'Cleaned Product Dim'!$A$2:$C$101,3,FALSE)</f>
        <v>Beauty</v>
      </c>
      <c r="S1357" s="6">
        <f>VLOOKUP(D1357,'Cleaned Product Dim'!$A$2:$G$101,7,FALSE)</f>
        <v>183.04</v>
      </c>
      <c r="T1357" s="6">
        <f>VLOOKUP(D1357,'Cleaned Product Dim'!$A$2:$H$101,8,FALSE)</f>
        <v>457</v>
      </c>
      <c r="U1357" s="6" t="str">
        <f>VLOOKUP(E1357,'Cleaned Store Dim'!$A$2:$C$21,3,FALSE)</f>
        <v>North</v>
      </c>
      <c r="V1357" s="6" t="str">
        <f>VLOOKUP(E1357,'Cleaned Store Dim'!$A$2:$E$21,5,FALSE)</f>
        <v>Flagship</v>
      </c>
      <c r="W1357" s="6" t="str">
        <f>VLOOKUP(E1357,'Cleaned Store Dim'!$A$2:$F$21,6,FALSE)</f>
        <v>Jenniferstad</v>
      </c>
    </row>
    <row r="1358" spans="1:23" ht="15.75" x14ac:dyDescent="0.25">
      <c r="A1358" s="4" t="s">
        <v>3323</v>
      </c>
      <c r="B1358" s="20">
        <v>45564</v>
      </c>
      <c r="C1358" s="4" t="s">
        <v>648</v>
      </c>
      <c r="D1358" s="4" t="s">
        <v>1820</v>
      </c>
      <c r="E1358" s="4" t="s">
        <v>1917</v>
      </c>
      <c r="F1358" s="4">
        <v>3</v>
      </c>
      <c r="G1358" s="4">
        <v>141.54</v>
      </c>
      <c r="H1358" s="4">
        <v>0.12</v>
      </c>
      <c r="I1358" s="4" t="s">
        <v>1961</v>
      </c>
      <c r="J1358" s="4">
        <v>373.66559999999998</v>
      </c>
      <c r="K1358" s="4">
        <f t="shared" si="84"/>
        <v>3</v>
      </c>
      <c r="L1358" s="4">
        <f t="shared" si="85"/>
        <v>141.54</v>
      </c>
      <c r="M1358" s="4">
        <f t="shared" si="86"/>
        <v>0.12</v>
      </c>
      <c r="N1358" s="4">
        <f t="shared" si="87"/>
        <v>373.66559999999998</v>
      </c>
      <c r="O1358" s="6">
        <f>VLOOKUP(C1358,'Cleaned Customer Dim'!$A$2:$D$501,4,FALSE)</f>
        <v>60</v>
      </c>
      <c r="P1358" s="6" t="str">
        <f>VLOOKUP(C1358,'Cleaned Customer Dim'!$A$2:$E$501,5,FALSE)</f>
        <v>Male</v>
      </c>
      <c r="Q1358" s="6" t="str">
        <f>VLOOKUP(C1358,'Cleaned Customer Dim'!$A$2:$J$501,10,FALSE)</f>
        <v>Silver</v>
      </c>
      <c r="R1358" s="4" t="str">
        <f>VLOOKUP(D1358,'Cleaned Product Dim'!$A$2:$C$101,3,FALSE)</f>
        <v>Home</v>
      </c>
      <c r="S1358" s="6">
        <f>VLOOKUP(D1358,'Cleaned Product Dim'!$A$2:$G$101,7,FALSE)</f>
        <v>228.53</v>
      </c>
      <c r="T1358" s="6">
        <f>VLOOKUP(D1358,'Cleaned Product Dim'!$A$2:$H$101,8,FALSE)</f>
        <v>469</v>
      </c>
      <c r="U1358" s="6" t="str">
        <f>VLOOKUP(E1358,'Cleaned Store Dim'!$A$2:$C$21,3,FALSE)</f>
        <v>West</v>
      </c>
      <c r="V1358" s="6" t="str">
        <f>VLOOKUP(E1358,'Cleaned Store Dim'!$A$2:$E$21,5,FALSE)</f>
        <v>Online</v>
      </c>
      <c r="W1358" s="6" t="str">
        <f>VLOOKUP(E1358,'Cleaned Store Dim'!$A$2:$F$21,6,FALSE)</f>
        <v>Thompson</v>
      </c>
    </row>
    <row r="1359" spans="1:23" ht="15.75" x14ac:dyDescent="0.25">
      <c r="A1359" s="4" t="s">
        <v>3324</v>
      </c>
      <c r="B1359" s="20">
        <v>45461</v>
      </c>
      <c r="C1359" s="4" t="s">
        <v>172</v>
      </c>
      <c r="D1359" s="4" t="s">
        <v>1617</v>
      </c>
      <c r="E1359" s="4" t="s">
        <v>1904</v>
      </c>
      <c r="F1359" s="4">
        <v>3</v>
      </c>
      <c r="G1359" s="4">
        <v>83.5</v>
      </c>
      <c r="H1359" s="4">
        <v>0.23</v>
      </c>
      <c r="I1359" s="4" t="s">
        <v>1964</v>
      </c>
      <c r="J1359" s="4">
        <v>192.88499999999999</v>
      </c>
      <c r="K1359" s="4">
        <f t="shared" si="84"/>
        <v>3</v>
      </c>
      <c r="L1359" s="4">
        <f t="shared" si="85"/>
        <v>83.5</v>
      </c>
      <c r="M1359" s="4">
        <f t="shared" si="86"/>
        <v>0.23</v>
      </c>
      <c r="N1359" s="4">
        <f t="shared" si="87"/>
        <v>192.88499999999999</v>
      </c>
      <c r="O1359" s="6">
        <f>VLOOKUP(C1359,'Cleaned Customer Dim'!$A$2:$D$501,4,FALSE)</f>
        <v>45</v>
      </c>
      <c r="P1359" s="6" t="str">
        <f>VLOOKUP(C1359,'Cleaned Customer Dim'!$A$2:$E$501,5,FALSE)</f>
        <v>Male</v>
      </c>
      <c r="Q1359" s="6" t="str">
        <f>VLOOKUP(C1359,'Cleaned Customer Dim'!$A$2:$J$501,10,FALSE)</f>
        <v>Gold</v>
      </c>
      <c r="R1359" s="4" t="str">
        <f>VLOOKUP(D1359,'Cleaned Product Dim'!$A$2:$C$101,3,FALSE)</f>
        <v>Electronics</v>
      </c>
      <c r="S1359" s="6">
        <f>VLOOKUP(D1359,'Cleaned Product Dim'!$A$2:$G$101,7,FALSE)</f>
        <v>465.34</v>
      </c>
      <c r="T1359" s="6">
        <f>VLOOKUP(D1359,'Cleaned Product Dim'!$A$2:$H$101,8,FALSE)</f>
        <v>301</v>
      </c>
      <c r="U1359" s="6" t="str">
        <f>VLOOKUP(E1359,'Cleaned Store Dim'!$A$2:$C$21,3,FALSE)</f>
        <v>South</v>
      </c>
      <c r="V1359" s="6" t="str">
        <f>VLOOKUP(E1359,'Cleaned Store Dim'!$A$2:$E$21,5,FALSE)</f>
        <v>Online</v>
      </c>
      <c r="W1359" s="6" t="str">
        <f>VLOOKUP(E1359,'Cleaned Store Dim'!$A$2:$F$21,6,FALSE)</f>
        <v>Sharon</v>
      </c>
    </row>
    <row r="1360" spans="1:23" ht="15.75" x14ac:dyDescent="0.25">
      <c r="A1360" s="4" t="s">
        <v>3325</v>
      </c>
      <c r="B1360" s="20">
        <v>45258</v>
      </c>
      <c r="C1360" s="4" t="s">
        <v>430</v>
      </c>
      <c r="D1360" s="4" t="s">
        <v>1613</v>
      </c>
      <c r="E1360" s="4" t="s">
        <v>1911</v>
      </c>
      <c r="F1360" s="4">
        <v>2</v>
      </c>
      <c r="G1360" s="4">
        <v>629.73</v>
      </c>
      <c r="H1360" s="4">
        <v>7.0000000000000007E-2</v>
      </c>
      <c r="I1360" s="4" t="s">
        <v>1961</v>
      </c>
      <c r="J1360" s="4">
        <v>1171.2978000000001</v>
      </c>
      <c r="K1360" s="4">
        <f t="shared" si="84"/>
        <v>2</v>
      </c>
      <c r="L1360" s="4">
        <f t="shared" si="85"/>
        <v>629.73</v>
      </c>
      <c r="M1360" s="4">
        <f t="shared" si="86"/>
        <v>7.0000000000000007E-2</v>
      </c>
      <c r="N1360" s="4">
        <f t="shared" si="87"/>
        <v>1171.2978000000001</v>
      </c>
      <c r="O1360" s="6">
        <f>VLOOKUP(C1360,'Cleaned Customer Dim'!$A$2:$D$501,4,FALSE)</f>
        <v>40</v>
      </c>
      <c r="P1360" s="6" t="str">
        <f>VLOOKUP(C1360,'Cleaned Customer Dim'!$A$2:$E$501,5,FALSE)</f>
        <v>Male</v>
      </c>
      <c r="Q1360" s="6" t="str">
        <f>VLOOKUP(C1360,'Cleaned Customer Dim'!$A$2:$J$501,10,FALSE)</f>
        <v>Silver</v>
      </c>
      <c r="R1360" s="4" t="str">
        <f>VLOOKUP(D1360,'Cleaned Product Dim'!$A$2:$C$101,3,FALSE)</f>
        <v>Home</v>
      </c>
      <c r="S1360" s="6">
        <f>VLOOKUP(D1360,'Cleaned Product Dim'!$A$2:$G$101,7,FALSE)</f>
        <v>48.01</v>
      </c>
      <c r="T1360" s="6">
        <f>VLOOKUP(D1360,'Cleaned Product Dim'!$A$2:$H$101,8,FALSE)</f>
        <v>439</v>
      </c>
      <c r="U1360" s="6" t="str">
        <f>VLOOKUP(E1360,'Cleaned Store Dim'!$A$2:$C$21,3,FALSE)</f>
        <v>East</v>
      </c>
      <c r="V1360" s="6" t="str">
        <f>VLOOKUP(E1360,'Cleaned Store Dim'!$A$2:$E$21,5,FALSE)</f>
        <v>Online</v>
      </c>
      <c r="W1360" s="6" t="str">
        <f>VLOOKUP(E1360,'Cleaned Store Dim'!$A$2:$F$21,6,FALSE)</f>
        <v>Joseph</v>
      </c>
    </row>
    <row r="1361" spans="1:23" ht="15.75" x14ac:dyDescent="0.25">
      <c r="A1361" s="4" t="s">
        <v>3326</v>
      </c>
      <c r="B1361" s="20">
        <v>45228</v>
      </c>
      <c r="C1361" s="4" t="s">
        <v>62</v>
      </c>
      <c r="D1361" s="4" t="s">
        <v>1677</v>
      </c>
      <c r="E1361" s="4" t="s">
        <v>1911</v>
      </c>
      <c r="F1361" s="4">
        <v>2</v>
      </c>
      <c r="G1361" s="4">
        <v>159.93</v>
      </c>
      <c r="H1361" s="4">
        <v>0.2</v>
      </c>
      <c r="I1361" s="4" t="s">
        <v>1964</v>
      </c>
      <c r="J1361" s="4">
        <v>255.88800000000001</v>
      </c>
      <c r="K1361" s="4">
        <f t="shared" si="84"/>
        <v>2</v>
      </c>
      <c r="L1361" s="4">
        <f t="shared" si="85"/>
        <v>159.93</v>
      </c>
      <c r="M1361" s="4">
        <f t="shared" si="86"/>
        <v>0.2</v>
      </c>
      <c r="N1361" s="4">
        <f t="shared" si="87"/>
        <v>255.88800000000001</v>
      </c>
      <c r="O1361" s="6">
        <f>VLOOKUP(C1361,'Cleaned Customer Dim'!$A$2:$D$501,4,FALSE)</f>
        <v>55</v>
      </c>
      <c r="P1361" s="6" t="str">
        <f>VLOOKUP(C1361,'Cleaned Customer Dim'!$A$2:$E$501,5,FALSE)</f>
        <v>Female</v>
      </c>
      <c r="Q1361" s="6" t="str">
        <f>VLOOKUP(C1361,'Cleaned Customer Dim'!$A$2:$J$501,10,FALSE)</f>
        <v>Platinum</v>
      </c>
      <c r="R1361" s="4" t="str">
        <f>VLOOKUP(D1361,'Cleaned Product Dim'!$A$2:$C$101,3,FALSE)</f>
        <v>Home</v>
      </c>
      <c r="S1361" s="6">
        <f>VLOOKUP(D1361,'Cleaned Product Dim'!$A$2:$G$101,7,FALSE)</f>
        <v>179.77</v>
      </c>
      <c r="T1361" s="6">
        <f>VLOOKUP(D1361,'Cleaned Product Dim'!$A$2:$H$101,8,FALSE)</f>
        <v>305</v>
      </c>
      <c r="U1361" s="6" t="str">
        <f>VLOOKUP(E1361,'Cleaned Store Dim'!$A$2:$C$21,3,FALSE)</f>
        <v>East</v>
      </c>
      <c r="V1361" s="6" t="str">
        <f>VLOOKUP(E1361,'Cleaned Store Dim'!$A$2:$E$21,5,FALSE)</f>
        <v>Online</v>
      </c>
      <c r="W1361" s="6" t="str">
        <f>VLOOKUP(E1361,'Cleaned Store Dim'!$A$2:$F$21,6,FALSE)</f>
        <v>Joseph</v>
      </c>
    </row>
    <row r="1362" spans="1:23" ht="15.75" x14ac:dyDescent="0.25">
      <c r="A1362" s="4" t="s">
        <v>3327</v>
      </c>
      <c r="B1362" s="20">
        <v>45858</v>
      </c>
      <c r="C1362" s="4" t="s">
        <v>62</v>
      </c>
      <c r="D1362" s="4" t="s">
        <v>1715</v>
      </c>
      <c r="E1362" s="4" t="s">
        <v>1945</v>
      </c>
      <c r="F1362" s="4">
        <v>1</v>
      </c>
      <c r="G1362" s="4">
        <v>459.89</v>
      </c>
      <c r="H1362" s="4">
        <v>0.18</v>
      </c>
      <c r="I1362" s="4" t="s">
        <v>1964</v>
      </c>
      <c r="J1362" s="4">
        <v>377.10980000000001</v>
      </c>
      <c r="K1362" s="4">
        <f t="shared" si="84"/>
        <v>1</v>
      </c>
      <c r="L1362" s="4">
        <f t="shared" si="85"/>
        <v>459.89</v>
      </c>
      <c r="M1362" s="4">
        <f t="shared" si="86"/>
        <v>0.18</v>
      </c>
      <c r="N1362" s="4">
        <f t="shared" si="87"/>
        <v>377.10980000000001</v>
      </c>
      <c r="O1362" s="6">
        <f>VLOOKUP(C1362,'Cleaned Customer Dim'!$A$2:$D$501,4,FALSE)</f>
        <v>55</v>
      </c>
      <c r="P1362" s="6" t="str">
        <f>VLOOKUP(C1362,'Cleaned Customer Dim'!$A$2:$E$501,5,FALSE)</f>
        <v>Female</v>
      </c>
      <c r="Q1362" s="6" t="str">
        <f>VLOOKUP(C1362,'Cleaned Customer Dim'!$A$2:$J$501,10,FALSE)</f>
        <v>Platinum</v>
      </c>
      <c r="R1362" s="4" t="str">
        <f>VLOOKUP(D1362,'Cleaned Product Dim'!$A$2:$C$101,3,FALSE)</f>
        <v>Sports</v>
      </c>
      <c r="S1362" s="6">
        <f>VLOOKUP(D1362,'Cleaned Product Dim'!$A$2:$G$101,7,FALSE)</f>
        <v>318.91000000000003</v>
      </c>
      <c r="T1362" s="6">
        <f>VLOOKUP(D1362,'Cleaned Product Dim'!$A$2:$H$101,8,FALSE)</f>
        <v>114</v>
      </c>
      <c r="U1362" s="6" t="str">
        <f>VLOOKUP(E1362,'Cleaned Store Dim'!$A$2:$C$21,3,FALSE)</f>
        <v>East</v>
      </c>
      <c r="V1362" s="6" t="str">
        <f>VLOOKUP(E1362,'Cleaned Store Dim'!$A$2:$E$21,5,FALSE)</f>
        <v>Flagship</v>
      </c>
      <c r="W1362" s="6" t="str">
        <f>VLOOKUP(E1362,'Cleaned Store Dim'!$A$2:$F$21,6,FALSE)</f>
        <v>East Stevechester</v>
      </c>
    </row>
    <row r="1363" spans="1:23" ht="15.75" x14ac:dyDescent="0.25">
      <c r="A1363" s="4" t="s">
        <v>3328</v>
      </c>
      <c r="B1363" s="20">
        <v>45532</v>
      </c>
      <c r="C1363" s="4" t="s">
        <v>627</v>
      </c>
      <c r="D1363" s="4" t="s">
        <v>1677</v>
      </c>
      <c r="E1363" s="4" t="s">
        <v>1948</v>
      </c>
      <c r="F1363" s="4">
        <v>4</v>
      </c>
      <c r="G1363" s="4">
        <v>885.57</v>
      </c>
      <c r="H1363" s="4">
        <v>0.27</v>
      </c>
      <c r="I1363" s="4" t="s">
        <v>1959</v>
      </c>
      <c r="J1363" s="4">
        <v>2585.8643999999999</v>
      </c>
      <c r="K1363" s="4">
        <f t="shared" si="84"/>
        <v>4</v>
      </c>
      <c r="L1363" s="4">
        <f t="shared" si="85"/>
        <v>885.57</v>
      </c>
      <c r="M1363" s="4">
        <f t="shared" si="86"/>
        <v>0.27</v>
      </c>
      <c r="N1363" s="4">
        <f t="shared" si="87"/>
        <v>2585.8643999999999</v>
      </c>
      <c r="O1363" s="6">
        <f>VLOOKUP(C1363,'Cleaned Customer Dim'!$A$2:$D$501,4,FALSE)</f>
        <v>42</v>
      </c>
      <c r="P1363" s="6" t="str">
        <f>VLOOKUP(C1363,'Cleaned Customer Dim'!$A$2:$E$501,5,FALSE)</f>
        <v>Male</v>
      </c>
      <c r="Q1363" s="6" t="str">
        <f>VLOOKUP(C1363,'Cleaned Customer Dim'!$A$2:$J$501,10,FALSE)</f>
        <v>Silver</v>
      </c>
      <c r="R1363" s="4" t="str">
        <f>VLOOKUP(D1363,'Cleaned Product Dim'!$A$2:$C$101,3,FALSE)</f>
        <v>Home</v>
      </c>
      <c r="S1363" s="6">
        <f>VLOOKUP(D1363,'Cleaned Product Dim'!$A$2:$G$101,7,FALSE)</f>
        <v>179.77</v>
      </c>
      <c r="T1363" s="6">
        <f>VLOOKUP(D1363,'Cleaned Product Dim'!$A$2:$H$101,8,FALSE)</f>
        <v>305</v>
      </c>
      <c r="U1363" s="6" t="str">
        <f>VLOOKUP(E1363,'Cleaned Store Dim'!$A$2:$C$21,3,FALSE)</f>
        <v>East</v>
      </c>
      <c r="V1363" s="6" t="str">
        <f>VLOOKUP(E1363,'Cleaned Store Dim'!$A$2:$E$21,5,FALSE)</f>
        <v>Online</v>
      </c>
      <c r="W1363" s="6" t="str">
        <f>VLOOKUP(E1363,'Cleaned Store Dim'!$A$2:$F$21,6,FALSE)</f>
        <v>Vasquez</v>
      </c>
    </row>
    <row r="1364" spans="1:23" ht="15.75" x14ac:dyDescent="0.25">
      <c r="A1364" s="4" t="s">
        <v>3329</v>
      </c>
      <c r="B1364" s="20">
        <v>45602</v>
      </c>
      <c r="C1364" s="4" t="s">
        <v>1264</v>
      </c>
      <c r="D1364" s="4" t="s">
        <v>1744</v>
      </c>
      <c r="E1364" s="4" t="s">
        <v>1936</v>
      </c>
      <c r="F1364" s="4">
        <v>3</v>
      </c>
      <c r="G1364" s="4">
        <v>789.05</v>
      </c>
      <c r="H1364" s="4">
        <v>0</v>
      </c>
      <c r="I1364" s="4" t="s">
        <v>1961</v>
      </c>
      <c r="J1364" s="4">
        <v>2367.15</v>
      </c>
      <c r="K1364" s="4">
        <f t="shared" si="84"/>
        <v>3</v>
      </c>
      <c r="L1364" s="4">
        <f t="shared" si="85"/>
        <v>789.05</v>
      </c>
      <c r="M1364" s="4">
        <f t="shared" si="86"/>
        <v>0</v>
      </c>
      <c r="N1364" s="4">
        <f t="shared" si="87"/>
        <v>2367.15</v>
      </c>
      <c r="O1364" s="6">
        <f>VLOOKUP(C1364,'Cleaned Customer Dim'!$A$2:$D$501,4,FALSE)</f>
        <v>31</v>
      </c>
      <c r="P1364" s="6" t="str">
        <f>VLOOKUP(C1364,'Cleaned Customer Dim'!$A$2:$E$501,5,FALSE)</f>
        <v>Male</v>
      </c>
      <c r="Q1364" s="6" t="str">
        <f>VLOOKUP(C1364,'Cleaned Customer Dim'!$A$2:$J$501,10,FALSE)</f>
        <v>Bronze</v>
      </c>
      <c r="R1364" s="4" t="str">
        <f>VLOOKUP(D1364,'Cleaned Product Dim'!$A$2:$C$101,3,FALSE)</f>
        <v>Sports</v>
      </c>
      <c r="S1364" s="6">
        <f>VLOOKUP(D1364,'Cleaned Product Dim'!$A$2:$G$101,7,FALSE)</f>
        <v>434.84</v>
      </c>
      <c r="T1364" s="6">
        <f>VLOOKUP(D1364,'Cleaned Product Dim'!$A$2:$H$101,8,FALSE)</f>
        <v>185</v>
      </c>
      <c r="U1364" s="6" t="str">
        <f>VLOOKUP(E1364,'Cleaned Store Dim'!$A$2:$C$21,3,FALSE)</f>
        <v>North</v>
      </c>
      <c r="V1364" s="6" t="str">
        <f>VLOOKUP(E1364,'Cleaned Store Dim'!$A$2:$E$21,5,FALSE)</f>
        <v>Flagship</v>
      </c>
      <c r="W1364" s="6" t="str">
        <f>VLOOKUP(E1364,'Cleaned Store Dim'!$A$2:$F$21,6,FALSE)</f>
        <v>Jenniferstad</v>
      </c>
    </row>
    <row r="1365" spans="1:23" ht="15.75" x14ac:dyDescent="0.25">
      <c r="A1365" s="4" t="s">
        <v>3330</v>
      </c>
      <c r="B1365" s="20">
        <v>45244</v>
      </c>
      <c r="C1365" s="4" t="s">
        <v>524</v>
      </c>
      <c r="D1365" s="4" t="s">
        <v>1780</v>
      </c>
      <c r="E1365" s="4" t="s">
        <v>1887</v>
      </c>
      <c r="F1365" s="4">
        <v>1</v>
      </c>
      <c r="G1365" s="4">
        <v>570.52</v>
      </c>
      <c r="H1365" s="4">
        <v>0</v>
      </c>
      <c r="I1365" s="4" t="s">
        <v>1961</v>
      </c>
      <c r="J1365" s="4">
        <v>570.52</v>
      </c>
      <c r="K1365" s="4">
        <f t="shared" si="84"/>
        <v>1</v>
      </c>
      <c r="L1365" s="4">
        <f t="shared" si="85"/>
        <v>570.52</v>
      </c>
      <c r="M1365" s="4">
        <f t="shared" si="86"/>
        <v>0</v>
      </c>
      <c r="N1365" s="4">
        <f t="shared" si="87"/>
        <v>570.52</v>
      </c>
      <c r="O1365" s="6">
        <f>VLOOKUP(C1365,'Cleaned Customer Dim'!$A$2:$D$501,4,FALSE)</f>
        <v>35</v>
      </c>
      <c r="P1365" s="6" t="str">
        <f>VLOOKUP(C1365,'Cleaned Customer Dim'!$A$2:$E$501,5,FALSE)</f>
        <v>Female</v>
      </c>
      <c r="Q1365" s="6" t="str">
        <f>VLOOKUP(C1365,'Cleaned Customer Dim'!$A$2:$J$501,10,FALSE)</f>
        <v>Gold</v>
      </c>
      <c r="R1365" s="4" t="str">
        <f>VLOOKUP(D1365,'Cleaned Product Dim'!$A$2:$C$101,3,FALSE)</f>
        <v>Beauty</v>
      </c>
      <c r="S1365" s="6">
        <f>VLOOKUP(D1365,'Cleaned Product Dim'!$A$2:$G$101,7,FALSE)</f>
        <v>340.39</v>
      </c>
      <c r="T1365" s="6">
        <f>VLOOKUP(D1365,'Cleaned Product Dim'!$A$2:$H$101,8,FALSE)</f>
        <v>177</v>
      </c>
      <c r="U1365" s="6" t="str">
        <f>VLOOKUP(E1365,'Cleaned Store Dim'!$A$2:$C$21,3,FALSE)</f>
        <v>East</v>
      </c>
      <c r="V1365" s="6" t="str">
        <f>VLOOKUP(E1365,'Cleaned Store Dim'!$A$2:$E$21,5,FALSE)</f>
        <v>Flagship</v>
      </c>
      <c r="W1365" s="6" t="str">
        <f>VLOOKUP(E1365,'Cleaned Store Dim'!$A$2:$F$21,6,FALSE)</f>
        <v>Washington</v>
      </c>
    </row>
    <row r="1366" spans="1:23" ht="15.75" x14ac:dyDescent="0.25">
      <c r="A1366" s="4" t="s">
        <v>3331</v>
      </c>
      <c r="B1366" s="20">
        <v>45322</v>
      </c>
      <c r="C1366" s="4" t="s">
        <v>600</v>
      </c>
      <c r="D1366" s="4" t="s">
        <v>1658</v>
      </c>
      <c r="E1366" s="4" t="s">
        <v>1939</v>
      </c>
      <c r="F1366" s="4">
        <v>4</v>
      </c>
      <c r="G1366" s="4">
        <v>310.79000000000002</v>
      </c>
      <c r="H1366" s="4">
        <v>0.22</v>
      </c>
      <c r="I1366" s="4" t="s">
        <v>1964</v>
      </c>
      <c r="J1366" s="4">
        <v>969.66480000000013</v>
      </c>
      <c r="K1366" s="4">
        <f t="shared" si="84"/>
        <v>4</v>
      </c>
      <c r="L1366" s="4">
        <f t="shared" si="85"/>
        <v>310.79000000000002</v>
      </c>
      <c r="M1366" s="4">
        <f t="shared" si="86"/>
        <v>0.22</v>
      </c>
      <c r="N1366" s="4">
        <f t="shared" si="87"/>
        <v>969.66480000000013</v>
      </c>
      <c r="O1366" s="6">
        <f>VLOOKUP(C1366,'Cleaned Customer Dim'!$A$2:$D$501,4,FALSE)</f>
        <v>43</v>
      </c>
      <c r="P1366" s="6" t="str">
        <f>VLOOKUP(C1366,'Cleaned Customer Dim'!$A$2:$E$501,5,FALSE)</f>
        <v>Female</v>
      </c>
      <c r="Q1366" s="6" t="str">
        <f>VLOOKUP(C1366,'Cleaned Customer Dim'!$A$2:$J$501,10,FALSE)</f>
        <v>Silver</v>
      </c>
      <c r="R1366" s="4" t="str">
        <f>VLOOKUP(D1366,'Cleaned Product Dim'!$A$2:$C$101,3,FALSE)</f>
        <v>Home</v>
      </c>
      <c r="S1366" s="6">
        <f>VLOOKUP(D1366,'Cleaned Product Dim'!$A$2:$G$101,7,FALSE)</f>
        <v>234.80599999999998</v>
      </c>
      <c r="T1366" s="6">
        <f>VLOOKUP(D1366,'Cleaned Product Dim'!$A$2:$H$101,8,FALSE)</f>
        <v>378</v>
      </c>
      <c r="U1366" s="6" t="str">
        <f>VLOOKUP(E1366,'Cleaned Store Dim'!$A$2:$C$21,3,FALSE)</f>
        <v>West</v>
      </c>
      <c r="V1366" s="6" t="str">
        <f>VLOOKUP(E1366,'Cleaned Store Dim'!$A$2:$E$21,5,FALSE)</f>
        <v>Flagship</v>
      </c>
      <c r="W1366" s="6" t="str">
        <f>VLOOKUP(E1366,'Cleaned Store Dim'!$A$2:$F$21,6,FALSE)</f>
        <v>New Jimmy</v>
      </c>
    </row>
    <row r="1367" spans="1:23" ht="15.75" x14ac:dyDescent="0.25">
      <c r="A1367" s="4" t="s">
        <v>3332</v>
      </c>
      <c r="B1367" s="20">
        <v>45934</v>
      </c>
      <c r="C1367" s="4" t="s">
        <v>218</v>
      </c>
      <c r="D1367" s="4" t="s">
        <v>1786</v>
      </c>
      <c r="E1367" s="4" t="s">
        <v>1942</v>
      </c>
      <c r="F1367" s="4">
        <v>4</v>
      </c>
      <c r="G1367" s="4">
        <v>255.67</v>
      </c>
      <c r="H1367" s="4">
        <v>0.17</v>
      </c>
      <c r="I1367" s="4" t="s">
        <v>1959</v>
      </c>
      <c r="J1367" s="4">
        <v>848.82439999999997</v>
      </c>
      <c r="K1367" s="4">
        <f t="shared" si="84"/>
        <v>4</v>
      </c>
      <c r="L1367" s="4">
        <f t="shared" si="85"/>
        <v>255.67</v>
      </c>
      <c r="M1367" s="4">
        <f t="shared" si="86"/>
        <v>0.17</v>
      </c>
      <c r="N1367" s="4">
        <f t="shared" si="87"/>
        <v>848.82439999999997</v>
      </c>
      <c r="O1367" s="6">
        <f>VLOOKUP(C1367,'Cleaned Customer Dim'!$A$2:$D$501,4,FALSE)</f>
        <v>43</v>
      </c>
      <c r="P1367" s="6" t="str">
        <f>VLOOKUP(C1367,'Cleaned Customer Dim'!$A$2:$E$501,5,FALSE)</f>
        <v>Female</v>
      </c>
      <c r="Q1367" s="6" t="str">
        <f>VLOOKUP(C1367,'Cleaned Customer Dim'!$A$2:$J$501,10,FALSE)</f>
        <v>Platinum</v>
      </c>
      <c r="R1367" s="4" t="str">
        <f>VLOOKUP(D1367,'Cleaned Product Dim'!$A$2:$C$101,3,FALSE)</f>
        <v>Home</v>
      </c>
      <c r="S1367" s="6">
        <f>VLOOKUP(D1367,'Cleaned Product Dim'!$A$2:$G$101,7,FALSE)</f>
        <v>243.7</v>
      </c>
      <c r="T1367" s="6">
        <f>VLOOKUP(D1367,'Cleaned Product Dim'!$A$2:$H$101,8,FALSE)</f>
        <v>130</v>
      </c>
      <c r="U1367" s="6" t="str">
        <f>VLOOKUP(E1367,'Cleaned Store Dim'!$A$2:$C$21,3,FALSE)</f>
        <v>North</v>
      </c>
      <c r="V1367" s="6" t="str">
        <f>VLOOKUP(E1367,'Cleaned Store Dim'!$A$2:$E$21,5,FALSE)</f>
        <v>Flagship</v>
      </c>
      <c r="W1367" s="6" t="str">
        <f>VLOOKUP(E1367,'Cleaned Store Dim'!$A$2:$F$21,6,FALSE)</f>
        <v>Benson</v>
      </c>
    </row>
    <row r="1368" spans="1:23" ht="15.75" x14ac:dyDescent="0.25">
      <c r="A1368" s="4" t="s">
        <v>3333</v>
      </c>
      <c r="B1368" s="20">
        <v>45397</v>
      </c>
      <c r="C1368" s="4" t="s">
        <v>449</v>
      </c>
      <c r="D1368" s="4" t="s">
        <v>1658</v>
      </c>
      <c r="E1368" s="4" t="s">
        <v>1939</v>
      </c>
      <c r="F1368" s="4">
        <v>2</v>
      </c>
      <c r="G1368" s="4">
        <v>270.66000000000003</v>
      </c>
      <c r="H1368" s="4">
        <v>0.1</v>
      </c>
      <c r="I1368" s="4" t="s">
        <v>1964</v>
      </c>
      <c r="J1368" s="4">
        <v>487.18799999999999</v>
      </c>
      <c r="K1368" s="4">
        <f t="shared" si="84"/>
        <v>2</v>
      </c>
      <c r="L1368" s="4">
        <f t="shared" si="85"/>
        <v>270.66000000000003</v>
      </c>
      <c r="M1368" s="4">
        <f t="shared" si="86"/>
        <v>0.1</v>
      </c>
      <c r="N1368" s="4">
        <f t="shared" si="87"/>
        <v>487.18799999999999</v>
      </c>
      <c r="O1368" s="6">
        <f>VLOOKUP(C1368,'Cleaned Customer Dim'!$A$2:$D$501,4,FALSE)</f>
        <v>43</v>
      </c>
      <c r="P1368" s="6" t="str">
        <f>VLOOKUP(C1368,'Cleaned Customer Dim'!$A$2:$E$501,5,FALSE)</f>
        <v>Female</v>
      </c>
      <c r="Q1368" s="6" t="str">
        <f>VLOOKUP(C1368,'Cleaned Customer Dim'!$A$2:$J$501,10,FALSE)</f>
        <v>Silver</v>
      </c>
      <c r="R1368" s="4" t="str">
        <f>VLOOKUP(D1368,'Cleaned Product Dim'!$A$2:$C$101,3,FALSE)</f>
        <v>Home</v>
      </c>
      <c r="S1368" s="6">
        <f>VLOOKUP(D1368,'Cleaned Product Dim'!$A$2:$G$101,7,FALSE)</f>
        <v>234.80599999999998</v>
      </c>
      <c r="T1368" s="6">
        <f>VLOOKUP(D1368,'Cleaned Product Dim'!$A$2:$H$101,8,FALSE)</f>
        <v>378</v>
      </c>
      <c r="U1368" s="6" t="str">
        <f>VLOOKUP(E1368,'Cleaned Store Dim'!$A$2:$C$21,3,FALSE)</f>
        <v>West</v>
      </c>
      <c r="V1368" s="6" t="str">
        <f>VLOOKUP(E1368,'Cleaned Store Dim'!$A$2:$E$21,5,FALSE)</f>
        <v>Flagship</v>
      </c>
      <c r="W1368" s="6" t="str">
        <f>VLOOKUP(E1368,'Cleaned Store Dim'!$A$2:$F$21,6,FALSE)</f>
        <v>New Jimmy</v>
      </c>
    </row>
    <row r="1369" spans="1:23" ht="15.75" x14ac:dyDescent="0.25">
      <c r="A1369" s="4" t="s">
        <v>3334</v>
      </c>
      <c r="B1369" s="20">
        <v>45914</v>
      </c>
      <c r="C1369" s="4" t="s">
        <v>956</v>
      </c>
      <c r="D1369" s="4" t="s">
        <v>1645</v>
      </c>
      <c r="E1369" s="4" t="s">
        <v>1942</v>
      </c>
      <c r="F1369" s="4">
        <v>3</v>
      </c>
      <c r="G1369" s="4">
        <v>373.35</v>
      </c>
      <c r="H1369" s="4">
        <v>0.2</v>
      </c>
      <c r="I1369" s="4" t="s">
        <v>1964</v>
      </c>
      <c r="J1369" s="4">
        <v>896.04000000000019</v>
      </c>
      <c r="K1369" s="4">
        <f t="shared" si="84"/>
        <v>3</v>
      </c>
      <c r="L1369" s="4">
        <f t="shared" si="85"/>
        <v>373.35</v>
      </c>
      <c r="M1369" s="4">
        <f t="shared" si="86"/>
        <v>0.2</v>
      </c>
      <c r="N1369" s="4">
        <f t="shared" si="87"/>
        <v>896.04000000000019</v>
      </c>
      <c r="O1369" s="6">
        <f>VLOOKUP(C1369,'Cleaned Customer Dim'!$A$2:$D$501,4,FALSE)</f>
        <v>48</v>
      </c>
      <c r="P1369" s="6" t="str">
        <f>VLOOKUP(C1369,'Cleaned Customer Dim'!$A$2:$E$501,5,FALSE)</f>
        <v>Female</v>
      </c>
      <c r="Q1369" s="6" t="str">
        <f>VLOOKUP(C1369,'Cleaned Customer Dim'!$A$2:$J$501,10,FALSE)</f>
        <v>Platinum</v>
      </c>
      <c r="R1369" s="4" t="str">
        <f>VLOOKUP(D1369,'Cleaned Product Dim'!$A$2:$C$101,3,FALSE)</f>
        <v>Clothing</v>
      </c>
      <c r="S1369" s="6">
        <f>VLOOKUP(D1369,'Cleaned Product Dim'!$A$2:$G$101,7,FALSE)</f>
        <v>265.73266666666666</v>
      </c>
      <c r="T1369" s="6">
        <f>VLOOKUP(D1369,'Cleaned Product Dim'!$A$2:$H$101,8,FALSE)</f>
        <v>360</v>
      </c>
      <c r="U1369" s="6" t="str">
        <f>VLOOKUP(E1369,'Cleaned Store Dim'!$A$2:$C$21,3,FALSE)</f>
        <v>North</v>
      </c>
      <c r="V1369" s="6" t="str">
        <f>VLOOKUP(E1369,'Cleaned Store Dim'!$A$2:$E$21,5,FALSE)</f>
        <v>Flagship</v>
      </c>
      <c r="W1369" s="6" t="str">
        <f>VLOOKUP(E1369,'Cleaned Store Dim'!$A$2:$F$21,6,FALSE)</f>
        <v>Benson</v>
      </c>
    </row>
    <row r="1370" spans="1:23" ht="15.75" x14ac:dyDescent="0.25">
      <c r="A1370" s="4" t="s">
        <v>3335</v>
      </c>
      <c r="B1370" s="20">
        <v>45432</v>
      </c>
      <c r="C1370" s="4" t="s">
        <v>148</v>
      </c>
      <c r="D1370" s="4" t="s">
        <v>1759</v>
      </c>
      <c r="E1370" s="4" t="s">
        <v>1927</v>
      </c>
      <c r="F1370" s="4">
        <v>2</v>
      </c>
      <c r="G1370" s="4">
        <v>23.58</v>
      </c>
      <c r="H1370" s="4">
        <v>0.02</v>
      </c>
      <c r="I1370" s="4" t="s">
        <v>1961</v>
      </c>
      <c r="J1370" s="4">
        <v>46.216799999999999</v>
      </c>
      <c r="K1370" s="4">
        <f t="shared" si="84"/>
        <v>2</v>
      </c>
      <c r="L1370" s="4">
        <f t="shared" si="85"/>
        <v>23.58</v>
      </c>
      <c r="M1370" s="4">
        <f t="shared" si="86"/>
        <v>0.02</v>
      </c>
      <c r="N1370" s="4">
        <f t="shared" si="87"/>
        <v>46.216799999999999</v>
      </c>
      <c r="O1370" s="6">
        <f>VLOOKUP(C1370,'Cleaned Customer Dim'!$A$2:$D$501,4,FALSE)</f>
        <v>20</v>
      </c>
      <c r="P1370" s="6" t="str">
        <f>VLOOKUP(C1370,'Cleaned Customer Dim'!$A$2:$E$501,5,FALSE)</f>
        <v>Female</v>
      </c>
      <c r="Q1370" s="6" t="str">
        <f>VLOOKUP(C1370,'Cleaned Customer Dim'!$A$2:$J$501,10,FALSE)</f>
        <v>Gold</v>
      </c>
      <c r="R1370" s="4" t="str">
        <f>VLOOKUP(D1370,'Cleaned Product Dim'!$A$2:$C$101,3,FALSE)</f>
        <v>Beauty</v>
      </c>
      <c r="S1370" s="6">
        <f>VLOOKUP(D1370,'Cleaned Product Dim'!$A$2:$G$101,7,FALSE)</f>
        <v>17.309999999999999</v>
      </c>
      <c r="T1370" s="6">
        <f>VLOOKUP(D1370,'Cleaned Product Dim'!$A$2:$H$101,8,FALSE)</f>
        <v>399</v>
      </c>
      <c r="U1370" s="6" t="str">
        <f>VLOOKUP(E1370,'Cleaned Store Dim'!$A$2:$C$21,3,FALSE)</f>
        <v>South</v>
      </c>
      <c r="V1370" s="6" t="str">
        <f>VLOOKUP(E1370,'Cleaned Store Dim'!$A$2:$E$21,5,FALSE)</f>
        <v>Online</v>
      </c>
      <c r="W1370" s="6" t="str">
        <f>VLOOKUP(E1370,'Cleaned Store Dim'!$A$2:$F$21,6,FALSE)</f>
        <v>Lake</v>
      </c>
    </row>
    <row r="1371" spans="1:23" ht="15.75" x14ac:dyDescent="0.25">
      <c r="A1371" s="4" t="s">
        <v>3336</v>
      </c>
      <c r="B1371" s="20">
        <v>45798</v>
      </c>
      <c r="C1371" s="4" t="s">
        <v>34</v>
      </c>
      <c r="D1371" s="4" t="s">
        <v>1683</v>
      </c>
      <c r="E1371" s="4" t="s">
        <v>1914</v>
      </c>
      <c r="F1371" s="4">
        <v>4</v>
      </c>
      <c r="G1371" s="4">
        <v>185.67</v>
      </c>
      <c r="H1371" s="4">
        <v>0.21</v>
      </c>
      <c r="I1371" s="4" t="s">
        <v>1961</v>
      </c>
      <c r="J1371" s="4">
        <v>586.71719999999993</v>
      </c>
      <c r="K1371" s="4">
        <f t="shared" si="84"/>
        <v>4</v>
      </c>
      <c r="L1371" s="4">
        <f t="shared" si="85"/>
        <v>185.67</v>
      </c>
      <c r="M1371" s="4">
        <f t="shared" si="86"/>
        <v>0.21</v>
      </c>
      <c r="N1371" s="4">
        <f t="shared" si="87"/>
        <v>586.71719999999993</v>
      </c>
      <c r="O1371" s="6">
        <f>VLOOKUP(C1371,'Cleaned Customer Dim'!$A$2:$D$501,4,FALSE)</f>
        <v>24</v>
      </c>
      <c r="P1371" s="6" t="str">
        <f>VLOOKUP(C1371,'Cleaned Customer Dim'!$A$2:$E$501,5,FALSE)</f>
        <v>Male</v>
      </c>
      <c r="Q1371" s="6" t="str">
        <f>VLOOKUP(C1371,'Cleaned Customer Dim'!$A$2:$J$501,10,FALSE)</f>
        <v>Bronze</v>
      </c>
      <c r="R1371" s="4" t="str">
        <f>VLOOKUP(D1371,'Cleaned Product Dim'!$A$2:$C$101,3,FALSE)</f>
        <v>Home</v>
      </c>
      <c r="S1371" s="6">
        <f>VLOOKUP(D1371,'Cleaned Product Dim'!$A$2:$G$101,7,FALSE)</f>
        <v>382.22</v>
      </c>
      <c r="T1371" s="6">
        <f>VLOOKUP(D1371,'Cleaned Product Dim'!$A$2:$H$101,8,FALSE)</f>
        <v>329</v>
      </c>
      <c r="U1371" s="6" t="str">
        <f>VLOOKUP(E1371,'Cleaned Store Dim'!$A$2:$C$21,3,FALSE)</f>
        <v>South</v>
      </c>
      <c r="V1371" s="6" t="str">
        <f>VLOOKUP(E1371,'Cleaned Store Dim'!$A$2:$E$21,5,FALSE)</f>
        <v>Online</v>
      </c>
      <c r="W1371" s="6" t="str">
        <f>VLOOKUP(E1371,'Cleaned Store Dim'!$A$2:$F$21,6,FALSE)</f>
        <v>Williamsport</v>
      </c>
    </row>
    <row r="1372" spans="1:23" ht="15.75" x14ac:dyDescent="0.25">
      <c r="A1372" s="4" t="s">
        <v>3337</v>
      </c>
      <c r="B1372" s="20">
        <v>45396</v>
      </c>
      <c r="C1372" s="4" t="s">
        <v>421</v>
      </c>
      <c r="D1372" s="4" t="s">
        <v>1628</v>
      </c>
      <c r="E1372" s="4" t="s">
        <v>1932</v>
      </c>
      <c r="F1372" s="4">
        <v>3</v>
      </c>
      <c r="G1372" s="4">
        <v>928.74</v>
      </c>
      <c r="H1372" s="4">
        <v>0.27</v>
      </c>
      <c r="I1372" s="4" t="s">
        <v>1961</v>
      </c>
      <c r="J1372" s="4">
        <v>2033.9405999999999</v>
      </c>
      <c r="K1372" s="4">
        <f t="shared" si="84"/>
        <v>3</v>
      </c>
      <c r="L1372" s="4">
        <f t="shared" si="85"/>
        <v>928.74</v>
      </c>
      <c r="M1372" s="4">
        <f t="shared" si="86"/>
        <v>0.27</v>
      </c>
      <c r="N1372" s="4">
        <f t="shared" si="87"/>
        <v>2033.9405999999999</v>
      </c>
      <c r="O1372" s="6">
        <f>VLOOKUP(C1372,'Cleaned Customer Dim'!$A$2:$D$501,4,FALSE)</f>
        <v>44</v>
      </c>
      <c r="P1372" s="6" t="str">
        <f>VLOOKUP(C1372,'Cleaned Customer Dim'!$A$2:$E$501,5,FALSE)</f>
        <v>Female</v>
      </c>
      <c r="Q1372" s="6" t="str">
        <f>VLOOKUP(C1372,'Cleaned Customer Dim'!$A$2:$J$501,10,FALSE)</f>
        <v>Platinum</v>
      </c>
      <c r="R1372" s="4" t="str">
        <f>VLOOKUP(D1372,'Cleaned Product Dim'!$A$2:$C$101,3,FALSE)</f>
        <v>Clothing</v>
      </c>
      <c r="S1372" s="6">
        <f>VLOOKUP(D1372,'Cleaned Product Dim'!$A$2:$G$101,7,FALSE)</f>
        <v>265.73266666666666</v>
      </c>
      <c r="T1372" s="6">
        <f>VLOOKUP(D1372,'Cleaned Product Dim'!$A$2:$H$101,8,FALSE)</f>
        <v>343</v>
      </c>
      <c r="U1372" s="6" t="str">
        <f>VLOOKUP(E1372,'Cleaned Store Dim'!$A$2:$C$21,3,FALSE)</f>
        <v>East</v>
      </c>
      <c r="V1372" s="6" t="str">
        <f>VLOOKUP(E1372,'Cleaned Store Dim'!$A$2:$E$21,5,FALSE)</f>
        <v>Flagship</v>
      </c>
      <c r="W1372" s="6" t="str">
        <f>VLOOKUP(E1372,'Cleaned Store Dim'!$A$2:$F$21,6,FALSE)</f>
        <v>Johnsonville</v>
      </c>
    </row>
    <row r="1373" spans="1:23" ht="15.75" x14ac:dyDescent="0.25">
      <c r="A1373" s="4" t="s">
        <v>3338</v>
      </c>
      <c r="B1373" s="20">
        <v>45057</v>
      </c>
      <c r="C1373" s="4" t="s">
        <v>125</v>
      </c>
      <c r="D1373" s="4" t="s">
        <v>1835</v>
      </c>
      <c r="E1373" s="4" t="s">
        <v>1908</v>
      </c>
      <c r="F1373" s="4">
        <v>3</v>
      </c>
      <c r="G1373" s="4">
        <v>923.38</v>
      </c>
      <c r="H1373" s="4">
        <v>7.0000000000000007E-2</v>
      </c>
      <c r="I1373" s="4" t="s">
        <v>1964</v>
      </c>
      <c r="J1373" s="4">
        <v>2576.2302</v>
      </c>
      <c r="K1373" s="4">
        <f t="shared" si="84"/>
        <v>3</v>
      </c>
      <c r="L1373" s="4">
        <f t="shared" si="85"/>
        <v>923.38</v>
      </c>
      <c r="M1373" s="4">
        <f t="shared" si="86"/>
        <v>7.0000000000000007E-2</v>
      </c>
      <c r="N1373" s="4">
        <f t="shared" si="87"/>
        <v>2576.2302</v>
      </c>
      <c r="O1373" s="6">
        <f>VLOOKUP(C1373,'Cleaned Customer Dim'!$A$2:$D$501,4,FALSE)</f>
        <v>54</v>
      </c>
      <c r="P1373" s="6" t="str">
        <f>VLOOKUP(C1373,'Cleaned Customer Dim'!$A$2:$E$501,5,FALSE)</f>
        <v>Female</v>
      </c>
      <c r="Q1373" s="6" t="str">
        <f>VLOOKUP(C1373,'Cleaned Customer Dim'!$A$2:$J$501,10,FALSE)</f>
        <v>Silver</v>
      </c>
      <c r="R1373" s="4" t="str">
        <f>VLOOKUP(D1373,'Cleaned Product Dim'!$A$2:$C$101,3,FALSE)</f>
        <v>Home</v>
      </c>
      <c r="S1373" s="6">
        <f>VLOOKUP(D1373,'Cleaned Product Dim'!$A$2:$G$101,7,FALSE)</f>
        <v>388.46</v>
      </c>
      <c r="T1373" s="6">
        <f>VLOOKUP(D1373,'Cleaned Product Dim'!$A$2:$H$101,8,FALSE)</f>
        <v>208</v>
      </c>
      <c r="U1373" s="6" t="str">
        <f>VLOOKUP(E1373,'Cleaned Store Dim'!$A$2:$C$21,3,FALSE)</f>
        <v>North</v>
      </c>
      <c r="V1373" s="6" t="str">
        <f>VLOOKUP(E1373,'Cleaned Store Dim'!$A$2:$E$21,5,FALSE)</f>
        <v>Outlet</v>
      </c>
      <c r="W1373" s="6" t="str">
        <f>VLOOKUP(E1373,'Cleaned Store Dim'!$A$2:$F$21,6,FALSE)</f>
        <v>Chester</v>
      </c>
    </row>
    <row r="1374" spans="1:23" ht="15.75" x14ac:dyDescent="0.25">
      <c r="A1374" s="4" t="s">
        <v>3339</v>
      </c>
      <c r="B1374" s="20">
        <v>45499</v>
      </c>
      <c r="C1374" s="4" t="s">
        <v>1437</v>
      </c>
      <c r="D1374" s="4" t="s">
        <v>1572</v>
      </c>
      <c r="E1374" s="4" t="s">
        <v>1921</v>
      </c>
      <c r="F1374" s="4">
        <v>2</v>
      </c>
      <c r="G1374" s="4">
        <v>409.26</v>
      </c>
      <c r="H1374" s="4">
        <v>0.1</v>
      </c>
      <c r="I1374" s="4" t="s">
        <v>1961</v>
      </c>
      <c r="J1374" s="4">
        <v>736.66800000000001</v>
      </c>
      <c r="K1374" s="4">
        <f t="shared" si="84"/>
        <v>2</v>
      </c>
      <c r="L1374" s="4">
        <f t="shared" si="85"/>
        <v>409.26</v>
      </c>
      <c r="M1374" s="4">
        <f t="shared" si="86"/>
        <v>0.1</v>
      </c>
      <c r="N1374" s="4">
        <f t="shared" si="87"/>
        <v>736.66800000000001</v>
      </c>
      <c r="O1374" s="6">
        <f>VLOOKUP(C1374,'Cleaned Customer Dim'!$A$2:$D$501,4,FALSE)</f>
        <v>34</v>
      </c>
      <c r="P1374" s="6" t="str">
        <f>VLOOKUP(C1374,'Cleaned Customer Dim'!$A$2:$E$501,5,FALSE)</f>
        <v>Female</v>
      </c>
      <c r="Q1374" s="6" t="str">
        <f>VLOOKUP(C1374,'Cleaned Customer Dim'!$A$2:$J$501,10,FALSE)</f>
        <v>Silver</v>
      </c>
      <c r="R1374" s="4" t="str">
        <f>VLOOKUP(D1374,'Cleaned Product Dim'!$A$2:$C$101,3,FALSE)</f>
        <v>Clothing</v>
      </c>
      <c r="S1374" s="6">
        <f>VLOOKUP(D1374,'Cleaned Product Dim'!$A$2:$G$101,7,FALSE)</f>
        <v>306.45999999999998</v>
      </c>
      <c r="T1374" s="6">
        <f>VLOOKUP(D1374,'Cleaned Product Dim'!$A$2:$H$101,8,FALSE)</f>
        <v>487</v>
      </c>
      <c r="U1374" s="6" t="str">
        <f>VLOOKUP(E1374,'Cleaned Store Dim'!$A$2:$C$21,3,FALSE)</f>
        <v>South</v>
      </c>
      <c r="V1374" s="6" t="str">
        <f>VLOOKUP(E1374,'Cleaned Store Dim'!$A$2:$E$21,5,FALSE)</f>
        <v>Flagship</v>
      </c>
      <c r="W1374" s="6" t="str">
        <f>VLOOKUP(E1374,'Cleaned Store Dim'!$A$2:$F$21,6,FALSE)</f>
        <v>Johnstad</v>
      </c>
    </row>
    <row r="1375" spans="1:23" ht="15.75" x14ac:dyDescent="0.25">
      <c r="A1375" s="4" t="s">
        <v>3340</v>
      </c>
      <c r="B1375" s="20">
        <v>45272</v>
      </c>
      <c r="C1375" s="4" t="s">
        <v>823</v>
      </c>
      <c r="D1375" s="4" t="s">
        <v>1645</v>
      </c>
      <c r="E1375" s="4" t="s">
        <v>1914</v>
      </c>
      <c r="F1375" s="4">
        <v>2</v>
      </c>
      <c r="G1375" s="4">
        <v>608.46</v>
      </c>
      <c r="H1375" s="4">
        <v>0.16</v>
      </c>
      <c r="I1375" s="4" t="s">
        <v>1959</v>
      </c>
      <c r="J1375" s="4">
        <v>1022.2128</v>
      </c>
      <c r="K1375" s="4">
        <f t="shared" si="84"/>
        <v>2</v>
      </c>
      <c r="L1375" s="4">
        <f t="shared" si="85"/>
        <v>608.46</v>
      </c>
      <c r="M1375" s="4">
        <f t="shared" si="86"/>
        <v>0.16</v>
      </c>
      <c r="N1375" s="4">
        <f t="shared" si="87"/>
        <v>1022.2128</v>
      </c>
      <c r="O1375" s="6">
        <f>VLOOKUP(C1375,'Cleaned Customer Dim'!$A$2:$D$501,4,FALSE)</f>
        <v>34</v>
      </c>
      <c r="P1375" s="6" t="str">
        <f>VLOOKUP(C1375,'Cleaned Customer Dim'!$A$2:$E$501,5,FALSE)</f>
        <v>Male</v>
      </c>
      <c r="Q1375" s="6" t="str">
        <f>VLOOKUP(C1375,'Cleaned Customer Dim'!$A$2:$J$501,10,FALSE)</f>
        <v>Silver</v>
      </c>
      <c r="R1375" s="4" t="str">
        <f>VLOOKUP(D1375,'Cleaned Product Dim'!$A$2:$C$101,3,FALSE)</f>
        <v>Clothing</v>
      </c>
      <c r="S1375" s="6">
        <f>VLOOKUP(D1375,'Cleaned Product Dim'!$A$2:$G$101,7,FALSE)</f>
        <v>265.73266666666666</v>
      </c>
      <c r="T1375" s="6">
        <f>VLOOKUP(D1375,'Cleaned Product Dim'!$A$2:$H$101,8,FALSE)</f>
        <v>360</v>
      </c>
      <c r="U1375" s="6" t="str">
        <f>VLOOKUP(E1375,'Cleaned Store Dim'!$A$2:$C$21,3,FALSE)</f>
        <v>South</v>
      </c>
      <c r="V1375" s="6" t="str">
        <f>VLOOKUP(E1375,'Cleaned Store Dim'!$A$2:$E$21,5,FALSE)</f>
        <v>Online</v>
      </c>
      <c r="W1375" s="6" t="str">
        <f>VLOOKUP(E1375,'Cleaned Store Dim'!$A$2:$F$21,6,FALSE)</f>
        <v>Williamsport</v>
      </c>
    </row>
    <row r="1376" spans="1:23" ht="15.75" x14ac:dyDescent="0.25">
      <c r="A1376" s="4" t="s">
        <v>3341</v>
      </c>
      <c r="B1376" s="20">
        <v>45874</v>
      </c>
      <c r="C1376" s="4" t="s">
        <v>698</v>
      </c>
      <c r="D1376" s="4" t="s">
        <v>1706</v>
      </c>
      <c r="E1376" s="4" t="s">
        <v>1948</v>
      </c>
      <c r="F1376" s="4">
        <v>4</v>
      </c>
      <c r="G1376" s="4">
        <v>150.47999999999999</v>
      </c>
      <c r="H1376" s="4">
        <v>0.09</v>
      </c>
      <c r="I1376" s="4" t="s">
        <v>1959</v>
      </c>
      <c r="J1376" s="4">
        <v>547.74720000000002</v>
      </c>
      <c r="K1376" s="4">
        <f t="shared" si="84"/>
        <v>4</v>
      </c>
      <c r="L1376" s="4">
        <f t="shared" si="85"/>
        <v>150.47999999999999</v>
      </c>
      <c r="M1376" s="4">
        <f t="shared" si="86"/>
        <v>0.09</v>
      </c>
      <c r="N1376" s="4">
        <f t="shared" si="87"/>
        <v>547.74720000000002</v>
      </c>
      <c r="O1376" s="6">
        <f>VLOOKUP(C1376,'Cleaned Customer Dim'!$A$2:$D$501,4,FALSE)</f>
        <v>63</v>
      </c>
      <c r="P1376" s="6" t="str">
        <f>VLOOKUP(C1376,'Cleaned Customer Dim'!$A$2:$E$501,5,FALSE)</f>
        <v>Female</v>
      </c>
      <c r="Q1376" s="6" t="str">
        <f>VLOOKUP(C1376,'Cleaned Customer Dim'!$A$2:$J$501,10,FALSE)</f>
        <v>Platinum</v>
      </c>
      <c r="R1376" s="4" t="str">
        <f>VLOOKUP(D1376,'Cleaned Product Dim'!$A$2:$C$101,3,FALSE)</f>
        <v>Electronics</v>
      </c>
      <c r="S1376" s="6">
        <f>VLOOKUP(D1376,'Cleaned Product Dim'!$A$2:$G$101,7,FALSE)</f>
        <v>450.71</v>
      </c>
      <c r="T1376" s="6">
        <f>VLOOKUP(D1376,'Cleaned Product Dim'!$A$2:$H$101,8,FALSE)</f>
        <v>389</v>
      </c>
      <c r="U1376" s="6" t="str">
        <f>VLOOKUP(E1376,'Cleaned Store Dim'!$A$2:$C$21,3,FALSE)</f>
        <v>East</v>
      </c>
      <c r="V1376" s="6" t="str">
        <f>VLOOKUP(E1376,'Cleaned Store Dim'!$A$2:$E$21,5,FALSE)</f>
        <v>Online</v>
      </c>
      <c r="W1376" s="6" t="str">
        <f>VLOOKUP(E1376,'Cleaned Store Dim'!$A$2:$F$21,6,FALSE)</f>
        <v>Vasquez</v>
      </c>
    </row>
    <row r="1377" spans="1:23" ht="15.75" x14ac:dyDescent="0.25">
      <c r="A1377" s="4" t="s">
        <v>3342</v>
      </c>
      <c r="B1377" s="20">
        <v>45534</v>
      </c>
      <c r="C1377" s="4" t="s">
        <v>796</v>
      </c>
      <c r="D1377" s="4" t="s">
        <v>1786</v>
      </c>
      <c r="E1377" s="4" t="s">
        <v>1934</v>
      </c>
      <c r="F1377" s="4">
        <v>4</v>
      </c>
      <c r="G1377" s="4">
        <v>207.41</v>
      </c>
      <c r="H1377" s="4">
        <v>0.02</v>
      </c>
      <c r="I1377" s="4" t="s">
        <v>1959</v>
      </c>
      <c r="J1377" s="4">
        <v>813.04719999999998</v>
      </c>
      <c r="K1377" s="4">
        <f t="shared" si="84"/>
        <v>4</v>
      </c>
      <c r="L1377" s="4">
        <f t="shared" si="85"/>
        <v>207.41</v>
      </c>
      <c r="M1377" s="4">
        <f t="shared" si="86"/>
        <v>0.02</v>
      </c>
      <c r="N1377" s="4">
        <f t="shared" si="87"/>
        <v>813.04719999999998</v>
      </c>
      <c r="O1377" s="6">
        <f>VLOOKUP(C1377,'Cleaned Customer Dim'!$A$2:$D$501,4,FALSE)</f>
        <v>57</v>
      </c>
      <c r="P1377" s="6" t="str">
        <f>VLOOKUP(C1377,'Cleaned Customer Dim'!$A$2:$E$501,5,FALSE)</f>
        <v>Female</v>
      </c>
      <c r="Q1377" s="6" t="str">
        <f>VLOOKUP(C1377,'Cleaned Customer Dim'!$A$2:$J$501,10,FALSE)</f>
        <v>Platinum</v>
      </c>
      <c r="R1377" s="4" t="str">
        <f>VLOOKUP(D1377,'Cleaned Product Dim'!$A$2:$C$101,3,FALSE)</f>
        <v>Home</v>
      </c>
      <c r="S1377" s="6">
        <f>VLOOKUP(D1377,'Cleaned Product Dim'!$A$2:$G$101,7,FALSE)</f>
        <v>243.7</v>
      </c>
      <c r="T1377" s="6">
        <f>VLOOKUP(D1377,'Cleaned Product Dim'!$A$2:$H$101,8,FALSE)</f>
        <v>130</v>
      </c>
      <c r="U1377" s="6" t="str">
        <f>VLOOKUP(E1377,'Cleaned Store Dim'!$A$2:$C$21,3,FALSE)</f>
        <v>South</v>
      </c>
      <c r="V1377" s="6" t="str">
        <f>VLOOKUP(E1377,'Cleaned Store Dim'!$A$2:$E$21,5,FALSE)</f>
        <v>Outlet</v>
      </c>
      <c r="W1377" s="6" t="str">
        <f>VLOOKUP(E1377,'Cleaned Store Dim'!$A$2:$F$21,6,FALSE)</f>
        <v>Christopher</v>
      </c>
    </row>
    <row r="1378" spans="1:23" ht="15.75" x14ac:dyDescent="0.25">
      <c r="A1378" s="4" t="s">
        <v>3343</v>
      </c>
      <c r="B1378" s="20">
        <v>45803</v>
      </c>
      <c r="C1378" s="4" t="s">
        <v>578</v>
      </c>
      <c r="D1378" s="4" t="s">
        <v>1603</v>
      </c>
      <c r="E1378" s="4" t="s">
        <v>1911</v>
      </c>
      <c r="F1378" s="4">
        <v>1</v>
      </c>
      <c r="G1378" s="4">
        <v>56.59</v>
      </c>
      <c r="H1378" s="4">
        <v>0.15</v>
      </c>
      <c r="I1378" s="4" t="s">
        <v>1961</v>
      </c>
      <c r="J1378" s="4">
        <v>48.101500000000001</v>
      </c>
      <c r="K1378" s="4">
        <f t="shared" si="84"/>
        <v>1</v>
      </c>
      <c r="L1378" s="4">
        <f t="shared" si="85"/>
        <v>56.59</v>
      </c>
      <c r="M1378" s="4">
        <f t="shared" si="86"/>
        <v>0.15</v>
      </c>
      <c r="N1378" s="4">
        <f t="shared" si="87"/>
        <v>48.101500000000001</v>
      </c>
      <c r="O1378" s="6">
        <f>VLOOKUP(C1378,'Cleaned Customer Dim'!$A$2:$D$501,4,FALSE)</f>
        <v>41</v>
      </c>
      <c r="P1378" s="6" t="str">
        <f>VLOOKUP(C1378,'Cleaned Customer Dim'!$A$2:$E$501,5,FALSE)</f>
        <v>Female</v>
      </c>
      <c r="Q1378" s="6" t="str">
        <f>VLOOKUP(C1378,'Cleaned Customer Dim'!$A$2:$J$501,10,FALSE)</f>
        <v>Bronze</v>
      </c>
      <c r="R1378" s="4" t="str">
        <f>VLOOKUP(D1378,'Cleaned Product Dim'!$A$2:$C$101,3,FALSE)</f>
        <v>Electronics</v>
      </c>
      <c r="S1378" s="6">
        <f>VLOOKUP(D1378,'Cleaned Product Dim'!$A$2:$G$101,7,FALSE)</f>
        <v>449.4</v>
      </c>
      <c r="T1378" s="6">
        <f>VLOOKUP(D1378,'Cleaned Product Dim'!$A$2:$H$101,8,FALSE)</f>
        <v>274.7</v>
      </c>
      <c r="U1378" s="6" t="str">
        <f>VLOOKUP(E1378,'Cleaned Store Dim'!$A$2:$C$21,3,FALSE)</f>
        <v>East</v>
      </c>
      <c r="V1378" s="6" t="str">
        <f>VLOOKUP(E1378,'Cleaned Store Dim'!$A$2:$E$21,5,FALSE)</f>
        <v>Online</v>
      </c>
      <c r="W1378" s="6" t="str">
        <f>VLOOKUP(E1378,'Cleaned Store Dim'!$A$2:$F$21,6,FALSE)</f>
        <v>Joseph</v>
      </c>
    </row>
    <row r="1379" spans="1:23" ht="15.75" x14ac:dyDescent="0.25">
      <c r="A1379" s="4" t="s">
        <v>3344</v>
      </c>
      <c r="B1379" s="20">
        <v>45931</v>
      </c>
      <c r="C1379" s="4" t="s">
        <v>1272</v>
      </c>
      <c r="D1379" s="4" t="s">
        <v>1696</v>
      </c>
      <c r="E1379" s="4" t="s">
        <v>1904</v>
      </c>
      <c r="F1379" s="4">
        <v>4</v>
      </c>
      <c r="G1379" s="4">
        <v>995.4</v>
      </c>
      <c r="H1379" s="4">
        <v>0.27</v>
      </c>
      <c r="I1379" s="4" t="s">
        <v>1959</v>
      </c>
      <c r="J1379" s="4">
        <v>2906.5680000000002</v>
      </c>
      <c r="K1379" s="4">
        <f t="shared" si="84"/>
        <v>4</v>
      </c>
      <c r="L1379" s="4">
        <f t="shared" si="85"/>
        <v>995.4</v>
      </c>
      <c r="M1379" s="4">
        <f t="shared" si="86"/>
        <v>0.27</v>
      </c>
      <c r="N1379" s="4">
        <f t="shared" si="87"/>
        <v>2906.5680000000002</v>
      </c>
      <c r="O1379" s="6">
        <f>VLOOKUP(C1379,'Cleaned Customer Dim'!$A$2:$D$501,4,FALSE)</f>
        <v>18</v>
      </c>
      <c r="P1379" s="6" t="str">
        <f>VLOOKUP(C1379,'Cleaned Customer Dim'!$A$2:$E$501,5,FALSE)</f>
        <v>Female</v>
      </c>
      <c r="Q1379" s="6" t="str">
        <f>VLOOKUP(C1379,'Cleaned Customer Dim'!$A$2:$J$501,10,FALSE)</f>
        <v>Gold</v>
      </c>
      <c r="R1379" s="4" t="str">
        <f>VLOOKUP(D1379,'Cleaned Product Dim'!$A$2:$C$101,3,FALSE)</f>
        <v>Electronics</v>
      </c>
      <c r="S1379" s="6">
        <f>VLOOKUP(D1379,'Cleaned Product Dim'!$A$2:$G$101,7,FALSE)</f>
        <v>326.06</v>
      </c>
      <c r="T1379" s="6">
        <f>VLOOKUP(D1379,'Cleaned Product Dim'!$A$2:$H$101,8,FALSE)</f>
        <v>301</v>
      </c>
      <c r="U1379" s="6" t="str">
        <f>VLOOKUP(E1379,'Cleaned Store Dim'!$A$2:$C$21,3,FALSE)</f>
        <v>South</v>
      </c>
      <c r="V1379" s="6" t="str">
        <f>VLOOKUP(E1379,'Cleaned Store Dim'!$A$2:$E$21,5,FALSE)</f>
        <v>Online</v>
      </c>
      <c r="W1379" s="6" t="str">
        <f>VLOOKUP(E1379,'Cleaned Store Dim'!$A$2:$F$21,6,FALSE)</f>
        <v>Sharon</v>
      </c>
    </row>
    <row r="1380" spans="1:23" ht="15.75" x14ac:dyDescent="0.25">
      <c r="A1380" s="4" t="s">
        <v>3345</v>
      </c>
      <c r="B1380" s="20">
        <v>45656</v>
      </c>
      <c r="C1380" s="4" t="s">
        <v>242</v>
      </c>
      <c r="D1380" s="4" t="s">
        <v>1721</v>
      </c>
      <c r="E1380" s="4" t="s">
        <v>1929</v>
      </c>
      <c r="F1380" s="4">
        <v>2</v>
      </c>
      <c r="G1380" s="4">
        <v>591.33000000000004</v>
      </c>
      <c r="H1380" s="4">
        <v>0.24</v>
      </c>
      <c r="I1380" s="4" t="s">
        <v>1959</v>
      </c>
      <c r="J1380" s="4">
        <v>898.8216000000001</v>
      </c>
      <c r="K1380" s="4">
        <f t="shared" si="84"/>
        <v>2</v>
      </c>
      <c r="L1380" s="4">
        <f t="shared" si="85"/>
        <v>591.33000000000004</v>
      </c>
      <c r="M1380" s="4">
        <f t="shared" si="86"/>
        <v>0.24</v>
      </c>
      <c r="N1380" s="4">
        <f t="shared" si="87"/>
        <v>898.8216000000001</v>
      </c>
      <c r="O1380" s="6">
        <f>VLOOKUP(C1380,'Cleaned Customer Dim'!$A$2:$D$501,4,FALSE)</f>
        <v>33</v>
      </c>
      <c r="P1380" s="6" t="str">
        <f>VLOOKUP(C1380,'Cleaned Customer Dim'!$A$2:$E$501,5,FALSE)</f>
        <v>Male</v>
      </c>
      <c r="Q1380" s="6" t="str">
        <f>VLOOKUP(C1380,'Cleaned Customer Dim'!$A$2:$J$501,10,FALSE)</f>
        <v>Gold</v>
      </c>
      <c r="R1380" s="4" t="str">
        <f>VLOOKUP(D1380,'Cleaned Product Dim'!$A$2:$C$101,3,FALSE)</f>
        <v>Beauty</v>
      </c>
      <c r="S1380" s="6">
        <f>VLOOKUP(D1380,'Cleaned Product Dim'!$A$2:$G$101,7,FALSE)</f>
        <v>250.41615384615383</v>
      </c>
      <c r="T1380" s="6">
        <f>VLOOKUP(D1380,'Cleaned Product Dim'!$A$2:$H$101,8,FALSE)</f>
        <v>431</v>
      </c>
      <c r="U1380" s="6" t="str">
        <f>VLOOKUP(E1380,'Cleaned Store Dim'!$A$2:$C$21,3,FALSE)</f>
        <v>North</v>
      </c>
      <c r="V1380" s="6" t="str">
        <f>VLOOKUP(E1380,'Cleaned Store Dim'!$A$2:$E$21,5,FALSE)</f>
        <v>Online</v>
      </c>
      <c r="W1380" s="6" t="str">
        <f>VLOOKUP(E1380,'Cleaned Store Dim'!$A$2:$F$21,6,FALSE)</f>
        <v>Sabrina</v>
      </c>
    </row>
    <row r="1381" spans="1:23" ht="15.75" x14ac:dyDescent="0.25">
      <c r="A1381" s="4" t="s">
        <v>3346</v>
      </c>
      <c r="B1381" s="20">
        <v>45869</v>
      </c>
      <c r="C1381" s="4" t="s">
        <v>1193</v>
      </c>
      <c r="D1381" s="4" t="s">
        <v>1725</v>
      </c>
      <c r="E1381" s="4" t="s">
        <v>1942</v>
      </c>
      <c r="F1381" s="4">
        <v>2</v>
      </c>
      <c r="G1381" s="4">
        <v>204.89</v>
      </c>
      <c r="H1381" s="4">
        <v>0.24</v>
      </c>
      <c r="I1381" s="4" t="s">
        <v>1959</v>
      </c>
      <c r="J1381" s="4">
        <v>311.43279999999999</v>
      </c>
      <c r="K1381" s="4">
        <f t="shared" si="84"/>
        <v>2</v>
      </c>
      <c r="L1381" s="4">
        <f t="shared" si="85"/>
        <v>204.89</v>
      </c>
      <c r="M1381" s="4">
        <f t="shared" si="86"/>
        <v>0.24</v>
      </c>
      <c r="N1381" s="4">
        <f t="shared" si="87"/>
        <v>311.43279999999999</v>
      </c>
      <c r="O1381" s="6">
        <f>VLOOKUP(C1381,'Cleaned Customer Dim'!$A$2:$D$501,4,FALSE)</f>
        <v>44</v>
      </c>
      <c r="P1381" s="6" t="str">
        <f>VLOOKUP(C1381,'Cleaned Customer Dim'!$A$2:$E$501,5,FALSE)</f>
        <v>Female</v>
      </c>
      <c r="Q1381" s="6" t="str">
        <f>VLOOKUP(C1381,'Cleaned Customer Dim'!$A$2:$J$501,10,FALSE)</f>
        <v>Bronze</v>
      </c>
      <c r="R1381" s="4" t="str">
        <f>VLOOKUP(D1381,'Cleaned Product Dim'!$A$2:$C$101,3,FALSE)</f>
        <v>Electronics</v>
      </c>
      <c r="S1381" s="6">
        <f>VLOOKUP(D1381,'Cleaned Product Dim'!$A$2:$G$101,7,FALSE)</f>
        <v>177.98</v>
      </c>
      <c r="T1381" s="6">
        <f>VLOOKUP(D1381,'Cleaned Product Dim'!$A$2:$H$101,8,FALSE)</f>
        <v>103</v>
      </c>
      <c r="U1381" s="6" t="str">
        <f>VLOOKUP(E1381,'Cleaned Store Dim'!$A$2:$C$21,3,FALSE)</f>
        <v>North</v>
      </c>
      <c r="V1381" s="6" t="str">
        <f>VLOOKUP(E1381,'Cleaned Store Dim'!$A$2:$E$21,5,FALSE)</f>
        <v>Flagship</v>
      </c>
      <c r="W1381" s="6" t="str">
        <f>VLOOKUP(E1381,'Cleaned Store Dim'!$A$2:$F$21,6,FALSE)</f>
        <v>Benson</v>
      </c>
    </row>
    <row r="1382" spans="1:23" ht="15.75" x14ac:dyDescent="0.25">
      <c r="A1382" s="4" t="s">
        <v>3347</v>
      </c>
      <c r="B1382" s="20">
        <v>45549</v>
      </c>
      <c r="C1382" s="4" t="s">
        <v>329</v>
      </c>
      <c r="D1382" s="4" t="s">
        <v>1777</v>
      </c>
      <c r="E1382" s="4" t="s">
        <v>1934</v>
      </c>
      <c r="F1382" s="4">
        <v>2</v>
      </c>
      <c r="G1382" s="4">
        <v>546.41</v>
      </c>
      <c r="H1382" s="4">
        <v>0.08</v>
      </c>
      <c r="I1382" s="4" t="s">
        <v>1964</v>
      </c>
      <c r="J1382" s="4">
        <v>1005.3944</v>
      </c>
      <c r="K1382" s="4">
        <f t="shared" si="84"/>
        <v>2</v>
      </c>
      <c r="L1382" s="4">
        <f t="shared" si="85"/>
        <v>546.41</v>
      </c>
      <c r="M1382" s="4">
        <f t="shared" si="86"/>
        <v>0.08</v>
      </c>
      <c r="N1382" s="4">
        <f t="shared" si="87"/>
        <v>1005.3944</v>
      </c>
      <c r="O1382" s="6">
        <f>VLOOKUP(C1382,'Cleaned Customer Dim'!$A$2:$D$501,4,FALSE)</f>
        <v>58</v>
      </c>
      <c r="P1382" s="6" t="str">
        <f>VLOOKUP(C1382,'Cleaned Customer Dim'!$A$2:$E$501,5,FALSE)</f>
        <v>Female</v>
      </c>
      <c r="Q1382" s="6" t="str">
        <f>VLOOKUP(C1382,'Cleaned Customer Dim'!$A$2:$J$501,10,FALSE)</f>
        <v>Platinum</v>
      </c>
      <c r="R1382" s="4" t="str">
        <f>VLOOKUP(D1382,'Cleaned Product Dim'!$A$2:$C$101,3,FALSE)</f>
        <v>Sports</v>
      </c>
      <c r="S1382" s="6">
        <f>VLOOKUP(D1382,'Cleaned Product Dim'!$A$2:$G$101,7,FALSE)</f>
        <v>240.63</v>
      </c>
      <c r="T1382" s="6">
        <f>VLOOKUP(D1382,'Cleaned Product Dim'!$A$2:$H$101,8,FALSE)</f>
        <v>423</v>
      </c>
      <c r="U1382" s="6" t="str">
        <f>VLOOKUP(E1382,'Cleaned Store Dim'!$A$2:$C$21,3,FALSE)</f>
        <v>South</v>
      </c>
      <c r="V1382" s="6" t="str">
        <f>VLOOKUP(E1382,'Cleaned Store Dim'!$A$2:$E$21,5,FALSE)</f>
        <v>Outlet</v>
      </c>
      <c r="W1382" s="6" t="str">
        <f>VLOOKUP(E1382,'Cleaned Store Dim'!$A$2:$F$21,6,FALSE)</f>
        <v>Christopher</v>
      </c>
    </row>
    <row r="1383" spans="1:23" ht="15.75" x14ac:dyDescent="0.25">
      <c r="A1383" s="4" t="s">
        <v>3348</v>
      </c>
      <c r="B1383" s="20">
        <v>45409</v>
      </c>
      <c r="C1383" s="4" t="s">
        <v>215</v>
      </c>
      <c r="D1383" s="4" t="s">
        <v>1628</v>
      </c>
      <c r="E1383" s="4" t="s">
        <v>1929</v>
      </c>
      <c r="F1383" s="4">
        <v>4</v>
      </c>
      <c r="G1383" s="4">
        <v>455.49</v>
      </c>
      <c r="H1383" s="4">
        <v>0.17</v>
      </c>
      <c r="I1383" s="4" t="s">
        <v>1959</v>
      </c>
      <c r="J1383" s="4">
        <v>1512.2267999999999</v>
      </c>
      <c r="K1383" s="4">
        <f t="shared" si="84"/>
        <v>4</v>
      </c>
      <c r="L1383" s="4">
        <f t="shared" si="85"/>
        <v>455.49</v>
      </c>
      <c r="M1383" s="4">
        <f t="shared" si="86"/>
        <v>0.17</v>
      </c>
      <c r="N1383" s="4">
        <f t="shared" si="87"/>
        <v>1512.2267999999999</v>
      </c>
      <c r="O1383" s="6">
        <f>VLOOKUP(C1383,'Cleaned Customer Dim'!$A$2:$D$501,4,FALSE)</f>
        <v>49</v>
      </c>
      <c r="P1383" s="6" t="str">
        <f>VLOOKUP(C1383,'Cleaned Customer Dim'!$A$2:$E$501,5,FALSE)</f>
        <v>Female</v>
      </c>
      <c r="Q1383" s="6" t="str">
        <f>VLOOKUP(C1383,'Cleaned Customer Dim'!$A$2:$J$501,10,FALSE)</f>
        <v>Gold</v>
      </c>
      <c r="R1383" s="4" t="str">
        <f>VLOOKUP(D1383,'Cleaned Product Dim'!$A$2:$C$101,3,FALSE)</f>
        <v>Clothing</v>
      </c>
      <c r="S1383" s="6">
        <f>VLOOKUP(D1383,'Cleaned Product Dim'!$A$2:$G$101,7,FALSE)</f>
        <v>265.73266666666666</v>
      </c>
      <c r="T1383" s="6">
        <f>VLOOKUP(D1383,'Cleaned Product Dim'!$A$2:$H$101,8,FALSE)</f>
        <v>343</v>
      </c>
      <c r="U1383" s="6" t="str">
        <f>VLOOKUP(E1383,'Cleaned Store Dim'!$A$2:$C$21,3,FALSE)</f>
        <v>North</v>
      </c>
      <c r="V1383" s="6" t="str">
        <f>VLOOKUP(E1383,'Cleaned Store Dim'!$A$2:$E$21,5,FALSE)</f>
        <v>Online</v>
      </c>
      <c r="W1383" s="6" t="str">
        <f>VLOOKUP(E1383,'Cleaned Store Dim'!$A$2:$F$21,6,FALSE)</f>
        <v>Sabrina</v>
      </c>
    </row>
    <row r="1384" spans="1:23" ht="15.75" x14ac:dyDescent="0.25">
      <c r="A1384" s="4" t="s">
        <v>3349</v>
      </c>
      <c r="B1384" s="20">
        <v>45374</v>
      </c>
      <c r="C1384" s="4" t="s">
        <v>1322</v>
      </c>
      <c r="D1384" s="4" t="s">
        <v>1599</v>
      </c>
      <c r="E1384" s="4" t="s">
        <v>1939</v>
      </c>
      <c r="F1384" s="4">
        <v>2</v>
      </c>
      <c r="G1384" s="4">
        <v>700.27</v>
      </c>
      <c r="H1384" s="4">
        <v>0.16</v>
      </c>
      <c r="I1384" s="4" t="s">
        <v>1959</v>
      </c>
      <c r="J1384" s="4">
        <v>1176.4536000000001</v>
      </c>
      <c r="K1384" s="4">
        <f t="shared" si="84"/>
        <v>2</v>
      </c>
      <c r="L1384" s="4">
        <f t="shared" si="85"/>
        <v>700.27</v>
      </c>
      <c r="M1384" s="4">
        <f t="shared" si="86"/>
        <v>0.16</v>
      </c>
      <c r="N1384" s="4">
        <f t="shared" si="87"/>
        <v>1176.4536000000001</v>
      </c>
      <c r="O1384" s="6">
        <f>VLOOKUP(C1384,'Cleaned Customer Dim'!$A$2:$D$501,4,FALSE)</f>
        <v>42</v>
      </c>
      <c r="P1384" s="6" t="str">
        <f>VLOOKUP(C1384,'Cleaned Customer Dim'!$A$2:$E$501,5,FALSE)</f>
        <v>Female</v>
      </c>
      <c r="Q1384" s="6" t="str">
        <f>VLOOKUP(C1384,'Cleaned Customer Dim'!$A$2:$J$501,10,FALSE)</f>
        <v>Platinum</v>
      </c>
      <c r="R1384" s="4" t="str">
        <f>VLOOKUP(D1384,'Cleaned Product Dim'!$A$2:$C$101,3,FALSE)</f>
        <v>Home</v>
      </c>
      <c r="S1384" s="6">
        <f>VLOOKUP(D1384,'Cleaned Product Dim'!$A$2:$G$101,7,FALSE)</f>
        <v>298.86</v>
      </c>
      <c r="T1384" s="6">
        <f>VLOOKUP(D1384,'Cleaned Product Dim'!$A$2:$H$101,8,FALSE)</f>
        <v>308</v>
      </c>
      <c r="U1384" s="6" t="str">
        <f>VLOOKUP(E1384,'Cleaned Store Dim'!$A$2:$C$21,3,FALSE)</f>
        <v>West</v>
      </c>
      <c r="V1384" s="6" t="str">
        <f>VLOOKUP(E1384,'Cleaned Store Dim'!$A$2:$E$21,5,FALSE)</f>
        <v>Flagship</v>
      </c>
      <c r="W1384" s="6" t="str">
        <f>VLOOKUP(E1384,'Cleaned Store Dim'!$A$2:$F$21,6,FALSE)</f>
        <v>New Jimmy</v>
      </c>
    </row>
    <row r="1385" spans="1:23" ht="15.75" x14ac:dyDescent="0.25">
      <c r="A1385" s="4" t="s">
        <v>3350</v>
      </c>
      <c r="B1385" s="20">
        <v>45282</v>
      </c>
      <c r="C1385" s="4" t="s">
        <v>1094</v>
      </c>
      <c r="D1385" s="4" t="s">
        <v>1829</v>
      </c>
      <c r="E1385" s="4" t="s">
        <v>1942</v>
      </c>
      <c r="F1385" s="4">
        <v>2</v>
      </c>
      <c r="G1385" s="4">
        <v>160.21</v>
      </c>
      <c r="H1385" s="4">
        <v>0.09</v>
      </c>
      <c r="I1385" s="4" t="s">
        <v>1959</v>
      </c>
      <c r="J1385" s="4">
        <v>291.5822</v>
      </c>
      <c r="K1385" s="4">
        <f t="shared" si="84"/>
        <v>2</v>
      </c>
      <c r="L1385" s="4">
        <f t="shared" si="85"/>
        <v>160.21</v>
      </c>
      <c r="M1385" s="4">
        <f t="shared" si="86"/>
        <v>0.09</v>
      </c>
      <c r="N1385" s="4">
        <f t="shared" si="87"/>
        <v>291.5822</v>
      </c>
      <c r="O1385" s="6">
        <f>VLOOKUP(C1385,'Cleaned Customer Dim'!$A$2:$D$501,4,FALSE)</f>
        <v>33</v>
      </c>
      <c r="P1385" s="6" t="str">
        <f>VLOOKUP(C1385,'Cleaned Customer Dim'!$A$2:$E$501,5,FALSE)</f>
        <v>Male</v>
      </c>
      <c r="Q1385" s="6" t="str">
        <f>VLOOKUP(C1385,'Cleaned Customer Dim'!$A$2:$J$501,10,FALSE)</f>
        <v>Bronze</v>
      </c>
      <c r="R1385" s="4" t="str">
        <f>VLOOKUP(D1385,'Cleaned Product Dim'!$A$2:$C$101,3,FALSE)</f>
        <v>Sports</v>
      </c>
      <c r="S1385" s="6">
        <f>VLOOKUP(D1385,'Cleaned Product Dim'!$A$2:$G$101,7,FALSE)</f>
        <v>152.91999999999999</v>
      </c>
      <c r="T1385" s="6">
        <f>VLOOKUP(D1385,'Cleaned Product Dim'!$A$2:$H$101,8,FALSE)</f>
        <v>281</v>
      </c>
      <c r="U1385" s="6" t="str">
        <f>VLOOKUP(E1385,'Cleaned Store Dim'!$A$2:$C$21,3,FALSE)</f>
        <v>North</v>
      </c>
      <c r="V1385" s="6" t="str">
        <f>VLOOKUP(E1385,'Cleaned Store Dim'!$A$2:$E$21,5,FALSE)</f>
        <v>Flagship</v>
      </c>
      <c r="W1385" s="6" t="str">
        <f>VLOOKUP(E1385,'Cleaned Store Dim'!$A$2:$F$21,6,FALSE)</f>
        <v>Benson</v>
      </c>
    </row>
    <row r="1386" spans="1:23" ht="15.75" x14ac:dyDescent="0.25">
      <c r="A1386" s="4" t="s">
        <v>3351</v>
      </c>
      <c r="B1386" s="20">
        <v>45742</v>
      </c>
      <c r="C1386" s="4" t="s">
        <v>131</v>
      </c>
      <c r="D1386" s="4" t="s">
        <v>1721</v>
      </c>
      <c r="E1386" s="4" t="s">
        <v>1927</v>
      </c>
      <c r="F1386" s="4">
        <v>1</v>
      </c>
      <c r="G1386" s="4">
        <v>713.63</v>
      </c>
      <c r="H1386" s="4">
        <v>0.28000000000000003</v>
      </c>
      <c r="I1386" s="4" t="s">
        <v>1964</v>
      </c>
      <c r="J1386" s="4">
        <v>513.81359999999995</v>
      </c>
      <c r="K1386" s="4">
        <f t="shared" si="84"/>
        <v>1</v>
      </c>
      <c r="L1386" s="4">
        <f t="shared" si="85"/>
        <v>713.63</v>
      </c>
      <c r="M1386" s="4">
        <f t="shared" si="86"/>
        <v>0.28000000000000003</v>
      </c>
      <c r="N1386" s="4">
        <f t="shared" si="87"/>
        <v>513.81359999999995</v>
      </c>
      <c r="O1386" s="6">
        <f>VLOOKUP(C1386,'Cleaned Customer Dim'!$A$2:$D$501,4,FALSE)</f>
        <v>41</v>
      </c>
      <c r="P1386" s="6" t="str">
        <f>VLOOKUP(C1386,'Cleaned Customer Dim'!$A$2:$E$501,5,FALSE)</f>
        <v>Male</v>
      </c>
      <c r="Q1386" s="6" t="str">
        <f>VLOOKUP(C1386,'Cleaned Customer Dim'!$A$2:$J$501,10,FALSE)</f>
        <v>Silver</v>
      </c>
      <c r="R1386" s="4" t="str">
        <f>VLOOKUP(D1386,'Cleaned Product Dim'!$A$2:$C$101,3,FALSE)</f>
        <v>Beauty</v>
      </c>
      <c r="S1386" s="6">
        <f>VLOOKUP(D1386,'Cleaned Product Dim'!$A$2:$G$101,7,FALSE)</f>
        <v>250.41615384615383</v>
      </c>
      <c r="T1386" s="6">
        <f>VLOOKUP(D1386,'Cleaned Product Dim'!$A$2:$H$101,8,FALSE)</f>
        <v>431</v>
      </c>
      <c r="U1386" s="6" t="str">
        <f>VLOOKUP(E1386,'Cleaned Store Dim'!$A$2:$C$21,3,FALSE)</f>
        <v>South</v>
      </c>
      <c r="V1386" s="6" t="str">
        <f>VLOOKUP(E1386,'Cleaned Store Dim'!$A$2:$E$21,5,FALSE)</f>
        <v>Online</v>
      </c>
      <c r="W1386" s="6" t="str">
        <f>VLOOKUP(E1386,'Cleaned Store Dim'!$A$2:$F$21,6,FALSE)</f>
        <v>Lake</v>
      </c>
    </row>
    <row r="1387" spans="1:23" ht="15.75" x14ac:dyDescent="0.25">
      <c r="A1387" s="4" t="s">
        <v>3352</v>
      </c>
      <c r="B1387" s="20">
        <v>45388</v>
      </c>
      <c r="C1387" s="4" t="s">
        <v>743</v>
      </c>
      <c r="D1387" s="4" t="s">
        <v>1862</v>
      </c>
      <c r="E1387" s="4" t="s">
        <v>1914</v>
      </c>
      <c r="F1387" s="4">
        <v>2</v>
      </c>
      <c r="G1387" s="4">
        <v>224.69</v>
      </c>
      <c r="H1387" s="4">
        <v>0.2</v>
      </c>
      <c r="I1387" s="4" t="s">
        <v>1964</v>
      </c>
      <c r="J1387" s="4">
        <v>359.50400000000002</v>
      </c>
      <c r="K1387" s="4">
        <f t="shared" si="84"/>
        <v>2</v>
      </c>
      <c r="L1387" s="4">
        <f t="shared" si="85"/>
        <v>224.69</v>
      </c>
      <c r="M1387" s="4">
        <f t="shared" si="86"/>
        <v>0.2</v>
      </c>
      <c r="N1387" s="4">
        <f t="shared" si="87"/>
        <v>359.50400000000002</v>
      </c>
      <c r="O1387" s="6">
        <f>VLOOKUP(C1387,'Cleaned Customer Dim'!$A$2:$D$501,4,FALSE)</f>
        <v>63</v>
      </c>
      <c r="P1387" s="6" t="str">
        <f>VLOOKUP(C1387,'Cleaned Customer Dim'!$A$2:$E$501,5,FALSE)</f>
        <v>Female</v>
      </c>
      <c r="Q1387" s="6" t="str">
        <f>VLOOKUP(C1387,'Cleaned Customer Dim'!$A$2:$J$501,10,FALSE)</f>
        <v>Gold</v>
      </c>
      <c r="R1387" s="4" t="str">
        <f>VLOOKUP(D1387,'Cleaned Product Dim'!$A$2:$C$101,3,FALSE)</f>
        <v>Electronics</v>
      </c>
      <c r="S1387" s="6">
        <f>VLOOKUP(D1387,'Cleaned Product Dim'!$A$2:$G$101,7,FALSE)</f>
        <v>377.52</v>
      </c>
      <c r="T1387" s="6">
        <f>VLOOKUP(D1387,'Cleaned Product Dim'!$A$2:$H$101,8,FALSE)</f>
        <v>485</v>
      </c>
      <c r="U1387" s="6" t="str">
        <f>VLOOKUP(E1387,'Cleaned Store Dim'!$A$2:$C$21,3,FALSE)</f>
        <v>South</v>
      </c>
      <c r="V1387" s="6" t="str">
        <f>VLOOKUP(E1387,'Cleaned Store Dim'!$A$2:$E$21,5,FALSE)</f>
        <v>Online</v>
      </c>
      <c r="W1387" s="6" t="str">
        <f>VLOOKUP(E1387,'Cleaned Store Dim'!$A$2:$F$21,6,FALSE)</f>
        <v>Williamsport</v>
      </c>
    </row>
    <row r="1388" spans="1:23" ht="15.75" x14ac:dyDescent="0.25">
      <c r="A1388" s="4" t="s">
        <v>3353</v>
      </c>
      <c r="B1388" s="20">
        <v>45733</v>
      </c>
      <c r="C1388" s="4" t="s">
        <v>1412</v>
      </c>
      <c r="D1388" s="4" t="s">
        <v>1635</v>
      </c>
      <c r="E1388" s="4" t="s">
        <v>1934</v>
      </c>
      <c r="F1388" s="4">
        <v>2</v>
      </c>
      <c r="G1388" s="4">
        <v>740.57</v>
      </c>
      <c r="H1388" s="4">
        <v>0.06</v>
      </c>
      <c r="I1388" s="4" t="s">
        <v>1959</v>
      </c>
      <c r="J1388" s="4">
        <v>1392.2716</v>
      </c>
      <c r="K1388" s="4">
        <f t="shared" si="84"/>
        <v>2</v>
      </c>
      <c r="L1388" s="4">
        <f t="shared" si="85"/>
        <v>740.57</v>
      </c>
      <c r="M1388" s="4">
        <f t="shared" si="86"/>
        <v>0.06</v>
      </c>
      <c r="N1388" s="4">
        <f t="shared" si="87"/>
        <v>1392.2716</v>
      </c>
      <c r="O1388" s="6">
        <f>VLOOKUP(C1388,'Cleaned Customer Dim'!$A$2:$D$501,4,FALSE)</f>
        <v>62</v>
      </c>
      <c r="P1388" s="6" t="str">
        <f>VLOOKUP(C1388,'Cleaned Customer Dim'!$A$2:$E$501,5,FALSE)</f>
        <v>Female</v>
      </c>
      <c r="Q1388" s="6" t="str">
        <f>VLOOKUP(C1388,'Cleaned Customer Dim'!$A$2:$J$501,10,FALSE)</f>
        <v>Platinum</v>
      </c>
      <c r="R1388" s="4" t="str">
        <f>VLOOKUP(D1388,'Cleaned Product Dim'!$A$2:$C$101,3,FALSE)</f>
        <v>Sports</v>
      </c>
      <c r="S1388" s="6">
        <f>VLOOKUP(D1388,'Cleaned Product Dim'!$A$2:$G$101,7,FALSE)</f>
        <v>131.51</v>
      </c>
      <c r="T1388" s="6">
        <f>VLOOKUP(D1388,'Cleaned Product Dim'!$A$2:$H$101,8,FALSE)</f>
        <v>281.95833333333331</v>
      </c>
      <c r="U1388" s="6" t="str">
        <f>VLOOKUP(E1388,'Cleaned Store Dim'!$A$2:$C$21,3,FALSE)</f>
        <v>South</v>
      </c>
      <c r="V1388" s="6" t="str">
        <f>VLOOKUP(E1388,'Cleaned Store Dim'!$A$2:$E$21,5,FALSE)</f>
        <v>Outlet</v>
      </c>
      <c r="W1388" s="6" t="str">
        <f>VLOOKUP(E1388,'Cleaned Store Dim'!$A$2:$F$21,6,FALSE)</f>
        <v>Christopher</v>
      </c>
    </row>
    <row r="1389" spans="1:23" ht="15.75" x14ac:dyDescent="0.25">
      <c r="A1389" s="4" t="s">
        <v>3354</v>
      </c>
      <c r="B1389" s="20">
        <v>45373</v>
      </c>
      <c r="C1389" s="4" t="s">
        <v>488</v>
      </c>
      <c r="D1389" s="4" t="s">
        <v>1603</v>
      </c>
      <c r="E1389" s="4" t="s">
        <v>1901</v>
      </c>
      <c r="F1389" s="4">
        <v>3</v>
      </c>
      <c r="G1389" s="4">
        <v>250.14</v>
      </c>
      <c r="H1389" s="4">
        <v>0.23</v>
      </c>
      <c r="I1389" s="4" t="s">
        <v>1961</v>
      </c>
      <c r="J1389" s="4">
        <v>577.82339999999999</v>
      </c>
      <c r="K1389" s="4">
        <f t="shared" si="84"/>
        <v>3</v>
      </c>
      <c r="L1389" s="4">
        <f t="shared" si="85"/>
        <v>250.14</v>
      </c>
      <c r="M1389" s="4">
        <f t="shared" si="86"/>
        <v>0.23</v>
      </c>
      <c r="N1389" s="4">
        <f t="shared" si="87"/>
        <v>577.82339999999999</v>
      </c>
      <c r="O1389" s="6">
        <f>VLOOKUP(C1389,'Cleaned Customer Dim'!$A$2:$D$501,4,FALSE)</f>
        <v>37</v>
      </c>
      <c r="P1389" s="6" t="str">
        <f>VLOOKUP(C1389,'Cleaned Customer Dim'!$A$2:$E$501,5,FALSE)</f>
        <v>Male</v>
      </c>
      <c r="Q1389" s="6" t="str">
        <f>VLOOKUP(C1389,'Cleaned Customer Dim'!$A$2:$J$501,10,FALSE)</f>
        <v>Bronze</v>
      </c>
      <c r="R1389" s="4" t="str">
        <f>VLOOKUP(D1389,'Cleaned Product Dim'!$A$2:$C$101,3,FALSE)</f>
        <v>Electronics</v>
      </c>
      <c r="S1389" s="6">
        <f>VLOOKUP(D1389,'Cleaned Product Dim'!$A$2:$G$101,7,FALSE)</f>
        <v>449.4</v>
      </c>
      <c r="T1389" s="6">
        <f>VLOOKUP(D1389,'Cleaned Product Dim'!$A$2:$H$101,8,FALSE)</f>
        <v>274.7</v>
      </c>
      <c r="U1389" s="6" t="str">
        <f>VLOOKUP(E1389,'Cleaned Store Dim'!$A$2:$C$21,3,FALSE)</f>
        <v>North</v>
      </c>
      <c r="V1389" s="6" t="str">
        <f>VLOOKUP(E1389,'Cleaned Store Dim'!$A$2:$E$21,5,FALSE)</f>
        <v>Outlet</v>
      </c>
      <c r="W1389" s="6" t="str">
        <f>VLOOKUP(E1389,'Cleaned Store Dim'!$A$2:$F$21,6,FALSE)</f>
        <v>Goldberg</v>
      </c>
    </row>
    <row r="1390" spans="1:23" ht="15.75" x14ac:dyDescent="0.25">
      <c r="A1390" s="4" t="s">
        <v>3355</v>
      </c>
      <c r="B1390" s="20">
        <v>45655</v>
      </c>
      <c r="C1390" s="4" t="s">
        <v>92</v>
      </c>
      <c r="D1390" s="4" t="s">
        <v>1877</v>
      </c>
      <c r="E1390" s="4" t="s">
        <v>1948</v>
      </c>
      <c r="F1390" s="4">
        <v>3</v>
      </c>
      <c r="G1390" s="4">
        <v>34.97</v>
      </c>
      <c r="H1390" s="4">
        <v>0.01</v>
      </c>
      <c r="I1390" s="4" t="s">
        <v>1959</v>
      </c>
      <c r="J1390" s="4">
        <v>103.8609</v>
      </c>
      <c r="K1390" s="4">
        <f t="shared" si="84"/>
        <v>3</v>
      </c>
      <c r="L1390" s="4">
        <f t="shared" si="85"/>
        <v>34.97</v>
      </c>
      <c r="M1390" s="4">
        <f t="shared" si="86"/>
        <v>0.01</v>
      </c>
      <c r="N1390" s="4">
        <f t="shared" si="87"/>
        <v>103.8609</v>
      </c>
      <c r="O1390" s="6">
        <f>VLOOKUP(C1390,'Cleaned Customer Dim'!$A$2:$D$501,4,FALSE)</f>
        <v>59</v>
      </c>
      <c r="P1390" s="6" t="str">
        <f>VLOOKUP(C1390,'Cleaned Customer Dim'!$A$2:$E$501,5,FALSE)</f>
        <v>Male</v>
      </c>
      <c r="Q1390" s="6" t="str">
        <f>VLOOKUP(C1390,'Cleaned Customer Dim'!$A$2:$J$501,10,FALSE)</f>
        <v>Silver</v>
      </c>
      <c r="R1390" s="4" t="str">
        <f>VLOOKUP(D1390,'Cleaned Product Dim'!$A$2:$C$101,3,FALSE)</f>
        <v>Electronics</v>
      </c>
      <c r="S1390" s="6">
        <f>VLOOKUP(D1390,'Cleaned Product Dim'!$A$2:$G$101,7,FALSE)</f>
        <v>431.67</v>
      </c>
      <c r="T1390" s="6">
        <f>VLOOKUP(D1390,'Cleaned Product Dim'!$A$2:$H$101,8,FALSE)</f>
        <v>73</v>
      </c>
      <c r="U1390" s="6" t="str">
        <f>VLOOKUP(E1390,'Cleaned Store Dim'!$A$2:$C$21,3,FALSE)</f>
        <v>East</v>
      </c>
      <c r="V1390" s="6" t="str">
        <f>VLOOKUP(E1390,'Cleaned Store Dim'!$A$2:$E$21,5,FALSE)</f>
        <v>Online</v>
      </c>
      <c r="W1390" s="6" t="str">
        <f>VLOOKUP(E1390,'Cleaned Store Dim'!$A$2:$F$21,6,FALSE)</f>
        <v>Vasquez</v>
      </c>
    </row>
    <row r="1391" spans="1:23" ht="15.75" x14ac:dyDescent="0.25">
      <c r="A1391" s="4" t="s">
        <v>3356</v>
      </c>
      <c r="B1391" s="20">
        <v>45868</v>
      </c>
      <c r="C1391" s="4" t="s">
        <v>971</v>
      </c>
      <c r="D1391" s="4" t="s">
        <v>1706</v>
      </c>
      <c r="E1391" s="4" t="s">
        <v>1939</v>
      </c>
      <c r="F1391" s="4">
        <v>1</v>
      </c>
      <c r="G1391" s="4">
        <v>653.91</v>
      </c>
      <c r="H1391" s="4">
        <v>0.3</v>
      </c>
      <c r="I1391" s="4" t="s">
        <v>1961</v>
      </c>
      <c r="J1391" s="4">
        <v>457.73700000000002</v>
      </c>
      <c r="K1391" s="4">
        <f t="shared" si="84"/>
        <v>1</v>
      </c>
      <c r="L1391" s="4">
        <f t="shared" si="85"/>
        <v>653.91</v>
      </c>
      <c r="M1391" s="4">
        <f t="shared" si="86"/>
        <v>0.3</v>
      </c>
      <c r="N1391" s="4">
        <f t="shared" si="87"/>
        <v>457.73700000000002</v>
      </c>
      <c r="O1391" s="6">
        <f>VLOOKUP(C1391,'Cleaned Customer Dim'!$A$2:$D$501,4,FALSE)</f>
        <v>41</v>
      </c>
      <c r="P1391" s="6" t="str">
        <f>VLOOKUP(C1391,'Cleaned Customer Dim'!$A$2:$E$501,5,FALSE)</f>
        <v>Male</v>
      </c>
      <c r="Q1391" s="6" t="str">
        <f>VLOOKUP(C1391,'Cleaned Customer Dim'!$A$2:$J$501,10,FALSE)</f>
        <v>Silver</v>
      </c>
      <c r="R1391" s="4" t="str">
        <f>VLOOKUP(D1391,'Cleaned Product Dim'!$A$2:$C$101,3,FALSE)</f>
        <v>Electronics</v>
      </c>
      <c r="S1391" s="6">
        <f>VLOOKUP(D1391,'Cleaned Product Dim'!$A$2:$G$101,7,FALSE)</f>
        <v>450.71</v>
      </c>
      <c r="T1391" s="6">
        <f>VLOOKUP(D1391,'Cleaned Product Dim'!$A$2:$H$101,8,FALSE)</f>
        <v>389</v>
      </c>
      <c r="U1391" s="6" t="str">
        <f>VLOOKUP(E1391,'Cleaned Store Dim'!$A$2:$C$21,3,FALSE)</f>
        <v>West</v>
      </c>
      <c r="V1391" s="6" t="str">
        <f>VLOOKUP(E1391,'Cleaned Store Dim'!$A$2:$E$21,5,FALSE)</f>
        <v>Flagship</v>
      </c>
      <c r="W1391" s="6" t="str">
        <f>VLOOKUP(E1391,'Cleaned Store Dim'!$A$2:$F$21,6,FALSE)</f>
        <v>New Jimmy</v>
      </c>
    </row>
    <row r="1392" spans="1:23" ht="15.75" x14ac:dyDescent="0.25">
      <c r="A1392" s="4" t="s">
        <v>3357</v>
      </c>
      <c r="B1392" s="20">
        <v>45338</v>
      </c>
      <c r="C1392" s="4" t="s">
        <v>1148</v>
      </c>
      <c r="D1392" s="4" t="s">
        <v>1780</v>
      </c>
      <c r="E1392" s="4" t="s">
        <v>1901</v>
      </c>
      <c r="F1392" s="4">
        <v>1</v>
      </c>
      <c r="G1392" s="4">
        <v>997.87</v>
      </c>
      <c r="H1392" s="4">
        <v>0.24</v>
      </c>
      <c r="I1392" s="4" t="s">
        <v>1959</v>
      </c>
      <c r="J1392" s="4">
        <v>758.38120000000004</v>
      </c>
      <c r="K1392" s="4">
        <f t="shared" si="84"/>
        <v>1</v>
      </c>
      <c r="L1392" s="4">
        <f t="shared" si="85"/>
        <v>997.87</v>
      </c>
      <c r="M1392" s="4">
        <f t="shared" si="86"/>
        <v>0.24</v>
      </c>
      <c r="N1392" s="4">
        <f t="shared" si="87"/>
        <v>758.38120000000004</v>
      </c>
      <c r="O1392" s="6">
        <f>VLOOKUP(C1392,'Cleaned Customer Dim'!$A$2:$D$501,4,FALSE)</f>
        <v>23</v>
      </c>
      <c r="P1392" s="6" t="str">
        <f>VLOOKUP(C1392,'Cleaned Customer Dim'!$A$2:$E$501,5,FALSE)</f>
        <v>Male</v>
      </c>
      <c r="Q1392" s="6" t="str">
        <f>VLOOKUP(C1392,'Cleaned Customer Dim'!$A$2:$J$501,10,FALSE)</f>
        <v>Bronze</v>
      </c>
      <c r="R1392" s="4" t="str">
        <f>VLOOKUP(D1392,'Cleaned Product Dim'!$A$2:$C$101,3,FALSE)</f>
        <v>Beauty</v>
      </c>
      <c r="S1392" s="6">
        <f>VLOOKUP(D1392,'Cleaned Product Dim'!$A$2:$G$101,7,FALSE)</f>
        <v>340.39</v>
      </c>
      <c r="T1392" s="6">
        <f>VLOOKUP(D1392,'Cleaned Product Dim'!$A$2:$H$101,8,FALSE)</f>
        <v>177</v>
      </c>
      <c r="U1392" s="6" t="str">
        <f>VLOOKUP(E1392,'Cleaned Store Dim'!$A$2:$C$21,3,FALSE)</f>
        <v>North</v>
      </c>
      <c r="V1392" s="6" t="str">
        <f>VLOOKUP(E1392,'Cleaned Store Dim'!$A$2:$E$21,5,FALSE)</f>
        <v>Outlet</v>
      </c>
      <c r="W1392" s="6" t="str">
        <f>VLOOKUP(E1392,'Cleaned Store Dim'!$A$2:$F$21,6,FALSE)</f>
        <v>Goldberg</v>
      </c>
    </row>
    <row r="1393" spans="1:23" ht="15.75" x14ac:dyDescent="0.25">
      <c r="A1393" s="4" t="s">
        <v>3358</v>
      </c>
      <c r="B1393" s="20">
        <v>45349</v>
      </c>
      <c r="C1393" s="4" t="s">
        <v>686</v>
      </c>
      <c r="D1393" s="4" t="s">
        <v>1850</v>
      </c>
      <c r="E1393" s="4" t="s">
        <v>1934</v>
      </c>
      <c r="F1393" s="4">
        <v>1</v>
      </c>
      <c r="G1393" s="4">
        <v>174.27</v>
      </c>
      <c r="H1393" s="4">
        <v>0.27</v>
      </c>
      <c r="I1393" s="4" t="s">
        <v>1964</v>
      </c>
      <c r="J1393" s="4">
        <v>127.2171</v>
      </c>
      <c r="K1393" s="4">
        <f t="shared" si="84"/>
        <v>1</v>
      </c>
      <c r="L1393" s="4">
        <f t="shared" si="85"/>
        <v>174.27</v>
      </c>
      <c r="M1393" s="4">
        <f t="shared" si="86"/>
        <v>0.27</v>
      </c>
      <c r="N1393" s="4">
        <f t="shared" si="87"/>
        <v>127.2171</v>
      </c>
      <c r="O1393" s="6">
        <f>VLOOKUP(C1393,'Cleaned Customer Dim'!$A$2:$D$501,4,FALSE)</f>
        <v>54</v>
      </c>
      <c r="P1393" s="6" t="str">
        <f>VLOOKUP(C1393,'Cleaned Customer Dim'!$A$2:$E$501,5,FALSE)</f>
        <v>Male</v>
      </c>
      <c r="Q1393" s="6" t="str">
        <f>VLOOKUP(C1393,'Cleaned Customer Dim'!$A$2:$J$501,10,FALSE)</f>
        <v>Platinum</v>
      </c>
      <c r="R1393" s="4" t="str">
        <f>VLOOKUP(D1393,'Cleaned Product Dim'!$A$2:$C$101,3,FALSE)</f>
        <v>Beauty</v>
      </c>
      <c r="S1393" s="6">
        <f>VLOOKUP(D1393,'Cleaned Product Dim'!$A$2:$G$101,7,FALSE)</f>
        <v>183.04</v>
      </c>
      <c r="T1393" s="6">
        <f>VLOOKUP(D1393,'Cleaned Product Dim'!$A$2:$H$101,8,FALSE)</f>
        <v>457</v>
      </c>
      <c r="U1393" s="6" t="str">
        <f>VLOOKUP(E1393,'Cleaned Store Dim'!$A$2:$C$21,3,FALSE)</f>
        <v>South</v>
      </c>
      <c r="V1393" s="6" t="str">
        <f>VLOOKUP(E1393,'Cleaned Store Dim'!$A$2:$E$21,5,FALSE)</f>
        <v>Outlet</v>
      </c>
      <c r="W1393" s="6" t="str">
        <f>VLOOKUP(E1393,'Cleaned Store Dim'!$A$2:$F$21,6,FALSE)</f>
        <v>Christopher</v>
      </c>
    </row>
    <row r="1394" spans="1:23" ht="15.75" x14ac:dyDescent="0.25">
      <c r="A1394" s="4" t="s">
        <v>3359</v>
      </c>
      <c r="B1394" s="20">
        <v>45368</v>
      </c>
      <c r="C1394" s="4" t="s">
        <v>406</v>
      </c>
      <c r="D1394" s="4" t="s">
        <v>1728</v>
      </c>
      <c r="E1394" s="4" t="s">
        <v>1914</v>
      </c>
      <c r="F1394" s="4">
        <v>3</v>
      </c>
      <c r="G1394" s="4">
        <v>847.44</v>
      </c>
      <c r="H1394" s="4">
        <v>0.17</v>
      </c>
      <c r="I1394" s="4" t="s">
        <v>1959</v>
      </c>
      <c r="J1394" s="4">
        <v>2110.1255999999998</v>
      </c>
      <c r="K1394" s="4">
        <f t="shared" si="84"/>
        <v>3</v>
      </c>
      <c r="L1394" s="4">
        <f t="shared" si="85"/>
        <v>847.44</v>
      </c>
      <c r="M1394" s="4">
        <f t="shared" si="86"/>
        <v>0.17</v>
      </c>
      <c r="N1394" s="4">
        <f t="shared" si="87"/>
        <v>2110.1255999999998</v>
      </c>
      <c r="O1394" s="6">
        <f>VLOOKUP(C1394,'Cleaned Customer Dim'!$A$2:$D$501,4,FALSE)</f>
        <v>53</v>
      </c>
      <c r="P1394" s="6" t="str">
        <f>VLOOKUP(C1394,'Cleaned Customer Dim'!$A$2:$E$501,5,FALSE)</f>
        <v>Female</v>
      </c>
      <c r="Q1394" s="6" t="str">
        <f>VLOOKUP(C1394,'Cleaned Customer Dim'!$A$2:$J$501,10,FALSE)</f>
        <v>Platinum</v>
      </c>
      <c r="R1394" s="4" t="str">
        <f>VLOOKUP(D1394,'Cleaned Product Dim'!$A$2:$C$101,3,FALSE)</f>
        <v>Beauty</v>
      </c>
      <c r="S1394" s="6">
        <f>VLOOKUP(D1394,'Cleaned Product Dim'!$A$2:$G$101,7,FALSE)</f>
        <v>43.29</v>
      </c>
      <c r="T1394" s="6">
        <f>VLOOKUP(D1394,'Cleaned Product Dim'!$A$2:$H$101,8,FALSE)</f>
        <v>267</v>
      </c>
      <c r="U1394" s="6" t="str">
        <f>VLOOKUP(E1394,'Cleaned Store Dim'!$A$2:$C$21,3,FALSE)</f>
        <v>South</v>
      </c>
      <c r="V1394" s="6" t="str">
        <f>VLOOKUP(E1394,'Cleaned Store Dim'!$A$2:$E$21,5,FALSE)</f>
        <v>Online</v>
      </c>
      <c r="W1394" s="6" t="str">
        <f>VLOOKUP(E1394,'Cleaned Store Dim'!$A$2:$F$21,6,FALSE)</f>
        <v>Williamsport</v>
      </c>
    </row>
    <row r="1395" spans="1:23" ht="15.75" x14ac:dyDescent="0.25">
      <c r="A1395" s="4" t="s">
        <v>3360</v>
      </c>
      <c r="B1395" s="20">
        <v>45243</v>
      </c>
      <c r="C1395" s="4" t="s">
        <v>1340</v>
      </c>
      <c r="D1395" s="4" t="s">
        <v>1565</v>
      </c>
      <c r="E1395" s="4" t="s">
        <v>1896</v>
      </c>
      <c r="F1395" s="4">
        <v>1</v>
      </c>
      <c r="G1395" s="4">
        <v>493.45</v>
      </c>
      <c r="H1395" s="4">
        <v>0.09</v>
      </c>
      <c r="I1395" s="4" t="s">
        <v>1959</v>
      </c>
      <c r="J1395" s="4">
        <v>449.03949999999998</v>
      </c>
      <c r="K1395" s="4">
        <f t="shared" si="84"/>
        <v>1</v>
      </c>
      <c r="L1395" s="4">
        <f t="shared" si="85"/>
        <v>493.45</v>
      </c>
      <c r="M1395" s="4">
        <f t="shared" si="86"/>
        <v>0.09</v>
      </c>
      <c r="N1395" s="4">
        <f t="shared" si="87"/>
        <v>449.03949999999998</v>
      </c>
      <c r="O1395" s="6">
        <f>VLOOKUP(C1395,'Cleaned Customer Dim'!$A$2:$D$501,4,FALSE)</f>
        <v>27</v>
      </c>
      <c r="P1395" s="6" t="str">
        <f>VLOOKUP(C1395,'Cleaned Customer Dim'!$A$2:$E$501,5,FALSE)</f>
        <v>Female</v>
      </c>
      <c r="Q1395" s="6" t="str">
        <f>VLOOKUP(C1395,'Cleaned Customer Dim'!$A$2:$J$501,10,FALSE)</f>
        <v>Bronze</v>
      </c>
      <c r="R1395" s="4" t="str">
        <f>VLOOKUP(D1395,'Cleaned Product Dim'!$A$2:$C$101,3,FALSE)</f>
        <v>Clothing</v>
      </c>
      <c r="S1395" s="6">
        <f>VLOOKUP(D1395,'Cleaned Product Dim'!$A$2:$G$101,7,FALSE)</f>
        <v>265.73266666666666</v>
      </c>
      <c r="T1395" s="6">
        <f>VLOOKUP(D1395,'Cleaned Product Dim'!$A$2:$H$101,8,FALSE)</f>
        <v>352</v>
      </c>
      <c r="U1395" s="6" t="str">
        <f>VLOOKUP(E1395,'Cleaned Store Dim'!$A$2:$C$21,3,FALSE)</f>
        <v>South</v>
      </c>
      <c r="V1395" s="6" t="str">
        <f>VLOOKUP(E1395,'Cleaned Store Dim'!$A$2:$E$21,5,FALSE)</f>
        <v>Outlet</v>
      </c>
      <c r="W1395" s="6" t="str">
        <f>VLOOKUP(E1395,'Cleaned Store Dim'!$A$2:$F$21,6,FALSE)</f>
        <v>North Nancy</v>
      </c>
    </row>
    <row r="1396" spans="1:23" ht="15.75" x14ac:dyDescent="0.25">
      <c r="A1396" s="4" t="s">
        <v>3361</v>
      </c>
      <c r="B1396" s="20">
        <v>45636</v>
      </c>
      <c r="C1396" s="4" t="s">
        <v>757</v>
      </c>
      <c r="D1396" s="4" t="s">
        <v>1768</v>
      </c>
      <c r="E1396" s="4" t="s">
        <v>1896</v>
      </c>
      <c r="F1396" s="4">
        <v>4</v>
      </c>
      <c r="G1396" s="4">
        <v>111.66</v>
      </c>
      <c r="H1396" s="4">
        <v>0.14000000000000001</v>
      </c>
      <c r="I1396" s="4" t="s">
        <v>1959</v>
      </c>
      <c r="J1396" s="4">
        <v>384.11040000000003</v>
      </c>
      <c r="K1396" s="4">
        <f t="shared" si="84"/>
        <v>4</v>
      </c>
      <c r="L1396" s="4">
        <f t="shared" si="85"/>
        <v>111.66</v>
      </c>
      <c r="M1396" s="4">
        <f t="shared" si="86"/>
        <v>0.14000000000000001</v>
      </c>
      <c r="N1396" s="4">
        <f t="shared" si="87"/>
        <v>384.11040000000003</v>
      </c>
      <c r="O1396" s="6">
        <f>VLOOKUP(C1396,'Cleaned Customer Dim'!$A$2:$D$501,4,FALSE)</f>
        <v>27</v>
      </c>
      <c r="P1396" s="6" t="str">
        <f>VLOOKUP(C1396,'Cleaned Customer Dim'!$A$2:$E$501,5,FALSE)</f>
        <v>Female</v>
      </c>
      <c r="Q1396" s="6" t="str">
        <f>VLOOKUP(C1396,'Cleaned Customer Dim'!$A$2:$J$501,10,FALSE)</f>
        <v>Platinum</v>
      </c>
      <c r="R1396" s="4" t="str">
        <f>VLOOKUP(D1396,'Cleaned Product Dim'!$A$2:$C$101,3,FALSE)</f>
        <v>Electronics</v>
      </c>
      <c r="S1396" s="6">
        <f>VLOOKUP(D1396,'Cleaned Product Dim'!$A$2:$G$101,7,FALSE)</f>
        <v>86.42</v>
      </c>
      <c r="T1396" s="6">
        <f>VLOOKUP(D1396,'Cleaned Product Dim'!$A$2:$H$101,8,FALSE)</f>
        <v>222</v>
      </c>
      <c r="U1396" s="6" t="str">
        <f>VLOOKUP(E1396,'Cleaned Store Dim'!$A$2:$C$21,3,FALSE)</f>
        <v>South</v>
      </c>
      <c r="V1396" s="6" t="str">
        <f>VLOOKUP(E1396,'Cleaned Store Dim'!$A$2:$E$21,5,FALSE)</f>
        <v>Outlet</v>
      </c>
      <c r="W1396" s="6" t="str">
        <f>VLOOKUP(E1396,'Cleaned Store Dim'!$A$2:$F$21,6,FALSE)</f>
        <v>North Nancy</v>
      </c>
    </row>
    <row r="1397" spans="1:23" ht="15.75" x14ac:dyDescent="0.25">
      <c r="A1397" s="4" t="s">
        <v>3362</v>
      </c>
      <c r="B1397" s="20">
        <v>45343</v>
      </c>
      <c r="C1397" s="4" t="s">
        <v>895</v>
      </c>
      <c r="D1397" s="4" t="s">
        <v>1853</v>
      </c>
      <c r="E1397" s="4" t="s">
        <v>1927</v>
      </c>
      <c r="F1397" s="4">
        <v>1</v>
      </c>
      <c r="G1397" s="4">
        <v>413.65</v>
      </c>
      <c r="H1397" s="4">
        <v>0.1</v>
      </c>
      <c r="I1397" s="4" t="s">
        <v>1964</v>
      </c>
      <c r="J1397" s="4">
        <v>372.28500000000003</v>
      </c>
      <c r="K1397" s="4">
        <f t="shared" si="84"/>
        <v>1</v>
      </c>
      <c r="L1397" s="4">
        <f t="shared" si="85"/>
        <v>413.65</v>
      </c>
      <c r="M1397" s="4">
        <f t="shared" si="86"/>
        <v>0.1</v>
      </c>
      <c r="N1397" s="4">
        <f t="shared" si="87"/>
        <v>372.28500000000003</v>
      </c>
      <c r="O1397" s="6">
        <f>VLOOKUP(C1397,'Cleaned Customer Dim'!$A$2:$D$501,4,FALSE)</f>
        <v>42</v>
      </c>
      <c r="P1397" s="6" t="str">
        <f>VLOOKUP(C1397,'Cleaned Customer Dim'!$A$2:$E$501,5,FALSE)</f>
        <v>Female</v>
      </c>
      <c r="Q1397" s="6" t="str">
        <f>VLOOKUP(C1397,'Cleaned Customer Dim'!$A$2:$J$501,10,FALSE)</f>
        <v>Platinum</v>
      </c>
      <c r="R1397" s="4" t="str">
        <f>VLOOKUP(D1397,'Cleaned Product Dim'!$A$2:$C$101,3,FALSE)</f>
        <v>Electronics</v>
      </c>
      <c r="S1397" s="6">
        <f>VLOOKUP(D1397,'Cleaned Product Dim'!$A$2:$G$101,7,FALSE)</f>
        <v>340.14</v>
      </c>
      <c r="T1397" s="6">
        <f>VLOOKUP(D1397,'Cleaned Product Dim'!$A$2:$H$101,8,FALSE)</f>
        <v>361</v>
      </c>
      <c r="U1397" s="6" t="str">
        <f>VLOOKUP(E1397,'Cleaned Store Dim'!$A$2:$C$21,3,FALSE)</f>
        <v>South</v>
      </c>
      <c r="V1397" s="6" t="str">
        <f>VLOOKUP(E1397,'Cleaned Store Dim'!$A$2:$E$21,5,FALSE)</f>
        <v>Online</v>
      </c>
      <c r="W1397" s="6" t="str">
        <f>VLOOKUP(E1397,'Cleaned Store Dim'!$A$2:$F$21,6,FALSE)</f>
        <v>Lake</v>
      </c>
    </row>
    <row r="1398" spans="1:23" ht="15.75" x14ac:dyDescent="0.25">
      <c r="A1398" s="4" t="s">
        <v>3363</v>
      </c>
      <c r="B1398" s="20">
        <v>45744</v>
      </c>
      <c r="C1398" s="4" t="s">
        <v>1476</v>
      </c>
      <c r="D1398" s="4" t="s">
        <v>1850</v>
      </c>
      <c r="E1398" s="4" t="s">
        <v>1921</v>
      </c>
      <c r="F1398" s="4">
        <v>1</v>
      </c>
      <c r="G1398" s="4">
        <v>317.14999999999998</v>
      </c>
      <c r="H1398" s="4">
        <v>0.24</v>
      </c>
      <c r="I1398" s="4" t="s">
        <v>1964</v>
      </c>
      <c r="J1398" s="4">
        <v>241.03399999999999</v>
      </c>
      <c r="K1398" s="4">
        <f t="shared" si="84"/>
        <v>1</v>
      </c>
      <c r="L1398" s="4">
        <f t="shared" si="85"/>
        <v>317.14999999999998</v>
      </c>
      <c r="M1398" s="4">
        <f t="shared" si="86"/>
        <v>0.24</v>
      </c>
      <c r="N1398" s="4">
        <f t="shared" si="87"/>
        <v>241.03399999999999</v>
      </c>
      <c r="O1398" s="6">
        <f>VLOOKUP(C1398,'Cleaned Customer Dim'!$A$2:$D$501,4,FALSE)</f>
        <v>18</v>
      </c>
      <c r="P1398" s="6" t="str">
        <f>VLOOKUP(C1398,'Cleaned Customer Dim'!$A$2:$E$501,5,FALSE)</f>
        <v>Female</v>
      </c>
      <c r="Q1398" s="6" t="str">
        <f>VLOOKUP(C1398,'Cleaned Customer Dim'!$A$2:$J$501,10,FALSE)</f>
        <v>Platinum</v>
      </c>
      <c r="R1398" s="4" t="str">
        <f>VLOOKUP(D1398,'Cleaned Product Dim'!$A$2:$C$101,3,FALSE)</f>
        <v>Beauty</v>
      </c>
      <c r="S1398" s="6">
        <f>VLOOKUP(D1398,'Cleaned Product Dim'!$A$2:$G$101,7,FALSE)</f>
        <v>183.04</v>
      </c>
      <c r="T1398" s="6">
        <f>VLOOKUP(D1398,'Cleaned Product Dim'!$A$2:$H$101,8,FALSE)</f>
        <v>457</v>
      </c>
      <c r="U1398" s="6" t="str">
        <f>VLOOKUP(E1398,'Cleaned Store Dim'!$A$2:$C$21,3,FALSE)</f>
        <v>South</v>
      </c>
      <c r="V1398" s="6" t="str">
        <f>VLOOKUP(E1398,'Cleaned Store Dim'!$A$2:$E$21,5,FALSE)</f>
        <v>Flagship</v>
      </c>
      <c r="W1398" s="6" t="str">
        <f>VLOOKUP(E1398,'Cleaned Store Dim'!$A$2:$F$21,6,FALSE)</f>
        <v>Johnstad</v>
      </c>
    </row>
    <row r="1399" spans="1:23" ht="15.75" x14ac:dyDescent="0.25">
      <c r="A1399" s="4" t="s">
        <v>3364</v>
      </c>
      <c r="B1399" s="20">
        <v>45755</v>
      </c>
      <c r="C1399" s="4" t="s">
        <v>1136</v>
      </c>
      <c r="D1399" s="4" t="s">
        <v>1847</v>
      </c>
      <c r="E1399" s="4" t="s">
        <v>1892</v>
      </c>
      <c r="F1399" s="4">
        <v>3</v>
      </c>
      <c r="G1399" s="4">
        <v>642.94000000000005</v>
      </c>
      <c r="H1399" s="4">
        <v>0.05</v>
      </c>
      <c r="I1399" s="4" t="s">
        <v>1964</v>
      </c>
      <c r="J1399" s="4">
        <v>1832.3789999999999</v>
      </c>
      <c r="K1399" s="4">
        <f t="shared" si="84"/>
        <v>3</v>
      </c>
      <c r="L1399" s="4">
        <f t="shared" si="85"/>
        <v>642.94000000000005</v>
      </c>
      <c r="M1399" s="4">
        <f t="shared" si="86"/>
        <v>0.05</v>
      </c>
      <c r="N1399" s="4">
        <f t="shared" si="87"/>
        <v>1832.3789999999999</v>
      </c>
      <c r="O1399" s="6">
        <f>VLOOKUP(C1399,'Cleaned Customer Dim'!$A$2:$D$501,4,FALSE)</f>
        <v>32</v>
      </c>
      <c r="P1399" s="6" t="str">
        <f>VLOOKUP(C1399,'Cleaned Customer Dim'!$A$2:$E$501,5,FALSE)</f>
        <v>Male</v>
      </c>
      <c r="Q1399" s="6" t="str">
        <f>VLOOKUP(C1399,'Cleaned Customer Dim'!$A$2:$J$501,10,FALSE)</f>
        <v>Silver</v>
      </c>
      <c r="R1399" s="4" t="str">
        <f>VLOOKUP(D1399,'Cleaned Product Dim'!$A$2:$C$101,3,FALSE)</f>
        <v>Sports</v>
      </c>
      <c r="S1399" s="6">
        <f>VLOOKUP(D1399,'Cleaned Product Dim'!$A$2:$G$101,7,FALSE)</f>
        <v>131.24</v>
      </c>
      <c r="T1399" s="6">
        <f>VLOOKUP(D1399,'Cleaned Product Dim'!$A$2:$H$101,8,FALSE)</f>
        <v>232</v>
      </c>
      <c r="U1399" s="6" t="str">
        <f>VLOOKUP(E1399,'Cleaned Store Dim'!$A$2:$C$21,3,FALSE)</f>
        <v>North</v>
      </c>
      <c r="V1399" s="6" t="str">
        <f>VLOOKUP(E1399,'Cleaned Store Dim'!$A$2:$E$21,5,FALSE)</f>
        <v>Flagship</v>
      </c>
      <c r="W1399" s="6" t="str">
        <f>VLOOKUP(E1399,'Cleaned Store Dim'!$A$2:$F$21,6,FALSE)</f>
        <v>Daniel</v>
      </c>
    </row>
    <row r="1400" spans="1:23" ht="15.75" x14ac:dyDescent="0.25">
      <c r="A1400" s="4" t="s">
        <v>3365</v>
      </c>
      <c r="B1400" s="20">
        <v>45423</v>
      </c>
      <c r="C1400" s="4" t="s">
        <v>462</v>
      </c>
      <c r="D1400" s="4" t="s">
        <v>1753</v>
      </c>
      <c r="E1400" s="4" t="s">
        <v>1924</v>
      </c>
      <c r="F1400" s="4">
        <v>4</v>
      </c>
      <c r="G1400" s="4">
        <v>559.59</v>
      </c>
      <c r="H1400" s="4">
        <v>0.19</v>
      </c>
      <c r="I1400" s="4" t="s">
        <v>1964</v>
      </c>
      <c r="J1400" s="4">
        <v>1813.0716</v>
      </c>
      <c r="K1400" s="4">
        <f t="shared" si="84"/>
        <v>4</v>
      </c>
      <c r="L1400" s="4">
        <f t="shared" si="85"/>
        <v>559.59</v>
      </c>
      <c r="M1400" s="4">
        <f t="shared" si="86"/>
        <v>0.19</v>
      </c>
      <c r="N1400" s="4">
        <f t="shared" si="87"/>
        <v>1813.0716</v>
      </c>
      <c r="O1400" s="6">
        <f>VLOOKUP(C1400,'Cleaned Customer Dim'!$A$2:$D$501,4,FALSE)</f>
        <v>62</v>
      </c>
      <c r="P1400" s="6" t="str">
        <f>VLOOKUP(C1400,'Cleaned Customer Dim'!$A$2:$E$501,5,FALSE)</f>
        <v>Female</v>
      </c>
      <c r="Q1400" s="6" t="str">
        <f>VLOOKUP(C1400,'Cleaned Customer Dim'!$A$2:$J$501,10,FALSE)</f>
        <v>Bronze</v>
      </c>
      <c r="R1400" s="4" t="str">
        <f>VLOOKUP(D1400,'Cleaned Product Dim'!$A$2:$C$101,3,FALSE)</f>
        <v>Sports</v>
      </c>
      <c r="S1400" s="6">
        <f>VLOOKUP(D1400,'Cleaned Product Dim'!$A$2:$G$101,7,FALSE)</f>
        <v>30.62</v>
      </c>
      <c r="T1400" s="6">
        <f>VLOOKUP(D1400,'Cleaned Product Dim'!$A$2:$H$101,8,FALSE)</f>
        <v>138</v>
      </c>
      <c r="U1400" s="6" t="str">
        <f>VLOOKUP(E1400,'Cleaned Store Dim'!$A$2:$C$21,3,FALSE)</f>
        <v>East</v>
      </c>
      <c r="V1400" s="6" t="str">
        <f>VLOOKUP(E1400,'Cleaned Store Dim'!$A$2:$E$21,5,FALSE)</f>
        <v>Online</v>
      </c>
      <c r="W1400" s="6" t="str">
        <f>VLOOKUP(E1400,'Cleaned Store Dim'!$A$2:$F$21,6,FALSE)</f>
        <v>David</v>
      </c>
    </row>
    <row r="1401" spans="1:23" ht="15.75" x14ac:dyDescent="0.25">
      <c r="A1401" s="4" t="s">
        <v>3366</v>
      </c>
      <c r="B1401" s="20">
        <v>45458</v>
      </c>
      <c r="C1401" s="4" t="s">
        <v>403</v>
      </c>
      <c r="D1401" s="4" t="s">
        <v>1664</v>
      </c>
      <c r="E1401" s="4" t="s">
        <v>1945</v>
      </c>
      <c r="F1401" s="4">
        <v>1</v>
      </c>
      <c r="G1401" s="4">
        <v>758.54</v>
      </c>
      <c r="H1401" s="4">
        <v>0.28999999999999998</v>
      </c>
      <c r="I1401" s="4" t="s">
        <v>1961</v>
      </c>
      <c r="J1401" s="4">
        <v>538.5634</v>
      </c>
      <c r="K1401" s="4">
        <f t="shared" si="84"/>
        <v>1</v>
      </c>
      <c r="L1401" s="4">
        <f t="shared" si="85"/>
        <v>758.54</v>
      </c>
      <c r="M1401" s="4">
        <f t="shared" si="86"/>
        <v>0.28999999999999998</v>
      </c>
      <c r="N1401" s="4">
        <f t="shared" si="87"/>
        <v>538.5634</v>
      </c>
      <c r="O1401" s="6">
        <f>VLOOKUP(C1401,'Cleaned Customer Dim'!$A$2:$D$501,4,FALSE)</f>
        <v>30</v>
      </c>
      <c r="P1401" s="6" t="str">
        <f>VLOOKUP(C1401,'Cleaned Customer Dim'!$A$2:$E$501,5,FALSE)</f>
        <v>Male</v>
      </c>
      <c r="Q1401" s="6" t="str">
        <f>VLOOKUP(C1401,'Cleaned Customer Dim'!$A$2:$J$501,10,FALSE)</f>
        <v>Bronze</v>
      </c>
      <c r="R1401" s="4" t="str">
        <f>VLOOKUP(D1401,'Cleaned Product Dim'!$A$2:$C$101,3,FALSE)</f>
        <v>Home</v>
      </c>
      <c r="S1401" s="6">
        <f>VLOOKUP(D1401,'Cleaned Product Dim'!$A$2:$G$101,7,FALSE)</f>
        <v>218.48</v>
      </c>
      <c r="T1401" s="6">
        <f>VLOOKUP(D1401,'Cleaned Product Dim'!$A$2:$H$101,8,FALSE)</f>
        <v>276</v>
      </c>
      <c r="U1401" s="6" t="str">
        <f>VLOOKUP(E1401,'Cleaned Store Dim'!$A$2:$C$21,3,FALSE)</f>
        <v>East</v>
      </c>
      <c r="V1401" s="6" t="str">
        <f>VLOOKUP(E1401,'Cleaned Store Dim'!$A$2:$E$21,5,FALSE)</f>
        <v>Flagship</v>
      </c>
      <c r="W1401" s="6" t="str">
        <f>VLOOKUP(E1401,'Cleaned Store Dim'!$A$2:$F$21,6,FALSE)</f>
        <v>East Stevechester</v>
      </c>
    </row>
    <row r="1402" spans="1:23" ht="15.75" x14ac:dyDescent="0.25">
      <c r="A1402" s="4" t="s">
        <v>3367</v>
      </c>
      <c r="B1402" s="20">
        <v>45649</v>
      </c>
      <c r="C1402" s="4" t="s">
        <v>1437</v>
      </c>
      <c r="D1402" s="4" t="s">
        <v>1823</v>
      </c>
      <c r="E1402" s="4" t="s">
        <v>1936</v>
      </c>
      <c r="F1402" s="4">
        <v>4</v>
      </c>
      <c r="G1402" s="4">
        <v>643.96</v>
      </c>
      <c r="H1402" s="4">
        <v>0.16</v>
      </c>
      <c r="I1402" s="4" t="s">
        <v>1961</v>
      </c>
      <c r="J1402" s="4">
        <v>2163.7055999999998</v>
      </c>
      <c r="K1402" s="4">
        <f t="shared" si="84"/>
        <v>4</v>
      </c>
      <c r="L1402" s="4">
        <f t="shared" si="85"/>
        <v>643.96</v>
      </c>
      <c r="M1402" s="4">
        <f t="shared" si="86"/>
        <v>0.16</v>
      </c>
      <c r="N1402" s="4">
        <f t="shared" si="87"/>
        <v>2163.7055999999998</v>
      </c>
      <c r="O1402" s="6">
        <f>VLOOKUP(C1402,'Cleaned Customer Dim'!$A$2:$D$501,4,FALSE)</f>
        <v>34</v>
      </c>
      <c r="P1402" s="6" t="str">
        <f>VLOOKUP(C1402,'Cleaned Customer Dim'!$A$2:$E$501,5,FALSE)</f>
        <v>Female</v>
      </c>
      <c r="Q1402" s="6" t="str">
        <f>VLOOKUP(C1402,'Cleaned Customer Dim'!$A$2:$J$501,10,FALSE)</f>
        <v>Silver</v>
      </c>
      <c r="R1402" s="4" t="str">
        <f>VLOOKUP(D1402,'Cleaned Product Dim'!$A$2:$C$101,3,FALSE)</f>
        <v>Home</v>
      </c>
      <c r="S1402" s="6">
        <f>VLOOKUP(D1402,'Cleaned Product Dim'!$A$2:$G$101,7,FALSE)</f>
        <v>143.43</v>
      </c>
      <c r="T1402" s="6">
        <f>VLOOKUP(D1402,'Cleaned Product Dim'!$A$2:$H$101,8,FALSE)</f>
        <v>58</v>
      </c>
      <c r="U1402" s="6" t="str">
        <f>VLOOKUP(E1402,'Cleaned Store Dim'!$A$2:$C$21,3,FALSE)</f>
        <v>North</v>
      </c>
      <c r="V1402" s="6" t="str">
        <f>VLOOKUP(E1402,'Cleaned Store Dim'!$A$2:$E$21,5,FALSE)</f>
        <v>Flagship</v>
      </c>
      <c r="W1402" s="6" t="str">
        <f>VLOOKUP(E1402,'Cleaned Store Dim'!$A$2:$F$21,6,FALSE)</f>
        <v>Jenniferstad</v>
      </c>
    </row>
    <row r="1403" spans="1:23" ht="15.75" x14ac:dyDescent="0.25">
      <c r="A1403" s="4" t="s">
        <v>3368</v>
      </c>
      <c r="B1403" s="20">
        <v>45653</v>
      </c>
      <c r="C1403" s="4" t="s">
        <v>790</v>
      </c>
      <c r="D1403" s="4" t="s">
        <v>1648</v>
      </c>
      <c r="E1403" s="4" t="s">
        <v>1921</v>
      </c>
      <c r="F1403" s="4">
        <v>1</v>
      </c>
      <c r="G1403" s="4">
        <v>882.73</v>
      </c>
      <c r="H1403" s="4">
        <v>0.1</v>
      </c>
      <c r="I1403" s="4" t="s">
        <v>1959</v>
      </c>
      <c r="J1403" s="4">
        <v>794.45699999999999</v>
      </c>
      <c r="K1403" s="4">
        <f t="shared" si="84"/>
        <v>1</v>
      </c>
      <c r="L1403" s="4">
        <f t="shared" si="85"/>
        <v>882.73</v>
      </c>
      <c r="M1403" s="4">
        <f t="shared" si="86"/>
        <v>0.1</v>
      </c>
      <c r="N1403" s="4">
        <f t="shared" si="87"/>
        <v>794.45699999999999</v>
      </c>
      <c r="O1403" s="6">
        <f>VLOOKUP(C1403,'Cleaned Customer Dim'!$A$2:$D$501,4,FALSE)</f>
        <v>56</v>
      </c>
      <c r="P1403" s="6" t="str">
        <f>VLOOKUP(C1403,'Cleaned Customer Dim'!$A$2:$E$501,5,FALSE)</f>
        <v>Female</v>
      </c>
      <c r="Q1403" s="6" t="str">
        <f>VLOOKUP(C1403,'Cleaned Customer Dim'!$A$2:$J$501,10,FALSE)</f>
        <v>Gold</v>
      </c>
      <c r="R1403" s="4" t="str">
        <f>VLOOKUP(D1403,'Cleaned Product Dim'!$A$2:$C$101,3,FALSE)</f>
        <v>Sports</v>
      </c>
      <c r="S1403" s="6">
        <f>VLOOKUP(D1403,'Cleaned Product Dim'!$A$2:$G$101,7,FALSE)</f>
        <v>166.06</v>
      </c>
      <c r="T1403" s="6">
        <f>VLOOKUP(D1403,'Cleaned Product Dim'!$A$2:$H$101,8,FALSE)</f>
        <v>340</v>
      </c>
      <c r="U1403" s="6" t="str">
        <f>VLOOKUP(E1403,'Cleaned Store Dim'!$A$2:$C$21,3,FALSE)</f>
        <v>South</v>
      </c>
      <c r="V1403" s="6" t="str">
        <f>VLOOKUP(E1403,'Cleaned Store Dim'!$A$2:$E$21,5,FALSE)</f>
        <v>Flagship</v>
      </c>
      <c r="W1403" s="6" t="str">
        <f>VLOOKUP(E1403,'Cleaned Store Dim'!$A$2:$F$21,6,FALSE)</f>
        <v>Johnstad</v>
      </c>
    </row>
    <row r="1404" spans="1:23" ht="15.75" x14ac:dyDescent="0.25">
      <c r="A1404" s="4" t="s">
        <v>3369</v>
      </c>
      <c r="B1404" s="20">
        <v>45378</v>
      </c>
      <c r="C1404" s="4" t="s">
        <v>1034</v>
      </c>
      <c r="D1404" s="4" t="s">
        <v>1856</v>
      </c>
      <c r="E1404" s="4" t="s">
        <v>1948</v>
      </c>
      <c r="F1404" s="4">
        <v>2</v>
      </c>
      <c r="G1404" s="4">
        <v>600.03</v>
      </c>
      <c r="H1404" s="4">
        <v>0.26</v>
      </c>
      <c r="I1404" s="4" t="s">
        <v>1961</v>
      </c>
      <c r="J1404" s="4">
        <v>888.0444</v>
      </c>
      <c r="K1404" s="4">
        <f t="shared" si="84"/>
        <v>2</v>
      </c>
      <c r="L1404" s="4">
        <f t="shared" si="85"/>
        <v>600.03</v>
      </c>
      <c r="M1404" s="4">
        <f t="shared" si="86"/>
        <v>0.26</v>
      </c>
      <c r="N1404" s="4">
        <f t="shared" si="87"/>
        <v>888.0444</v>
      </c>
      <c r="O1404" s="6">
        <f>VLOOKUP(C1404,'Cleaned Customer Dim'!$A$2:$D$501,4,FALSE)</f>
        <v>60</v>
      </c>
      <c r="P1404" s="6" t="str">
        <f>VLOOKUP(C1404,'Cleaned Customer Dim'!$A$2:$E$501,5,FALSE)</f>
        <v>Male</v>
      </c>
      <c r="Q1404" s="6" t="str">
        <f>VLOOKUP(C1404,'Cleaned Customer Dim'!$A$2:$J$501,10,FALSE)</f>
        <v>Bronze</v>
      </c>
      <c r="R1404" s="4" t="str">
        <f>VLOOKUP(D1404,'Cleaned Product Dim'!$A$2:$C$101,3,FALSE)</f>
        <v>Clothing</v>
      </c>
      <c r="S1404" s="6">
        <f>VLOOKUP(D1404,'Cleaned Product Dim'!$A$2:$G$101,7,FALSE)</f>
        <v>438.25</v>
      </c>
      <c r="T1404" s="6">
        <f>VLOOKUP(D1404,'Cleaned Product Dim'!$A$2:$H$101,8,FALSE)</f>
        <v>496</v>
      </c>
      <c r="U1404" s="6" t="str">
        <f>VLOOKUP(E1404,'Cleaned Store Dim'!$A$2:$C$21,3,FALSE)</f>
        <v>East</v>
      </c>
      <c r="V1404" s="6" t="str">
        <f>VLOOKUP(E1404,'Cleaned Store Dim'!$A$2:$E$21,5,FALSE)</f>
        <v>Online</v>
      </c>
      <c r="W1404" s="6" t="str">
        <f>VLOOKUP(E1404,'Cleaned Store Dim'!$A$2:$F$21,6,FALSE)</f>
        <v>Vasquez</v>
      </c>
    </row>
    <row r="1405" spans="1:23" ht="15.75" x14ac:dyDescent="0.25">
      <c r="A1405" s="4" t="s">
        <v>3370</v>
      </c>
      <c r="B1405" s="20">
        <v>45638</v>
      </c>
      <c r="C1405" s="4" t="s">
        <v>533</v>
      </c>
      <c r="D1405" s="4" t="s">
        <v>1744</v>
      </c>
      <c r="E1405" s="4" t="s">
        <v>1908</v>
      </c>
      <c r="F1405" s="4">
        <v>2</v>
      </c>
      <c r="G1405" s="4">
        <v>628.83000000000004</v>
      </c>
      <c r="H1405" s="4">
        <v>7.0000000000000007E-2</v>
      </c>
      <c r="I1405" s="4" t="s">
        <v>1961</v>
      </c>
      <c r="J1405" s="4">
        <v>1169.6238000000001</v>
      </c>
      <c r="K1405" s="4">
        <f t="shared" si="84"/>
        <v>2</v>
      </c>
      <c r="L1405" s="4">
        <f t="shared" si="85"/>
        <v>628.83000000000004</v>
      </c>
      <c r="M1405" s="4">
        <f t="shared" si="86"/>
        <v>7.0000000000000007E-2</v>
      </c>
      <c r="N1405" s="4">
        <f t="shared" si="87"/>
        <v>1169.6238000000001</v>
      </c>
      <c r="O1405" s="6">
        <f>VLOOKUP(C1405,'Cleaned Customer Dim'!$A$2:$D$501,4,FALSE)</f>
        <v>59</v>
      </c>
      <c r="P1405" s="6" t="str">
        <f>VLOOKUP(C1405,'Cleaned Customer Dim'!$A$2:$E$501,5,FALSE)</f>
        <v>Male</v>
      </c>
      <c r="Q1405" s="6" t="str">
        <f>VLOOKUP(C1405,'Cleaned Customer Dim'!$A$2:$J$501,10,FALSE)</f>
        <v>Platinum</v>
      </c>
      <c r="R1405" s="4" t="str">
        <f>VLOOKUP(D1405,'Cleaned Product Dim'!$A$2:$C$101,3,FALSE)</f>
        <v>Sports</v>
      </c>
      <c r="S1405" s="6">
        <f>VLOOKUP(D1405,'Cleaned Product Dim'!$A$2:$G$101,7,FALSE)</f>
        <v>434.84</v>
      </c>
      <c r="T1405" s="6">
        <f>VLOOKUP(D1405,'Cleaned Product Dim'!$A$2:$H$101,8,FALSE)</f>
        <v>185</v>
      </c>
      <c r="U1405" s="6" t="str">
        <f>VLOOKUP(E1405,'Cleaned Store Dim'!$A$2:$C$21,3,FALSE)</f>
        <v>North</v>
      </c>
      <c r="V1405" s="6" t="str">
        <f>VLOOKUP(E1405,'Cleaned Store Dim'!$A$2:$E$21,5,FALSE)</f>
        <v>Outlet</v>
      </c>
      <c r="W1405" s="6" t="str">
        <f>VLOOKUP(E1405,'Cleaned Store Dim'!$A$2:$F$21,6,FALSE)</f>
        <v>Chester</v>
      </c>
    </row>
    <row r="1406" spans="1:23" ht="15.75" x14ac:dyDescent="0.25">
      <c r="A1406" s="4" t="s">
        <v>3371</v>
      </c>
      <c r="B1406" s="20">
        <v>45277</v>
      </c>
      <c r="C1406" s="4" t="s">
        <v>587</v>
      </c>
      <c r="D1406" s="4" t="s">
        <v>1826</v>
      </c>
      <c r="E1406" s="4" t="s">
        <v>1921</v>
      </c>
      <c r="F1406" s="4">
        <v>3</v>
      </c>
      <c r="G1406" s="4">
        <v>113.87</v>
      </c>
      <c r="H1406" s="4">
        <v>0.21</v>
      </c>
      <c r="I1406" s="4" t="s">
        <v>1964</v>
      </c>
      <c r="J1406" s="4">
        <v>269.87189999999998</v>
      </c>
      <c r="K1406" s="4">
        <f t="shared" si="84"/>
        <v>3</v>
      </c>
      <c r="L1406" s="4">
        <f t="shared" si="85"/>
        <v>113.87</v>
      </c>
      <c r="M1406" s="4">
        <f t="shared" si="86"/>
        <v>0.21</v>
      </c>
      <c r="N1406" s="4">
        <f t="shared" si="87"/>
        <v>269.87189999999998</v>
      </c>
      <c r="O1406" s="6">
        <f>VLOOKUP(C1406,'Cleaned Customer Dim'!$A$2:$D$501,4,FALSE)</f>
        <v>56</v>
      </c>
      <c r="P1406" s="6" t="str">
        <f>VLOOKUP(C1406,'Cleaned Customer Dim'!$A$2:$E$501,5,FALSE)</f>
        <v>Male</v>
      </c>
      <c r="Q1406" s="6" t="str">
        <f>VLOOKUP(C1406,'Cleaned Customer Dim'!$A$2:$J$501,10,FALSE)</f>
        <v>Platinum</v>
      </c>
      <c r="R1406" s="4" t="str">
        <f>VLOOKUP(D1406,'Cleaned Product Dim'!$A$2:$C$101,3,FALSE)</f>
        <v>Sports</v>
      </c>
      <c r="S1406" s="6">
        <f>VLOOKUP(D1406,'Cleaned Product Dim'!$A$2:$G$101,7,FALSE)</f>
        <v>285.54000000000002</v>
      </c>
      <c r="T1406" s="6">
        <f>VLOOKUP(D1406,'Cleaned Product Dim'!$A$2:$H$101,8,FALSE)</f>
        <v>358</v>
      </c>
      <c r="U1406" s="6" t="str">
        <f>VLOOKUP(E1406,'Cleaned Store Dim'!$A$2:$C$21,3,FALSE)</f>
        <v>South</v>
      </c>
      <c r="V1406" s="6" t="str">
        <f>VLOOKUP(E1406,'Cleaned Store Dim'!$A$2:$E$21,5,FALSE)</f>
        <v>Flagship</v>
      </c>
      <c r="W1406" s="6" t="str">
        <f>VLOOKUP(E1406,'Cleaned Store Dim'!$A$2:$F$21,6,FALSE)</f>
        <v>Johnstad</v>
      </c>
    </row>
    <row r="1407" spans="1:23" ht="15.75" x14ac:dyDescent="0.25">
      <c r="A1407" s="4" t="s">
        <v>3372</v>
      </c>
      <c r="B1407" s="20">
        <v>45351</v>
      </c>
      <c r="C1407" s="4" t="s">
        <v>1310</v>
      </c>
      <c r="D1407" s="4" t="s">
        <v>1799</v>
      </c>
      <c r="E1407" s="4" t="s">
        <v>1914</v>
      </c>
      <c r="F1407" s="4">
        <v>4</v>
      </c>
      <c r="G1407" s="4">
        <v>282.07</v>
      </c>
      <c r="H1407" s="4">
        <v>0.18</v>
      </c>
      <c r="I1407" s="4" t="s">
        <v>1961</v>
      </c>
      <c r="J1407" s="4">
        <v>925.18960000000004</v>
      </c>
      <c r="K1407" s="4">
        <f t="shared" si="84"/>
        <v>4</v>
      </c>
      <c r="L1407" s="4">
        <f t="shared" si="85"/>
        <v>282.07</v>
      </c>
      <c r="M1407" s="4">
        <f t="shared" si="86"/>
        <v>0.18</v>
      </c>
      <c r="N1407" s="4">
        <f t="shared" si="87"/>
        <v>925.18960000000004</v>
      </c>
      <c r="O1407" s="6">
        <f>VLOOKUP(C1407,'Cleaned Customer Dim'!$A$2:$D$501,4,FALSE)</f>
        <v>60</v>
      </c>
      <c r="P1407" s="6" t="str">
        <f>VLOOKUP(C1407,'Cleaned Customer Dim'!$A$2:$E$501,5,FALSE)</f>
        <v>Female</v>
      </c>
      <c r="Q1407" s="6" t="str">
        <f>VLOOKUP(C1407,'Cleaned Customer Dim'!$A$2:$J$501,10,FALSE)</f>
        <v>Silver</v>
      </c>
      <c r="R1407" s="4" t="str">
        <f>VLOOKUP(D1407,'Cleaned Product Dim'!$A$2:$C$101,3,FALSE)</f>
        <v>Sports</v>
      </c>
      <c r="S1407" s="6">
        <f>VLOOKUP(D1407,'Cleaned Product Dim'!$A$2:$G$101,7,FALSE)</f>
        <v>477.61</v>
      </c>
      <c r="T1407" s="6">
        <f>VLOOKUP(D1407,'Cleaned Product Dim'!$A$2:$H$101,8,FALSE)</f>
        <v>300</v>
      </c>
      <c r="U1407" s="6" t="str">
        <f>VLOOKUP(E1407,'Cleaned Store Dim'!$A$2:$C$21,3,FALSE)</f>
        <v>South</v>
      </c>
      <c r="V1407" s="6" t="str">
        <f>VLOOKUP(E1407,'Cleaned Store Dim'!$A$2:$E$21,5,FALSE)</f>
        <v>Online</v>
      </c>
      <c r="W1407" s="6" t="str">
        <f>VLOOKUP(E1407,'Cleaned Store Dim'!$A$2:$F$21,6,FALSE)</f>
        <v>Williamsport</v>
      </c>
    </row>
    <row r="1408" spans="1:23" ht="15.75" x14ac:dyDescent="0.25">
      <c r="A1408" s="4" t="s">
        <v>3373</v>
      </c>
      <c r="B1408" s="20">
        <v>45290</v>
      </c>
      <c r="C1408" s="4" t="s">
        <v>530</v>
      </c>
      <c r="D1408" s="4" t="s">
        <v>1744</v>
      </c>
      <c r="E1408" s="4" t="s">
        <v>1911</v>
      </c>
      <c r="F1408" s="4">
        <v>3</v>
      </c>
      <c r="G1408" s="4">
        <v>676.77</v>
      </c>
      <c r="H1408" s="4">
        <v>0.17</v>
      </c>
      <c r="I1408" s="4" t="s">
        <v>1961</v>
      </c>
      <c r="J1408" s="4">
        <v>1685.1573000000001</v>
      </c>
      <c r="K1408" s="4">
        <f t="shared" si="84"/>
        <v>3</v>
      </c>
      <c r="L1408" s="4">
        <f t="shared" si="85"/>
        <v>676.77</v>
      </c>
      <c r="M1408" s="4">
        <f t="shared" si="86"/>
        <v>0.17</v>
      </c>
      <c r="N1408" s="4">
        <f t="shared" si="87"/>
        <v>1685.1573000000001</v>
      </c>
      <c r="O1408" s="6">
        <f>VLOOKUP(C1408,'Cleaned Customer Dim'!$A$2:$D$501,4,FALSE)</f>
        <v>46</v>
      </c>
      <c r="P1408" s="6" t="str">
        <f>VLOOKUP(C1408,'Cleaned Customer Dim'!$A$2:$E$501,5,FALSE)</f>
        <v>Male</v>
      </c>
      <c r="Q1408" s="6" t="str">
        <f>VLOOKUP(C1408,'Cleaned Customer Dim'!$A$2:$J$501,10,FALSE)</f>
        <v>Bronze</v>
      </c>
      <c r="R1408" s="4" t="str">
        <f>VLOOKUP(D1408,'Cleaned Product Dim'!$A$2:$C$101,3,FALSE)</f>
        <v>Sports</v>
      </c>
      <c r="S1408" s="6">
        <f>VLOOKUP(D1408,'Cleaned Product Dim'!$A$2:$G$101,7,FALSE)</f>
        <v>434.84</v>
      </c>
      <c r="T1408" s="6">
        <f>VLOOKUP(D1408,'Cleaned Product Dim'!$A$2:$H$101,8,FALSE)</f>
        <v>185</v>
      </c>
      <c r="U1408" s="6" t="str">
        <f>VLOOKUP(E1408,'Cleaned Store Dim'!$A$2:$C$21,3,FALSE)</f>
        <v>East</v>
      </c>
      <c r="V1408" s="6" t="str">
        <f>VLOOKUP(E1408,'Cleaned Store Dim'!$A$2:$E$21,5,FALSE)</f>
        <v>Online</v>
      </c>
      <c r="W1408" s="6" t="str">
        <f>VLOOKUP(E1408,'Cleaned Store Dim'!$A$2:$F$21,6,FALSE)</f>
        <v>Joseph</v>
      </c>
    </row>
    <row r="1409" spans="1:23" ht="15.75" x14ac:dyDescent="0.25">
      <c r="A1409" s="4" t="s">
        <v>3374</v>
      </c>
      <c r="B1409" s="20">
        <v>45638</v>
      </c>
      <c r="C1409" s="4" t="s">
        <v>722</v>
      </c>
      <c r="D1409" s="4" t="s">
        <v>1585</v>
      </c>
      <c r="E1409" s="4" t="s">
        <v>1939</v>
      </c>
      <c r="F1409" s="4">
        <v>2</v>
      </c>
      <c r="G1409" s="4">
        <v>362.7</v>
      </c>
      <c r="H1409" s="4">
        <v>0.09</v>
      </c>
      <c r="I1409" s="4" t="s">
        <v>1959</v>
      </c>
      <c r="J1409" s="4">
        <v>660.11400000000003</v>
      </c>
      <c r="K1409" s="4">
        <f t="shared" si="84"/>
        <v>2</v>
      </c>
      <c r="L1409" s="4">
        <f t="shared" si="85"/>
        <v>362.7</v>
      </c>
      <c r="M1409" s="4">
        <f t="shared" si="86"/>
        <v>0.09</v>
      </c>
      <c r="N1409" s="4">
        <f t="shared" si="87"/>
        <v>660.11400000000003</v>
      </c>
      <c r="O1409" s="6">
        <f>VLOOKUP(C1409,'Cleaned Customer Dim'!$A$2:$D$501,4,FALSE)</f>
        <v>50</v>
      </c>
      <c r="P1409" s="6" t="str">
        <f>VLOOKUP(C1409,'Cleaned Customer Dim'!$A$2:$E$501,5,FALSE)</f>
        <v>Female</v>
      </c>
      <c r="Q1409" s="6" t="str">
        <f>VLOOKUP(C1409,'Cleaned Customer Dim'!$A$2:$J$501,10,FALSE)</f>
        <v>Bronze</v>
      </c>
      <c r="R1409" s="4" t="str">
        <f>VLOOKUP(D1409,'Cleaned Product Dim'!$A$2:$C$101,3,FALSE)</f>
        <v>Home</v>
      </c>
      <c r="S1409" s="6">
        <f>VLOOKUP(D1409,'Cleaned Product Dim'!$A$2:$G$101,7,FALSE)</f>
        <v>218.86</v>
      </c>
      <c r="T1409" s="6">
        <f>VLOOKUP(D1409,'Cleaned Product Dim'!$A$2:$H$101,8,FALSE)</f>
        <v>170</v>
      </c>
      <c r="U1409" s="6" t="str">
        <f>VLOOKUP(E1409,'Cleaned Store Dim'!$A$2:$C$21,3,FALSE)</f>
        <v>West</v>
      </c>
      <c r="V1409" s="6" t="str">
        <f>VLOOKUP(E1409,'Cleaned Store Dim'!$A$2:$E$21,5,FALSE)</f>
        <v>Flagship</v>
      </c>
      <c r="W1409" s="6" t="str">
        <f>VLOOKUP(E1409,'Cleaned Store Dim'!$A$2:$F$21,6,FALSE)</f>
        <v>New Jimmy</v>
      </c>
    </row>
    <row r="1410" spans="1:23" ht="15.75" x14ac:dyDescent="0.25">
      <c r="A1410" s="4" t="s">
        <v>3375</v>
      </c>
      <c r="B1410" s="20">
        <v>45679</v>
      </c>
      <c r="C1410" s="4" t="s">
        <v>468</v>
      </c>
      <c r="D1410" s="4" t="s">
        <v>1610</v>
      </c>
      <c r="E1410" s="4" t="s">
        <v>1896</v>
      </c>
      <c r="F1410" s="4">
        <v>1</v>
      </c>
      <c r="G1410" s="4">
        <v>908.5</v>
      </c>
      <c r="H1410" s="4">
        <v>0.2</v>
      </c>
      <c r="I1410" s="4" t="s">
        <v>1964</v>
      </c>
      <c r="J1410" s="4">
        <v>726.80000000000007</v>
      </c>
      <c r="K1410" s="4">
        <f t="shared" ref="K1410:K1473" si="88">IF(F1410="",J1410/(G1410*(1-H1410)),F1410)</f>
        <v>1</v>
      </c>
      <c r="L1410" s="4">
        <f t="shared" ref="L1410:L1473" si="89">IF(G1410="",J1410/(K1410*(1-H1410)),G1410)</f>
        <v>908.5</v>
      </c>
      <c r="M1410" s="4">
        <f t="shared" ref="M1410:M1473" si="90">IF(H1410="",1-(J1410/(K1410*L1410)),H1410)</f>
        <v>0.2</v>
      </c>
      <c r="N1410" s="4">
        <f t="shared" ref="N1410:N1473" si="91">IF(J1410="",F1410*G1410*(1-H1410),J1410)</f>
        <v>726.80000000000007</v>
      </c>
      <c r="O1410" s="6">
        <f>VLOOKUP(C1410,'Cleaned Customer Dim'!$A$2:$D$501,4,FALSE)</f>
        <v>33</v>
      </c>
      <c r="P1410" s="6" t="str">
        <f>VLOOKUP(C1410,'Cleaned Customer Dim'!$A$2:$E$501,5,FALSE)</f>
        <v>Female</v>
      </c>
      <c r="Q1410" s="6" t="str">
        <f>VLOOKUP(C1410,'Cleaned Customer Dim'!$A$2:$J$501,10,FALSE)</f>
        <v>Platinum</v>
      </c>
      <c r="R1410" s="4" t="str">
        <f>VLOOKUP(D1410,'Cleaned Product Dim'!$A$2:$C$101,3,FALSE)</f>
        <v>Electronics</v>
      </c>
      <c r="S1410" s="6">
        <f>VLOOKUP(D1410,'Cleaned Product Dim'!$A$2:$G$101,7,FALSE)</f>
        <v>242.23</v>
      </c>
      <c r="T1410" s="6">
        <f>VLOOKUP(D1410,'Cleaned Product Dim'!$A$2:$H$101,8,FALSE)</f>
        <v>453</v>
      </c>
      <c r="U1410" s="6" t="str">
        <f>VLOOKUP(E1410,'Cleaned Store Dim'!$A$2:$C$21,3,FALSE)</f>
        <v>South</v>
      </c>
      <c r="V1410" s="6" t="str">
        <f>VLOOKUP(E1410,'Cleaned Store Dim'!$A$2:$E$21,5,FALSE)</f>
        <v>Outlet</v>
      </c>
      <c r="W1410" s="6" t="str">
        <f>VLOOKUP(E1410,'Cleaned Store Dim'!$A$2:$F$21,6,FALSE)</f>
        <v>North Nancy</v>
      </c>
    </row>
    <row r="1411" spans="1:23" ht="15.75" x14ac:dyDescent="0.25">
      <c r="A1411" s="4" t="s">
        <v>3376</v>
      </c>
      <c r="B1411" s="20">
        <v>45413</v>
      </c>
      <c r="C1411" s="4" t="s">
        <v>251</v>
      </c>
      <c r="D1411" s="4" t="s">
        <v>1652</v>
      </c>
      <c r="E1411" s="4" t="s">
        <v>1936</v>
      </c>
      <c r="F1411" s="4">
        <v>2</v>
      </c>
      <c r="G1411" s="4">
        <v>795.37</v>
      </c>
      <c r="H1411" s="4">
        <v>0.2</v>
      </c>
      <c r="I1411" s="4" t="s">
        <v>1964</v>
      </c>
      <c r="J1411" s="4">
        <v>1272.5920000000001</v>
      </c>
      <c r="K1411" s="4">
        <f t="shared" si="88"/>
        <v>2</v>
      </c>
      <c r="L1411" s="4">
        <f t="shared" si="89"/>
        <v>795.37</v>
      </c>
      <c r="M1411" s="4">
        <f t="shared" si="90"/>
        <v>0.2</v>
      </c>
      <c r="N1411" s="4">
        <f t="shared" si="91"/>
        <v>1272.5920000000001</v>
      </c>
      <c r="O1411" s="6">
        <f>VLOOKUP(C1411,'Cleaned Customer Dim'!$A$2:$D$501,4,FALSE)</f>
        <v>58</v>
      </c>
      <c r="P1411" s="6" t="str">
        <f>VLOOKUP(C1411,'Cleaned Customer Dim'!$A$2:$E$501,5,FALSE)</f>
        <v>Male</v>
      </c>
      <c r="Q1411" s="6" t="str">
        <f>VLOOKUP(C1411,'Cleaned Customer Dim'!$A$2:$J$501,10,FALSE)</f>
        <v>Silver</v>
      </c>
      <c r="R1411" s="4" t="str">
        <f>VLOOKUP(D1411,'Cleaned Product Dim'!$A$2:$C$101,3,FALSE)</f>
        <v>Clothing</v>
      </c>
      <c r="S1411" s="6">
        <f>VLOOKUP(D1411,'Cleaned Product Dim'!$A$2:$G$101,7,FALSE)</f>
        <v>174.02</v>
      </c>
      <c r="T1411" s="6">
        <f>VLOOKUP(D1411,'Cleaned Product Dim'!$A$2:$H$101,8,FALSE)</f>
        <v>268</v>
      </c>
      <c r="U1411" s="6" t="str">
        <f>VLOOKUP(E1411,'Cleaned Store Dim'!$A$2:$C$21,3,FALSE)</f>
        <v>North</v>
      </c>
      <c r="V1411" s="6" t="str">
        <f>VLOOKUP(E1411,'Cleaned Store Dim'!$A$2:$E$21,5,FALSE)</f>
        <v>Flagship</v>
      </c>
      <c r="W1411" s="6" t="str">
        <f>VLOOKUP(E1411,'Cleaned Store Dim'!$A$2:$F$21,6,FALSE)</f>
        <v>Jenniferstad</v>
      </c>
    </row>
    <row r="1412" spans="1:23" ht="15.75" x14ac:dyDescent="0.25">
      <c r="A1412" s="4" t="s">
        <v>3377</v>
      </c>
      <c r="B1412" s="20">
        <v>45760</v>
      </c>
      <c r="C1412" s="4" t="s">
        <v>494</v>
      </c>
      <c r="D1412" s="4" t="s">
        <v>1683</v>
      </c>
      <c r="E1412" s="4" t="s">
        <v>1904</v>
      </c>
      <c r="F1412" s="4">
        <v>2</v>
      </c>
      <c r="G1412" s="4">
        <v>326.85000000000002</v>
      </c>
      <c r="H1412" s="4">
        <v>0.17</v>
      </c>
      <c r="I1412" s="4" t="s">
        <v>1964</v>
      </c>
      <c r="J1412" s="4">
        <v>542.57100000000003</v>
      </c>
      <c r="K1412" s="4">
        <f t="shared" si="88"/>
        <v>2</v>
      </c>
      <c r="L1412" s="4">
        <f t="shared" si="89"/>
        <v>326.85000000000002</v>
      </c>
      <c r="M1412" s="4">
        <f t="shared" si="90"/>
        <v>0.17</v>
      </c>
      <c r="N1412" s="4">
        <f t="shared" si="91"/>
        <v>542.57100000000003</v>
      </c>
      <c r="O1412" s="6">
        <f>VLOOKUP(C1412,'Cleaned Customer Dim'!$A$2:$D$501,4,FALSE)</f>
        <v>62</v>
      </c>
      <c r="P1412" s="6" t="str">
        <f>VLOOKUP(C1412,'Cleaned Customer Dim'!$A$2:$E$501,5,FALSE)</f>
        <v>Female</v>
      </c>
      <c r="Q1412" s="6" t="str">
        <f>VLOOKUP(C1412,'Cleaned Customer Dim'!$A$2:$J$501,10,FALSE)</f>
        <v>Bronze</v>
      </c>
      <c r="R1412" s="4" t="str">
        <f>VLOOKUP(D1412,'Cleaned Product Dim'!$A$2:$C$101,3,FALSE)</f>
        <v>Home</v>
      </c>
      <c r="S1412" s="6">
        <f>VLOOKUP(D1412,'Cleaned Product Dim'!$A$2:$G$101,7,FALSE)</f>
        <v>382.22</v>
      </c>
      <c r="T1412" s="6">
        <f>VLOOKUP(D1412,'Cleaned Product Dim'!$A$2:$H$101,8,FALSE)</f>
        <v>329</v>
      </c>
      <c r="U1412" s="6" t="str">
        <f>VLOOKUP(E1412,'Cleaned Store Dim'!$A$2:$C$21,3,FALSE)</f>
        <v>South</v>
      </c>
      <c r="V1412" s="6" t="str">
        <f>VLOOKUP(E1412,'Cleaned Store Dim'!$A$2:$E$21,5,FALSE)</f>
        <v>Online</v>
      </c>
      <c r="W1412" s="6" t="str">
        <f>VLOOKUP(E1412,'Cleaned Store Dim'!$A$2:$F$21,6,FALSE)</f>
        <v>Sharon</v>
      </c>
    </row>
    <row r="1413" spans="1:23" ht="15.75" x14ac:dyDescent="0.25">
      <c r="A1413" s="4" t="s">
        <v>3378</v>
      </c>
      <c r="B1413" s="20">
        <v>45484</v>
      </c>
      <c r="C1413" s="4" t="s">
        <v>1109</v>
      </c>
      <c r="D1413" s="4" t="s">
        <v>1750</v>
      </c>
      <c r="E1413" s="4" t="s">
        <v>1934</v>
      </c>
      <c r="F1413" s="4">
        <v>3</v>
      </c>
      <c r="G1413" s="4">
        <v>169.43</v>
      </c>
      <c r="H1413" s="4">
        <v>0.19</v>
      </c>
      <c r="I1413" s="4" t="s">
        <v>1959</v>
      </c>
      <c r="J1413" s="4">
        <v>411.71490000000011</v>
      </c>
      <c r="K1413" s="4">
        <f t="shared" si="88"/>
        <v>3</v>
      </c>
      <c r="L1413" s="4">
        <f t="shared" si="89"/>
        <v>169.43</v>
      </c>
      <c r="M1413" s="4">
        <f t="shared" si="90"/>
        <v>0.19</v>
      </c>
      <c r="N1413" s="4">
        <f t="shared" si="91"/>
        <v>411.71490000000011</v>
      </c>
      <c r="O1413" s="6">
        <f>VLOOKUP(C1413,'Cleaned Customer Dim'!$A$2:$D$501,4,FALSE)</f>
        <v>26</v>
      </c>
      <c r="P1413" s="6" t="str">
        <f>VLOOKUP(C1413,'Cleaned Customer Dim'!$A$2:$E$501,5,FALSE)</f>
        <v>Male</v>
      </c>
      <c r="Q1413" s="6" t="str">
        <f>VLOOKUP(C1413,'Cleaned Customer Dim'!$A$2:$J$501,10,FALSE)</f>
        <v>Silver</v>
      </c>
      <c r="R1413" s="4" t="str">
        <f>VLOOKUP(D1413,'Cleaned Product Dim'!$A$2:$C$101,3,FALSE)</f>
        <v>Home</v>
      </c>
      <c r="S1413" s="6">
        <f>VLOOKUP(D1413,'Cleaned Product Dim'!$A$2:$G$101,7,FALSE)</f>
        <v>461.47</v>
      </c>
      <c r="T1413" s="6">
        <f>VLOOKUP(D1413,'Cleaned Product Dim'!$A$2:$H$101,8,FALSE)</f>
        <v>190</v>
      </c>
      <c r="U1413" s="6" t="str">
        <f>VLOOKUP(E1413,'Cleaned Store Dim'!$A$2:$C$21,3,FALSE)</f>
        <v>South</v>
      </c>
      <c r="V1413" s="6" t="str">
        <f>VLOOKUP(E1413,'Cleaned Store Dim'!$A$2:$E$21,5,FALSE)</f>
        <v>Outlet</v>
      </c>
      <c r="W1413" s="6" t="str">
        <f>VLOOKUP(E1413,'Cleaned Store Dim'!$A$2:$F$21,6,FALSE)</f>
        <v>Christopher</v>
      </c>
    </row>
    <row r="1414" spans="1:23" ht="15.75" x14ac:dyDescent="0.25">
      <c r="A1414" s="4" t="s">
        <v>3379</v>
      </c>
      <c r="B1414" s="20">
        <v>45296</v>
      </c>
      <c r="C1414" s="4" t="s">
        <v>551</v>
      </c>
      <c r="D1414" s="4" t="s">
        <v>1832</v>
      </c>
      <c r="E1414" s="4" t="s">
        <v>1911</v>
      </c>
      <c r="F1414" s="4">
        <v>1</v>
      </c>
      <c r="G1414" s="4">
        <v>254.47</v>
      </c>
      <c r="H1414" s="4">
        <v>0.1</v>
      </c>
      <c r="I1414" s="4" t="s">
        <v>1959</v>
      </c>
      <c r="J1414" s="4">
        <v>229.023</v>
      </c>
      <c r="K1414" s="4">
        <f t="shared" si="88"/>
        <v>1</v>
      </c>
      <c r="L1414" s="4">
        <f t="shared" si="89"/>
        <v>254.47</v>
      </c>
      <c r="M1414" s="4">
        <f t="shared" si="90"/>
        <v>0.1</v>
      </c>
      <c r="N1414" s="4">
        <f t="shared" si="91"/>
        <v>229.023</v>
      </c>
      <c r="O1414" s="6">
        <f>VLOOKUP(C1414,'Cleaned Customer Dim'!$A$2:$D$501,4,FALSE)</f>
        <v>21</v>
      </c>
      <c r="P1414" s="6" t="str">
        <f>VLOOKUP(C1414,'Cleaned Customer Dim'!$A$2:$E$501,5,FALSE)</f>
        <v>Male</v>
      </c>
      <c r="Q1414" s="6" t="str">
        <f>VLOOKUP(C1414,'Cleaned Customer Dim'!$A$2:$J$501,10,FALSE)</f>
        <v>Bronze</v>
      </c>
      <c r="R1414" s="4" t="str">
        <f>VLOOKUP(D1414,'Cleaned Product Dim'!$A$2:$C$101,3,FALSE)</f>
        <v>Beauty</v>
      </c>
      <c r="S1414" s="6">
        <f>VLOOKUP(D1414,'Cleaned Product Dim'!$A$2:$G$101,7,FALSE)</f>
        <v>250.41615384615383</v>
      </c>
      <c r="T1414" s="6">
        <f>VLOOKUP(D1414,'Cleaned Product Dim'!$A$2:$H$101,8,FALSE)</f>
        <v>159</v>
      </c>
      <c r="U1414" s="6" t="str">
        <f>VLOOKUP(E1414,'Cleaned Store Dim'!$A$2:$C$21,3,FALSE)</f>
        <v>East</v>
      </c>
      <c r="V1414" s="6" t="str">
        <f>VLOOKUP(E1414,'Cleaned Store Dim'!$A$2:$E$21,5,FALSE)</f>
        <v>Online</v>
      </c>
      <c r="W1414" s="6" t="str">
        <f>VLOOKUP(E1414,'Cleaned Store Dim'!$A$2:$F$21,6,FALSE)</f>
        <v>Joseph</v>
      </c>
    </row>
    <row r="1415" spans="1:23" ht="15.75" x14ac:dyDescent="0.25">
      <c r="A1415" s="4" t="s">
        <v>3380</v>
      </c>
      <c r="B1415" s="20">
        <v>45330</v>
      </c>
      <c r="C1415" s="4" t="s">
        <v>1310</v>
      </c>
      <c r="D1415" s="4" t="s">
        <v>1652</v>
      </c>
      <c r="E1415" s="4" t="s">
        <v>1939</v>
      </c>
      <c r="F1415" s="4">
        <v>4</v>
      </c>
      <c r="G1415" s="4">
        <v>627.73</v>
      </c>
      <c r="H1415" s="4">
        <v>0.11</v>
      </c>
      <c r="I1415" s="4" t="s">
        <v>1964</v>
      </c>
      <c r="J1415" s="4">
        <v>2234.7188000000001</v>
      </c>
      <c r="K1415" s="4">
        <f t="shared" si="88"/>
        <v>4</v>
      </c>
      <c r="L1415" s="4">
        <f t="shared" si="89"/>
        <v>627.73</v>
      </c>
      <c r="M1415" s="4">
        <f t="shared" si="90"/>
        <v>0.11</v>
      </c>
      <c r="N1415" s="4">
        <f t="shared" si="91"/>
        <v>2234.7188000000001</v>
      </c>
      <c r="O1415" s="6">
        <f>VLOOKUP(C1415,'Cleaned Customer Dim'!$A$2:$D$501,4,FALSE)</f>
        <v>60</v>
      </c>
      <c r="P1415" s="6" t="str">
        <f>VLOOKUP(C1415,'Cleaned Customer Dim'!$A$2:$E$501,5,FALSE)</f>
        <v>Female</v>
      </c>
      <c r="Q1415" s="6" t="str">
        <f>VLOOKUP(C1415,'Cleaned Customer Dim'!$A$2:$J$501,10,FALSE)</f>
        <v>Silver</v>
      </c>
      <c r="R1415" s="4" t="str">
        <f>VLOOKUP(D1415,'Cleaned Product Dim'!$A$2:$C$101,3,FALSE)</f>
        <v>Clothing</v>
      </c>
      <c r="S1415" s="6">
        <f>VLOOKUP(D1415,'Cleaned Product Dim'!$A$2:$G$101,7,FALSE)</f>
        <v>174.02</v>
      </c>
      <c r="T1415" s="6">
        <f>VLOOKUP(D1415,'Cleaned Product Dim'!$A$2:$H$101,8,FALSE)</f>
        <v>268</v>
      </c>
      <c r="U1415" s="6" t="str">
        <f>VLOOKUP(E1415,'Cleaned Store Dim'!$A$2:$C$21,3,FALSE)</f>
        <v>West</v>
      </c>
      <c r="V1415" s="6" t="str">
        <f>VLOOKUP(E1415,'Cleaned Store Dim'!$A$2:$E$21,5,FALSE)</f>
        <v>Flagship</v>
      </c>
      <c r="W1415" s="6" t="str">
        <f>VLOOKUP(E1415,'Cleaned Store Dim'!$A$2:$F$21,6,FALSE)</f>
        <v>New Jimmy</v>
      </c>
    </row>
    <row r="1416" spans="1:23" ht="15.75" x14ac:dyDescent="0.25">
      <c r="A1416" s="4" t="s">
        <v>3381</v>
      </c>
      <c r="B1416" s="20">
        <v>45630</v>
      </c>
      <c r="C1416" s="4" t="s">
        <v>1172</v>
      </c>
      <c r="D1416" s="4" t="s">
        <v>1670</v>
      </c>
      <c r="E1416" s="4" t="s">
        <v>1948</v>
      </c>
      <c r="F1416" s="4">
        <v>4</v>
      </c>
      <c r="G1416" s="4">
        <v>327.25</v>
      </c>
      <c r="H1416" s="4">
        <v>0.13</v>
      </c>
      <c r="I1416" s="4" t="s">
        <v>1964</v>
      </c>
      <c r="J1416" s="4">
        <v>1138.83</v>
      </c>
      <c r="K1416" s="4">
        <f t="shared" si="88"/>
        <v>4</v>
      </c>
      <c r="L1416" s="4">
        <f t="shared" si="89"/>
        <v>327.25</v>
      </c>
      <c r="M1416" s="4">
        <f t="shared" si="90"/>
        <v>0.13</v>
      </c>
      <c r="N1416" s="4">
        <f t="shared" si="91"/>
        <v>1138.83</v>
      </c>
      <c r="O1416" s="6">
        <f>VLOOKUP(C1416,'Cleaned Customer Dim'!$A$2:$D$501,4,FALSE)</f>
        <v>21</v>
      </c>
      <c r="P1416" s="6" t="str">
        <f>VLOOKUP(C1416,'Cleaned Customer Dim'!$A$2:$E$501,5,FALSE)</f>
        <v>Female</v>
      </c>
      <c r="Q1416" s="6" t="str">
        <f>VLOOKUP(C1416,'Cleaned Customer Dim'!$A$2:$J$501,10,FALSE)</f>
        <v>Platinum</v>
      </c>
      <c r="R1416" s="4" t="str">
        <f>VLOOKUP(D1416,'Cleaned Product Dim'!$A$2:$C$101,3,FALSE)</f>
        <v>Sports</v>
      </c>
      <c r="S1416" s="6">
        <f>VLOOKUP(D1416,'Cleaned Product Dim'!$A$2:$G$101,7,FALSE)</f>
        <v>204.39</v>
      </c>
      <c r="T1416" s="6">
        <f>VLOOKUP(D1416,'Cleaned Product Dim'!$A$2:$H$101,8,FALSE)</f>
        <v>281</v>
      </c>
      <c r="U1416" s="6" t="str">
        <f>VLOOKUP(E1416,'Cleaned Store Dim'!$A$2:$C$21,3,FALSE)</f>
        <v>East</v>
      </c>
      <c r="V1416" s="6" t="str">
        <f>VLOOKUP(E1416,'Cleaned Store Dim'!$A$2:$E$21,5,FALSE)</f>
        <v>Online</v>
      </c>
      <c r="W1416" s="6" t="str">
        <f>VLOOKUP(E1416,'Cleaned Store Dim'!$A$2:$F$21,6,FALSE)</f>
        <v>Vasquez</v>
      </c>
    </row>
    <row r="1417" spans="1:23" ht="15.75" x14ac:dyDescent="0.25">
      <c r="A1417" s="4" t="s">
        <v>3382</v>
      </c>
      <c r="B1417" s="20">
        <v>45873</v>
      </c>
      <c r="C1417" s="4" t="s">
        <v>497</v>
      </c>
      <c r="D1417" s="4" t="s">
        <v>1759</v>
      </c>
      <c r="E1417" s="4" t="s">
        <v>1927</v>
      </c>
      <c r="F1417" s="4">
        <v>4</v>
      </c>
      <c r="G1417" s="4">
        <v>511.43</v>
      </c>
      <c r="H1417" s="4">
        <v>0.18</v>
      </c>
      <c r="I1417" s="4" t="s">
        <v>1964</v>
      </c>
      <c r="J1417" s="4">
        <v>1677.4903999999999</v>
      </c>
      <c r="K1417" s="4">
        <f t="shared" si="88"/>
        <v>4</v>
      </c>
      <c r="L1417" s="4">
        <f t="shared" si="89"/>
        <v>511.43</v>
      </c>
      <c r="M1417" s="4">
        <f t="shared" si="90"/>
        <v>0.18</v>
      </c>
      <c r="N1417" s="4">
        <f t="shared" si="91"/>
        <v>1677.4903999999999</v>
      </c>
      <c r="O1417" s="6">
        <f>VLOOKUP(C1417,'Cleaned Customer Dim'!$A$2:$D$501,4,FALSE)</f>
        <v>46</v>
      </c>
      <c r="P1417" s="6" t="str">
        <f>VLOOKUP(C1417,'Cleaned Customer Dim'!$A$2:$E$501,5,FALSE)</f>
        <v>Male</v>
      </c>
      <c r="Q1417" s="6" t="str">
        <f>VLOOKUP(C1417,'Cleaned Customer Dim'!$A$2:$J$501,10,FALSE)</f>
        <v>Platinum</v>
      </c>
      <c r="R1417" s="4" t="str">
        <f>VLOOKUP(D1417,'Cleaned Product Dim'!$A$2:$C$101,3,FALSE)</f>
        <v>Beauty</v>
      </c>
      <c r="S1417" s="6">
        <f>VLOOKUP(D1417,'Cleaned Product Dim'!$A$2:$G$101,7,FALSE)</f>
        <v>17.309999999999999</v>
      </c>
      <c r="T1417" s="6">
        <f>VLOOKUP(D1417,'Cleaned Product Dim'!$A$2:$H$101,8,FALSE)</f>
        <v>399</v>
      </c>
      <c r="U1417" s="6" t="str">
        <f>VLOOKUP(E1417,'Cleaned Store Dim'!$A$2:$C$21,3,FALSE)</f>
        <v>South</v>
      </c>
      <c r="V1417" s="6" t="str">
        <f>VLOOKUP(E1417,'Cleaned Store Dim'!$A$2:$E$21,5,FALSE)</f>
        <v>Online</v>
      </c>
      <c r="W1417" s="6" t="str">
        <f>VLOOKUP(E1417,'Cleaned Store Dim'!$A$2:$F$21,6,FALSE)</f>
        <v>Lake</v>
      </c>
    </row>
    <row r="1418" spans="1:23" ht="15.75" x14ac:dyDescent="0.25">
      <c r="A1418" s="4" t="s">
        <v>3383</v>
      </c>
      <c r="B1418" s="20">
        <v>45473</v>
      </c>
      <c r="C1418" s="4" t="s">
        <v>557</v>
      </c>
      <c r="D1418" s="4" t="s">
        <v>1771</v>
      </c>
      <c r="E1418" s="4" t="s">
        <v>1942</v>
      </c>
      <c r="F1418" s="4">
        <v>4</v>
      </c>
      <c r="G1418" s="4">
        <v>194.67</v>
      </c>
      <c r="H1418" s="4">
        <v>0.23</v>
      </c>
      <c r="I1418" s="4" t="s">
        <v>1961</v>
      </c>
      <c r="J1418" s="4">
        <v>599.58359999999993</v>
      </c>
      <c r="K1418" s="4">
        <f t="shared" si="88"/>
        <v>4</v>
      </c>
      <c r="L1418" s="4">
        <f t="shared" si="89"/>
        <v>194.67</v>
      </c>
      <c r="M1418" s="4">
        <f t="shared" si="90"/>
        <v>0.23</v>
      </c>
      <c r="N1418" s="4">
        <f t="shared" si="91"/>
        <v>599.58359999999993</v>
      </c>
      <c r="O1418" s="6">
        <f>VLOOKUP(C1418,'Cleaned Customer Dim'!$A$2:$D$501,4,FALSE)</f>
        <v>47</v>
      </c>
      <c r="P1418" s="6" t="str">
        <f>VLOOKUP(C1418,'Cleaned Customer Dim'!$A$2:$E$501,5,FALSE)</f>
        <v>Female</v>
      </c>
      <c r="Q1418" s="6" t="str">
        <f>VLOOKUP(C1418,'Cleaned Customer Dim'!$A$2:$J$501,10,FALSE)</f>
        <v>Platinum</v>
      </c>
      <c r="R1418" s="4" t="str">
        <f>VLOOKUP(D1418,'Cleaned Product Dim'!$A$2:$C$101,3,FALSE)</f>
        <v>Beauty</v>
      </c>
      <c r="S1418" s="6">
        <f>VLOOKUP(D1418,'Cleaned Product Dim'!$A$2:$G$101,7,FALSE)</f>
        <v>266.86</v>
      </c>
      <c r="T1418" s="6">
        <f>VLOOKUP(D1418,'Cleaned Product Dim'!$A$2:$H$101,8,FALSE)</f>
        <v>458</v>
      </c>
      <c r="U1418" s="6" t="str">
        <f>VLOOKUP(E1418,'Cleaned Store Dim'!$A$2:$C$21,3,FALSE)</f>
        <v>North</v>
      </c>
      <c r="V1418" s="6" t="str">
        <f>VLOOKUP(E1418,'Cleaned Store Dim'!$A$2:$E$21,5,FALSE)</f>
        <v>Flagship</v>
      </c>
      <c r="W1418" s="6" t="str">
        <f>VLOOKUP(E1418,'Cleaned Store Dim'!$A$2:$F$21,6,FALSE)</f>
        <v>Benson</v>
      </c>
    </row>
    <row r="1419" spans="1:23" ht="15.75" x14ac:dyDescent="0.25">
      <c r="A1419" s="4" t="s">
        <v>3384</v>
      </c>
      <c r="B1419" s="20">
        <v>45304</v>
      </c>
      <c r="C1419" s="4" t="s">
        <v>225</v>
      </c>
      <c r="D1419" s="4" t="s">
        <v>1645</v>
      </c>
      <c r="E1419" s="4" t="s">
        <v>1892</v>
      </c>
      <c r="F1419" s="4">
        <v>2</v>
      </c>
      <c r="G1419" s="4">
        <v>54.51</v>
      </c>
      <c r="H1419" s="4">
        <v>7.0000000000000007E-2</v>
      </c>
      <c r="I1419" s="4" t="s">
        <v>1959</v>
      </c>
      <c r="J1419" s="4">
        <v>101.3886</v>
      </c>
      <c r="K1419" s="4">
        <f t="shared" si="88"/>
        <v>2</v>
      </c>
      <c r="L1419" s="4">
        <f t="shared" si="89"/>
        <v>54.51</v>
      </c>
      <c r="M1419" s="4">
        <f t="shared" si="90"/>
        <v>7.0000000000000007E-2</v>
      </c>
      <c r="N1419" s="4">
        <f t="shared" si="91"/>
        <v>101.3886</v>
      </c>
      <c r="O1419" s="6">
        <f>VLOOKUP(C1419,'Cleaned Customer Dim'!$A$2:$D$501,4,FALSE)</f>
        <v>53</v>
      </c>
      <c r="P1419" s="6" t="str">
        <f>VLOOKUP(C1419,'Cleaned Customer Dim'!$A$2:$E$501,5,FALSE)</f>
        <v>Male</v>
      </c>
      <c r="Q1419" s="6" t="str">
        <f>VLOOKUP(C1419,'Cleaned Customer Dim'!$A$2:$J$501,10,FALSE)</f>
        <v>Platinum</v>
      </c>
      <c r="R1419" s="4" t="str">
        <f>VLOOKUP(D1419,'Cleaned Product Dim'!$A$2:$C$101,3,FALSE)</f>
        <v>Clothing</v>
      </c>
      <c r="S1419" s="6">
        <f>VLOOKUP(D1419,'Cleaned Product Dim'!$A$2:$G$101,7,FALSE)</f>
        <v>265.73266666666666</v>
      </c>
      <c r="T1419" s="6">
        <f>VLOOKUP(D1419,'Cleaned Product Dim'!$A$2:$H$101,8,FALSE)</f>
        <v>360</v>
      </c>
      <c r="U1419" s="6" t="str">
        <f>VLOOKUP(E1419,'Cleaned Store Dim'!$A$2:$C$21,3,FALSE)</f>
        <v>North</v>
      </c>
      <c r="V1419" s="6" t="str">
        <f>VLOOKUP(E1419,'Cleaned Store Dim'!$A$2:$E$21,5,FALSE)</f>
        <v>Flagship</v>
      </c>
      <c r="W1419" s="6" t="str">
        <f>VLOOKUP(E1419,'Cleaned Store Dim'!$A$2:$F$21,6,FALSE)</f>
        <v>Daniel</v>
      </c>
    </row>
    <row r="1420" spans="1:23" ht="15.75" x14ac:dyDescent="0.25">
      <c r="A1420" s="4" t="s">
        <v>3385</v>
      </c>
      <c r="B1420" s="20">
        <v>45557</v>
      </c>
      <c r="C1420" s="4" t="s">
        <v>282</v>
      </c>
      <c r="D1420" s="4" t="s">
        <v>1768</v>
      </c>
      <c r="E1420" s="4" t="s">
        <v>1927</v>
      </c>
      <c r="F1420" s="4">
        <v>4</v>
      </c>
      <c r="G1420" s="4">
        <v>964</v>
      </c>
      <c r="H1420" s="4">
        <v>0.14000000000000001</v>
      </c>
      <c r="I1420" s="4" t="s">
        <v>1961</v>
      </c>
      <c r="J1420" s="4">
        <v>3316.16</v>
      </c>
      <c r="K1420" s="4">
        <f t="shared" si="88"/>
        <v>4</v>
      </c>
      <c r="L1420" s="4">
        <f t="shared" si="89"/>
        <v>964</v>
      </c>
      <c r="M1420" s="4">
        <f t="shared" si="90"/>
        <v>0.14000000000000001</v>
      </c>
      <c r="N1420" s="4">
        <f t="shared" si="91"/>
        <v>3316.16</v>
      </c>
      <c r="O1420" s="6">
        <f>VLOOKUP(C1420,'Cleaned Customer Dim'!$A$2:$D$501,4,FALSE)</f>
        <v>37</v>
      </c>
      <c r="P1420" s="6" t="str">
        <f>VLOOKUP(C1420,'Cleaned Customer Dim'!$A$2:$E$501,5,FALSE)</f>
        <v>Male</v>
      </c>
      <c r="Q1420" s="6" t="str">
        <f>VLOOKUP(C1420,'Cleaned Customer Dim'!$A$2:$J$501,10,FALSE)</f>
        <v>Gold</v>
      </c>
      <c r="R1420" s="4" t="str">
        <f>VLOOKUP(D1420,'Cleaned Product Dim'!$A$2:$C$101,3,FALSE)</f>
        <v>Electronics</v>
      </c>
      <c r="S1420" s="6">
        <f>VLOOKUP(D1420,'Cleaned Product Dim'!$A$2:$G$101,7,FALSE)</f>
        <v>86.42</v>
      </c>
      <c r="T1420" s="6">
        <f>VLOOKUP(D1420,'Cleaned Product Dim'!$A$2:$H$101,8,FALSE)</f>
        <v>222</v>
      </c>
      <c r="U1420" s="6" t="str">
        <f>VLOOKUP(E1420,'Cleaned Store Dim'!$A$2:$C$21,3,FALSE)</f>
        <v>South</v>
      </c>
      <c r="V1420" s="6" t="str">
        <f>VLOOKUP(E1420,'Cleaned Store Dim'!$A$2:$E$21,5,FALSE)</f>
        <v>Online</v>
      </c>
      <c r="W1420" s="6" t="str">
        <f>VLOOKUP(E1420,'Cleaned Store Dim'!$A$2:$F$21,6,FALSE)</f>
        <v>Lake</v>
      </c>
    </row>
    <row r="1421" spans="1:23" ht="15.75" x14ac:dyDescent="0.25">
      <c r="A1421" s="4" t="s">
        <v>3386</v>
      </c>
      <c r="B1421" s="20">
        <v>45527</v>
      </c>
      <c r="C1421" s="4" t="s">
        <v>161</v>
      </c>
      <c r="D1421" s="4" t="s">
        <v>1850</v>
      </c>
      <c r="E1421" s="4" t="s">
        <v>1904</v>
      </c>
      <c r="F1421" s="4">
        <v>1</v>
      </c>
      <c r="G1421" s="4">
        <v>170.12</v>
      </c>
      <c r="H1421" s="4">
        <v>0.26</v>
      </c>
      <c r="I1421" s="4" t="s">
        <v>1961</v>
      </c>
      <c r="J1421" s="4">
        <v>125.8888</v>
      </c>
      <c r="K1421" s="4">
        <f t="shared" si="88"/>
        <v>1</v>
      </c>
      <c r="L1421" s="4">
        <f t="shared" si="89"/>
        <v>170.12</v>
      </c>
      <c r="M1421" s="4">
        <f t="shared" si="90"/>
        <v>0.26</v>
      </c>
      <c r="N1421" s="4">
        <f t="shared" si="91"/>
        <v>125.8888</v>
      </c>
      <c r="O1421" s="6">
        <f>VLOOKUP(C1421,'Cleaned Customer Dim'!$A$2:$D$501,4,FALSE)</f>
        <v>50</v>
      </c>
      <c r="P1421" s="6" t="str">
        <f>VLOOKUP(C1421,'Cleaned Customer Dim'!$A$2:$E$501,5,FALSE)</f>
        <v>Male</v>
      </c>
      <c r="Q1421" s="6" t="str">
        <f>VLOOKUP(C1421,'Cleaned Customer Dim'!$A$2:$J$501,10,FALSE)</f>
        <v>Gold</v>
      </c>
      <c r="R1421" s="4" t="str">
        <f>VLOOKUP(D1421,'Cleaned Product Dim'!$A$2:$C$101,3,FALSE)</f>
        <v>Beauty</v>
      </c>
      <c r="S1421" s="6">
        <f>VLOOKUP(D1421,'Cleaned Product Dim'!$A$2:$G$101,7,FALSE)</f>
        <v>183.04</v>
      </c>
      <c r="T1421" s="6">
        <f>VLOOKUP(D1421,'Cleaned Product Dim'!$A$2:$H$101,8,FALSE)</f>
        <v>457</v>
      </c>
      <c r="U1421" s="6" t="str">
        <f>VLOOKUP(E1421,'Cleaned Store Dim'!$A$2:$C$21,3,FALSE)</f>
        <v>South</v>
      </c>
      <c r="V1421" s="6" t="str">
        <f>VLOOKUP(E1421,'Cleaned Store Dim'!$A$2:$E$21,5,FALSE)</f>
        <v>Online</v>
      </c>
      <c r="W1421" s="6" t="str">
        <f>VLOOKUP(E1421,'Cleaned Store Dim'!$A$2:$F$21,6,FALSE)</f>
        <v>Sharon</v>
      </c>
    </row>
    <row r="1422" spans="1:23" ht="15.75" x14ac:dyDescent="0.25">
      <c r="A1422" s="4" t="s">
        <v>3387</v>
      </c>
      <c r="B1422" s="20">
        <v>45816</v>
      </c>
      <c r="C1422" s="4" t="s">
        <v>518</v>
      </c>
      <c r="D1422" s="4" t="s">
        <v>1741</v>
      </c>
      <c r="E1422" s="4" t="s">
        <v>1948</v>
      </c>
      <c r="F1422" s="4">
        <v>2</v>
      </c>
      <c r="G1422" s="4">
        <v>664.5</v>
      </c>
      <c r="H1422" s="4">
        <v>0.23</v>
      </c>
      <c r="I1422" s="4" t="s">
        <v>1959</v>
      </c>
      <c r="J1422" s="4">
        <v>1023.33</v>
      </c>
      <c r="K1422" s="4">
        <f t="shared" si="88"/>
        <v>2</v>
      </c>
      <c r="L1422" s="4">
        <f t="shared" si="89"/>
        <v>664.5</v>
      </c>
      <c r="M1422" s="4">
        <f t="shared" si="90"/>
        <v>0.23</v>
      </c>
      <c r="N1422" s="4">
        <f t="shared" si="91"/>
        <v>1023.33</v>
      </c>
      <c r="O1422" s="6">
        <f>VLOOKUP(C1422,'Cleaned Customer Dim'!$A$2:$D$501,4,FALSE)</f>
        <v>41</v>
      </c>
      <c r="P1422" s="6" t="str">
        <f>VLOOKUP(C1422,'Cleaned Customer Dim'!$A$2:$E$501,5,FALSE)</f>
        <v>Female</v>
      </c>
      <c r="Q1422" s="6" t="str">
        <f>VLOOKUP(C1422,'Cleaned Customer Dim'!$A$2:$J$501,10,FALSE)</f>
        <v>Platinum</v>
      </c>
      <c r="R1422" s="4" t="str">
        <f>VLOOKUP(D1422,'Cleaned Product Dim'!$A$2:$C$101,3,FALSE)</f>
        <v>Clothing</v>
      </c>
      <c r="S1422" s="6">
        <f>VLOOKUP(D1422,'Cleaned Product Dim'!$A$2:$G$101,7,FALSE)</f>
        <v>386.56</v>
      </c>
      <c r="T1422" s="6">
        <f>VLOOKUP(D1422,'Cleaned Product Dim'!$A$2:$H$101,8,FALSE)</f>
        <v>125</v>
      </c>
      <c r="U1422" s="6" t="str">
        <f>VLOOKUP(E1422,'Cleaned Store Dim'!$A$2:$C$21,3,FALSE)</f>
        <v>East</v>
      </c>
      <c r="V1422" s="6" t="str">
        <f>VLOOKUP(E1422,'Cleaned Store Dim'!$A$2:$E$21,5,FALSE)</f>
        <v>Online</v>
      </c>
      <c r="W1422" s="6" t="str">
        <f>VLOOKUP(E1422,'Cleaned Store Dim'!$A$2:$F$21,6,FALSE)</f>
        <v>Vasquez</v>
      </c>
    </row>
    <row r="1423" spans="1:23" ht="15.75" x14ac:dyDescent="0.25">
      <c r="A1423" s="4" t="s">
        <v>3388</v>
      </c>
      <c r="B1423" s="20">
        <v>45818</v>
      </c>
      <c r="C1423" s="4" t="s">
        <v>1172</v>
      </c>
      <c r="D1423" s="4" t="s">
        <v>1715</v>
      </c>
      <c r="E1423" s="4" t="s">
        <v>1924</v>
      </c>
      <c r="F1423" s="4">
        <v>4</v>
      </c>
      <c r="G1423" s="4">
        <v>557.51</v>
      </c>
      <c r="H1423" s="4">
        <v>0.11</v>
      </c>
      <c r="I1423" s="4" t="s">
        <v>1959</v>
      </c>
      <c r="J1423" s="4">
        <v>1984.7356</v>
      </c>
      <c r="K1423" s="4">
        <f t="shared" si="88"/>
        <v>4</v>
      </c>
      <c r="L1423" s="4">
        <f t="shared" si="89"/>
        <v>557.51</v>
      </c>
      <c r="M1423" s="4">
        <f t="shared" si="90"/>
        <v>0.11</v>
      </c>
      <c r="N1423" s="4">
        <f t="shared" si="91"/>
        <v>1984.7356</v>
      </c>
      <c r="O1423" s="6">
        <f>VLOOKUP(C1423,'Cleaned Customer Dim'!$A$2:$D$501,4,FALSE)</f>
        <v>21</v>
      </c>
      <c r="P1423" s="6" t="str">
        <f>VLOOKUP(C1423,'Cleaned Customer Dim'!$A$2:$E$501,5,FALSE)</f>
        <v>Female</v>
      </c>
      <c r="Q1423" s="6" t="str">
        <f>VLOOKUP(C1423,'Cleaned Customer Dim'!$A$2:$J$501,10,FALSE)</f>
        <v>Platinum</v>
      </c>
      <c r="R1423" s="4" t="str">
        <f>VLOOKUP(D1423,'Cleaned Product Dim'!$A$2:$C$101,3,FALSE)</f>
        <v>Sports</v>
      </c>
      <c r="S1423" s="6">
        <f>VLOOKUP(D1423,'Cleaned Product Dim'!$A$2:$G$101,7,FALSE)</f>
        <v>318.91000000000003</v>
      </c>
      <c r="T1423" s="6">
        <f>VLOOKUP(D1423,'Cleaned Product Dim'!$A$2:$H$101,8,FALSE)</f>
        <v>114</v>
      </c>
      <c r="U1423" s="6" t="str">
        <f>VLOOKUP(E1423,'Cleaned Store Dim'!$A$2:$C$21,3,FALSE)</f>
        <v>East</v>
      </c>
      <c r="V1423" s="6" t="str">
        <f>VLOOKUP(E1423,'Cleaned Store Dim'!$A$2:$E$21,5,FALSE)</f>
        <v>Online</v>
      </c>
      <c r="W1423" s="6" t="str">
        <f>VLOOKUP(E1423,'Cleaned Store Dim'!$A$2:$F$21,6,FALSE)</f>
        <v>David</v>
      </c>
    </row>
    <row r="1424" spans="1:23" ht="15.75" x14ac:dyDescent="0.25">
      <c r="A1424" s="4" t="s">
        <v>3389</v>
      </c>
      <c r="B1424" s="20">
        <v>45807</v>
      </c>
      <c r="C1424" s="4" t="s">
        <v>1250</v>
      </c>
      <c r="D1424" s="4" t="s">
        <v>1853</v>
      </c>
      <c r="E1424" s="4" t="s">
        <v>1892</v>
      </c>
      <c r="F1424" s="4">
        <v>2</v>
      </c>
      <c r="G1424" s="4">
        <v>410</v>
      </c>
      <c r="H1424" s="4">
        <v>0.13</v>
      </c>
      <c r="I1424" s="4" t="s">
        <v>1964</v>
      </c>
      <c r="J1424" s="4">
        <v>713.4</v>
      </c>
      <c r="K1424" s="4">
        <f t="shared" si="88"/>
        <v>2</v>
      </c>
      <c r="L1424" s="4">
        <f t="shared" si="89"/>
        <v>410</v>
      </c>
      <c r="M1424" s="4">
        <f t="shared" si="90"/>
        <v>0.13</v>
      </c>
      <c r="N1424" s="4">
        <f t="shared" si="91"/>
        <v>713.4</v>
      </c>
      <c r="O1424" s="6">
        <f>VLOOKUP(C1424,'Cleaned Customer Dim'!$A$2:$D$501,4,FALSE)</f>
        <v>62</v>
      </c>
      <c r="P1424" s="6" t="str">
        <f>VLOOKUP(C1424,'Cleaned Customer Dim'!$A$2:$E$501,5,FALSE)</f>
        <v>Female</v>
      </c>
      <c r="Q1424" s="6" t="str">
        <f>VLOOKUP(C1424,'Cleaned Customer Dim'!$A$2:$J$501,10,FALSE)</f>
        <v>Platinum</v>
      </c>
      <c r="R1424" s="4" t="str">
        <f>VLOOKUP(D1424,'Cleaned Product Dim'!$A$2:$C$101,3,FALSE)</f>
        <v>Electronics</v>
      </c>
      <c r="S1424" s="6">
        <f>VLOOKUP(D1424,'Cleaned Product Dim'!$A$2:$G$101,7,FALSE)</f>
        <v>340.14</v>
      </c>
      <c r="T1424" s="6">
        <f>VLOOKUP(D1424,'Cleaned Product Dim'!$A$2:$H$101,8,FALSE)</f>
        <v>361</v>
      </c>
      <c r="U1424" s="6" t="str">
        <f>VLOOKUP(E1424,'Cleaned Store Dim'!$A$2:$C$21,3,FALSE)</f>
        <v>North</v>
      </c>
      <c r="V1424" s="6" t="str">
        <f>VLOOKUP(E1424,'Cleaned Store Dim'!$A$2:$E$21,5,FALSE)</f>
        <v>Flagship</v>
      </c>
      <c r="W1424" s="6" t="str">
        <f>VLOOKUP(E1424,'Cleaned Store Dim'!$A$2:$F$21,6,FALSE)</f>
        <v>Daniel</v>
      </c>
    </row>
    <row r="1425" spans="1:23" ht="15.75" x14ac:dyDescent="0.25">
      <c r="A1425" s="4" t="s">
        <v>3390</v>
      </c>
      <c r="B1425" s="20">
        <v>45473</v>
      </c>
      <c r="C1425" s="4" t="s">
        <v>977</v>
      </c>
      <c r="D1425" s="4" t="s">
        <v>1832</v>
      </c>
      <c r="E1425" s="4" t="s">
        <v>1908</v>
      </c>
      <c r="F1425" s="4">
        <v>2</v>
      </c>
      <c r="G1425" s="4">
        <v>879.93</v>
      </c>
      <c r="H1425" s="4">
        <v>0.28999999999999998</v>
      </c>
      <c r="I1425" s="4" t="s">
        <v>1964</v>
      </c>
      <c r="J1425" s="4">
        <v>1249.5006000000001</v>
      </c>
      <c r="K1425" s="4">
        <f t="shared" si="88"/>
        <v>2</v>
      </c>
      <c r="L1425" s="4">
        <f t="shared" si="89"/>
        <v>879.93</v>
      </c>
      <c r="M1425" s="4">
        <f t="shared" si="90"/>
        <v>0.28999999999999998</v>
      </c>
      <c r="N1425" s="4">
        <f t="shared" si="91"/>
        <v>1249.5006000000001</v>
      </c>
      <c r="O1425" s="6">
        <f>VLOOKUP(C1425,'Cleaned Customer Dim'!$A$2:$D$501,4,FALSE)</f>
        <v>44</v>
      </c>
      <c r="P1425" s="6" t="str">
        <f>VLOOKUP(C1425,'Cleaned Customer Dim'!$A$2:$E$501,5,FALSE)</f>
        <v>Male</v>
      </c>
      <c r="Q1425" s="6" t="str">
        <f>VLOOKUP(C1425,'Cleaned Customer Dim'!$A$2:$J$501,10,FALSE)</f>
        <v>Platinum</v>
      </c>
      <c r="R1425" s="4" t="str">
        <f>VLOOKUP(D1425,'Cleaned Product Dim'!$A$2:$C$101,3,FALSE)</f>
        <v>Beauty</v>
      </c>
      <c r="S1425" s="6">
        <f>VLOOKUP(D1425,'Cleaned Product Dim'!$A$2:$G$101,7,FALSE)</f>
        <v>250.41615384615383</v>
      </c>
      <c r="T1425" s="6">
        <f>VLOOKUP(D1425,'Cleaned Product Dim'!$A$2:$H$101,8,FALSE)</f>
        <v>159</v>
      </c>
      <c r="U1425" s="6" t="str">
        <f>VLOOKUP(E1425,'Cleaned Store Dim'!$A$2:$C$21,3,FALSE)</f>
        <v>North</v>
      </c>
      <c r="V1425" s="6" t="str">
        <f>VLOOKUP(E1425,'Cleaned Store Dim'!$A$2:$E$21,5,FALSE)</f>
        <v>Outlet</v>
      </c>
      <c r="W1425" s="6" t="str">
        <f>VLOOKUP(E1425,'Cleaned Store Dim'!$A$2:$F$21,6,FALSE)</f>
        <v>Chester</v>
      </c>
    </row>
    <row r="1426" spans="1:23" ht="15.75" x14ac:dyDescent="0.25">
      <c r="A1426" s="4" t="s">
        <v>3391</v>
      </c>
      <c r="B1426" s="20">
        <v>45839</v>
      </c>
      <c r="C1426" s="4" t="s">
        <v>42</v>
      </c>
      <c r="D1426" s="4" t="s">
        <v>1610</v>
      </c>
      <c r="E1426" s="4" t="s">
        <v>1945</v>
      </c>
      <c r="F1426" s="4">
        <v>1</v>
      </c>
      <c r="G1426" s="4">
        <v>350.58</v>
      </c>
      <c r="H1426" s="4">
        <v>0.03</v>
      </c>
      <c r="I1426" s="4" t="s">
        <v>1964</v>
      </c>
      <c r="J1426" s="4">
        <v>340.06259999999997</v>
      </c>
      <c r="K1426" s="4">
        <f t="shared" si="88"/>
        <v>1</v>
      </c>
      <c r="L1426" s="4">
        <f t="shared" si="89"/>
        <v>350.58</v>
      </c>
      <c r="M1426" s="4">
        <f t="shared" si="90"/>
        <v>0.03</v>
      </c>
      <c r="N1426" s="4">
        <f t="shared" si="91"/>
        <v>340.06259999999997</v>
      </c>
      <c r="O1426" s="6">
        <f>VLOOKUP(C1426,'Cleaned Customer Dim'!$A$2:$D$501,4,FALSE)</f>
        <v>29</v>
      </c>
      <c r="P1426" s="6" t="str">
        <f>VLOOKUP(C1426,'Cleaned Customer Dim'!$A$2:$E$501,5,FALSE)</f>
        <v>Female</v>
      </c>
      <c r="Q1426" s="6" t="str">
        <f>VLOOKUP(C1426,'Cleaned Customer Dim'!$A$2:$J$501,10,FALSE)</f>
        <v>Bronze</v>
      </c>
      <c r="R1426" s="4" t="str">
        <f>VLOOKUP(D1426,'Cleaned Product Dim'!$A$2:$C$101,3,FALSE)</f>
        <v>Electronics</v>
      </c>
      <c r="S1426" s="6">
        <f>VLOOKUP(D1426,'Cleaned Product Dim'!$A$2:$G$101,7,FALSE)</f>
        <v>242.23</v>
      </c>
      <c r="T1426" s="6">
        <f>VLOOKUP(D1426,'Cleaned Product Dim'!$A$2:$H$101,8,FALSE)</f>
        <v>453</v>
      </c>
      <c r="U1426" s="6" t="str">
        <f>VLOOKUP(E1426,'Cleaned Store Dim'!$A$2:$C$21,3,FALSE)</f>
        <v>East</v>
      </c>
      <c r="V1426" s="6" t="str">
        <f>VLOOKUP(E1426,'Cleaned Store Dim'!$A$2:$E$21,5,FALSE)</f>
        <v>Flagship</v>
      </c>
      <c r="W1426" s="6" t="str">
        <f>VLOOKUP(E1426,'Cleaned Store Dim'!$A$2:$F$21,6,FALSE)</f>
        <v>East Stevechester</v>
      </c>
    </row>
    <row r="1427" spans="1:23" ht="15.75" x14ac:dyDescent="0.25">
      <c r="A1427" s="4" t="s">
        <v>3392</v>
      </c>
      <c r="B1427" s="20">
        <v>45485</v>
      </c>
      <c r="C1427" s="4" t="s">
        <v>1109</v>
      </c>
      <c r="D1427" s="4" t="s">
        <v>1756</v>
      </c>
      <c r="E1427" s="4" t="s">
        <v>1901</v>
      </c>
      <c r="F1427" s="4">
        <v>4</v>
      </c>
      <c r="G1427" s="4">
        <v>348.58</v>
      </c>
      <c r="H1427" s="4">
        <v>0.16</v>
      </c>
      <c r="I1427" s="4" t="s">
        <v>1959</v>
      </c>
      <c r="J1427" s="4">
        <v>1171.2288000000001</v>
      </c>
      <c r="K1427" s="4">
        <f t="shared" si="88"/>
        <v>4</v>
      </c>
      <c r="L1427" s="4">
        <f t="shared" si="89"/>
        <v>348.58</v>
      </c>
      <c r="M1427" s="4">
        <f t="shared" si="90"/>
        <v>0.16</v>
      </c>
      <c r="N1427" s="4">
        <f t="shared" si="91"/>
        <v>1171.2288000000001</v>
      </c>
      <c r="O1427" s="6">
        <f>VLOOKUP(C1427,'Cleaned Customer Dim'!$A$2:$D$501,4,FALSE)</f>
        <v>26</v>
      </c>
      <c r="P1427" s="6" t="str">
        <f>VLOOKUP(C1427,'Cleaned Customer Dim'!$A$2:$E$501,5,FALSE)</f>
        <v>Male</v>
      </c>
      <c r="Q1427" s="6" t="str">
        <f>VLOOKUP(C1427,'Cleaned Customer Dim'!$A$2:$J$501,10,FALSE)</f>
        <v>Silver</v>
      </c>
      <c r="R1427" s="4" t="str">
        <f>VLOOKUP(D1427,'Cleaned Product Dim'!$A$2:$C$101,3,FALSE)</f>
        <v>Clothing</v>
      </c>
      <c r="S1427" s="6">
        <f>VLOOKUP(D1427,'Cleaned Product Dim'!$A$2:$G$101,7,FALSE)</f>
        <v>113.83</v>
      </c>
      <c r="T1427" s="6">
        <f>VLOOKUP(D1427,'Cleaned Product Dim'!$A$2:$H$101,8,FALSE)</f>
        <v>485</v>
      </c>
      <c r="U1427" s="6" t="str">
        <f>VLOOKUP(E1427,'Cleaned Store Dim'!$A$2:$C$21,3,FALSE)</f>
        <v>North</v>
      </c>
      <c r="V1427" s="6" t="str">
        <f>VLOOKUP(E1427,'Cleaned Store Dim'!$A$2:$E$21,5,FALSE)</f>
        <v>Outlet</v>
      </c>
      <c r="W1427" s="6" t="str">
        <f>VLOOKUP(E1427,'Cleaned Store Dim'!$A$2:$F$21,6,FALSE)</f>
        <v>Goldberg</v>
      </c>
    </row>
    <row r="1428" spans="1:23" ht="15.75" x14ac:dyDescent="0.25">
      <c r="A1428" s="4" t="s">
        <v>3393</v>
      </c>
      <c r="B1428" s="20">
        <v>45548</v>
      </c>
      <c r="C1428" s="4" t="s">
        <v>1429</v>
      </c>
      <c r="D1428" s="4" t="s">
        <v>1652</v>
      </c>
      <c r="E1428" s="4" t="s">
        <v>1901</v>
      </c>
      <c r="F1428" s="4">
        <v>3</v>
      </c>
      <c r="G1428" s="4">
        <v>247.66</v>
      </c>
      <c r="H1428" s="4">
        <v>0.02</v>
      </c>
      <c r="I1428" s="4" t="s">
        <v>1964</v>
      </c>
      <c r="J1428" s="4">
        <v>728.12040000000002</v>
      </c>
      <c r="K1428" s="4">
        <f t="shared" si="88"/>
        <v>3</v>
      </c>
      <c r="L1428" s="4">
        <f t="shared" si="89"/>
        <v>247.66</v>
      </c>
      <c r="M1428" s="4">
        <f t="shared" si="90"/>
        <v>0.02</v>
      </c>
      <c r="N1428" s="4">
        <f t="shared" si="91"/>
        <v>728.12040000000002</v>
      </c>
      <c r="O1428" s="6">
        <f>VLOOKUP(C1428,'Cleaned Customer Dim'!$A$2:$D$501,4,FALSE)</f>
        <v>29</v>
      </c>
      <c r="P1428" s="6" t="str">
        <f>VLOOKUP(C1428,'Cleaned Customer Dim'!$A$2:$E$501,5,FALSE)</f>
        <v>Female</v>
      </c>
      <c r="Q1428" s="6" t="str">
        <f>VLOOKUP(C1428,'Cleaned Customer Dim'!$A$2:$J$501,10,FALSE)</f>
        <v>Gold</v>
      </c>
      <c r="R1428" s="4" t="str">
        <f>VLOOKUP(D1428,'Cleaned Product Dim'!$A$2:$C$101,3,FALSE)</f>
        <v>Clothing</v>
      </c>
      <c r="S1428" s="6">
        <f>VLOOKUP(D1428,'Cleaned Product Dim'!$A$2:$G$101,7,FALSE)</f>
        <v>174.02</v>
      </c>
      <c r="T1428" s="6">
        <f>VLOOKUP(D1428,'Cleaned Product Dim'!$A$2:$H$101,8,FALSE)</f>
        <v>268</v>
      </c>
      <c r="U1428" s="6" t="str">
        <f>VLOOKUP(E1428,'Cleaned Store Dim'!$A$2:$C$21,3,FALSE)</f>
        <v>North</v>
      </c>
      <c r="V1428" s="6" t="str">
        <f>VLOOKUP(E1428,'Cleaned Store Dim'!$A$2:$E$21,5,FALSE)</f>
        <v>Outlet</v>
      </c>
      <c r="W1428" s="6" t="str">
        <f>VLOOKUP(E1428,'Cleaned Store Dim'!$A$2:$F$21,6,FALSE)</f>
        <v>Goldberg</v>
      </c>
    </row>
    <row r="1429" spans="1:23" ht="15.75" x14ac:dyDescent="0.25">
      <c r="A1429" s="4" t="s">
        <v>3394</v>
      </c>
      <c r="B1429" s="20">
        <v>45244</v>
      </c>
      <c r="C1429" s="4" t="s">
        <v>1223</v>
      </c>
      <c r="D1429" s="4" t="s">
        <v>1696</v>
      </c>
      <c r="E1429" s="4" t="s">
        <v>1936</v>
      </c>
      <c r="F1429" s="4">
        <v>3</v>
      </c>
      <c r="G1429" s="4">
        <v>836.27</v>
      </c>
      <c r="H1429" s="4">
        <v>0.16</v>
      </c>
      <c r="I1429" s="4" t="s">
        <v>1959</v>
      </c>
      <c r="J1429" s="4">
        <v>2107.4004</v>
      </c>
      <c r="K1429" s="4">
        <f t="shared" si="88"/>
        <v>3</v>
      </c>
      <c r="L1429" s="4">
        <f t="shared" si="89"/>
        <v>836.27</v>
      </c>
      <c r="M1429" s="4">
        <f t="shared" si="90"/>
        <v>0.16</v>
      </c>
      <c r="N1429" s="4">
        <f t="shared" si="91"/>
        <v>2107.4004</v>
      </c>
      <c r="O1429" s="6">
        <f>VLOOKUP(C1429,'Cleaned Customer Dim'!$A$2:$D$501,4,FALSE)</f>
        <v>53</v>
      </c>
      <c r="P1429" s="6" t="str">
        <f>VLOOKUP(C1429,'Cleaned Customer Dim'!$A$2:$E$501,5,FALSE)</f>
        <v>Male</v>
      </c>
      <c r="Q1429" s="6" t="str">
        <f>VLOOKUP(C1429,'Cleaned Customer Dim'!$A$2:$J$501,10,FALSE)</f>
        <v>Platinum</v>
      </c>
      <c r="R1429" s="4" t="str">
        <f>VLOOKUP(D1429,'Cleaned Product Dim'!$A$2:$C$101,3,FALSE)</f>
        <v>Electronics</v>
      </c>
      <c r="S1429" s="6">
        <f>VLOOKUP(D1429,'Cleaned Product Dim'!$A$2:$G$101,7,FALSE)</f>
        <v>326.06</v>
      </c>
      <c r="T1429" s="6">
        <f>VLOOKUP(D1429,'Cleaned Product Dim'!$A$2:$H$101,8,FALSE)</f>
        <v>301</v>
      </c>
      <c r="U1429" s="6" t="str">
        <f>VLOOKUP(E1429,'Cleaned Store Dim'!$A$2:$C$21,3,FALSE)</f>
        <v>North</v>
      </c>
      <c r="V1429" s="6" t="str">
        <f>VLOOKUP(E1429,'Cleaned Store Dim'!$A$2:$E$21,5,FALSE)</f>
        <v>Flagship</v>
      </c>
      <c r="W1429" s="6" t="str">
        <f>VLOOKUP(E1429,'Cleaned Store Dim'!$A$2:$F$21,6,FALSE)</f>
        <v>Jenniferstad</v>
      </c>
    </row>
    <row r="1430" spans="1:23" ht="15.75" x14ac:dyDescent="0.25">
      <c r="A1430" s="4" t="s">
        <v>3395</v>
      </c>
      <c r="B1430" s="20">
        <v>45812</v>
      </c>
      <c r="C1430" s="4" t="s">
        <v>648</v>
      </c>
      <c r="D1430" s="4" t="s">
        <v>1613</v>
      </c>
      <c r="E1430" s="4" t="s">
        <v>1924</v>
      </c>
      <c r="F1430" s="4">
        <v>3</v>
      </c>
      <c r="G1430" s="4">
        <v>696.74</v>
      </c>
      <c r="H1430" s="4">
        <v>0.13</v>
      </c>
      <c r="I1430" s="4" t="s">
        <v>1964</v>
      </c>
      <c r="J1430" s="4">
        <v>1818.4914000000001</v>
      </c>
      <c r="K1430" s="4">
        <f t="shared" si="88"/>
        <v>3</v>
      </c>
      <c r="L1430" s="4">
        <f t="shared" si="89"/>
        <v>696.74</v>
      </c>
      <c r="M1430" s="4">
        <f t="shared" si="90"/>
        <v>0.13</v>
      </c>
      <c r="N1430" s="4">
        <f t="shared" si="91"/>
        <v>1818.4914000000001</v>
      </c>
      <c r="O1430" s="6">
        <f>VLOOKUP(C1430,'Cleaned Customer Dim'!$A$2:$D$501,4,FALSE)</f>
        <v>60</v>
      </c>
      <c r="P1430" s="6" t="str">
        <f>VLOOKUP(C1430,'Cleaned Customer Dim'!$A$2:$E$501,5,FALSE)</f>
        <v>Male</v>
      </c>
      <c r="Q1430" s="6" t="str">
        <f>VLOOKUP(C1430,'Cleaned Customer Dim'!$A$2:$J$501,10,FALSE)</f>
        <v>Silver</v>
      </c>
      <c r="R1430" s="4" t="str">
        <f>VLOOKUP(D1430,'Cleaned Product Dim'!$A$2:$C$101,3,FALSE)</f>
        <v>Home</v>
      </c>
      <c r="S1430" s="6">
        <f>VLOOKUP(D1430,'Cleaned Product Dim'!$A$2:$G$101,7,FALSE)</f>
        <v>48.01</v>
      </c>
      <c r="T1430" s="6">
        <f>VLOOKUP(D1430,'Cleaned Product Dim'!$A$2:$H$101,8,FALSE)</f>
        <v>439</v>
      </c>
      <c r="U1430" s="6" t="str">
        <f>VLOOKUP(E1430,'Cleaned Store Dim'!$A$2:$C$21,3,FALSE)</f>
        <v>East</v>
      </c>
      <c r="V1430" s="6" t="str">
        <f>VLOOKUP(E1430,'Cleaned Store Dim'!$A$2:$E$21,5,FALSE)</f>
        <v>Online</v>
      </c>
      <c r="W1430" s="6" t="str">
        <f>VLOOKUP(E1430,'Cleaned Store Dim'!$A$2:$F$21,6,FALSE)</f>
        <v>David</v>
      </c>
    </row>
    <row r="1431" spans="1:23" ht="15.75" x14ac:dyDescent="0.25">
      <c r="A1431" s="4" t="s">
        <v>3396</v>
      </c>
      <c r="B1431" s="20">
        <v>45804</v>
      </c>
      <c r="C1431" s="4" t="s">
        <v>796</v>
      </c>
      <c r="D1431" s="4" t="s">
        <v>1865</v>
      </c>
      <c r="E1431" s="4" t="s">
        <v>1932</v>
      </c>
      <c r="F1431" s="4">
        <v>2</v>
      </c>
      <c r="G1431" s="4">
        <v>822.59</v>
      </c>
      <c r="H1431" s="4">
        <v>0.22</v>
      </c>
      <c r="I1431" s="4" t="s">
        <v>1961</v>
      </c>
      <c r="J1431" s="4">
        <v>1283.2403999999999</v>
      </c>
      <c r="K1431" s="4">
        <f t="shared" si="88"/>
        <v>2</v>
      </c>
      <c r="L1431" s="4">
        <f t="shared" si="89"/>
        <v>822.59</v>
      </c>
      <c r="M1431" s="4">
        <f t="shared" si="90"/>
        <v>0.22</v>
      </c>
      <c r="N1431" s="4">
        <f t="shared" si="91"/>
        <v>1283.2403999999999</v>
      </c>
      <c r="O1431" s="6">
        <f>VLOOKUP(C1431,'Cleaned Customer Dim'!$A$2:$D$501,4,FALSE)</f>
        <v>57</v>
      </c>
      <c r="P1431" s="6" t="str">
        <f>VLOOKUP(C1431,'Cleaned Customer Dim'!$A$2:$E$501,5,FALSE)</f>
        <v>Female</v>
      </c>
      <c r="Q1431" s="6" t="str">
        <f>VLOOKUP(C1431,'Cleaned Customer Dim'!$A$2:$J$501,10,FALSE)</f>
        <v>Platinum</v>
      </c>
      <c r="R1431" s="4" t="str">
        <f>VLOOKUP(D1431,'Cleaned Product Dim'!$A$2:$C$101,3,FALSE)</f>
        <v>Beauty</v>
      </c>
      <c r="S1431" s="6">
        <f>VLOOKUP(D1431,'Cleaned Product Dim'!$A$2:$G$101,7,FALSE)</f>
        <v>358.47</v>
      </c>
      <c r="T1431" s="6">
        <f>VLOOKUP(D1431,'Cleaned Product Dim'!$A$2:$H$101,8,FALSE)</f>
        <v>213</v>
      </c>
      <c r="U1431" s="6" t="str">
        <f>VLOOKUP(E1431,'Cleaned Store Dim'!$A$2:$C$21,3,FALSE)</f>
        <v>East</v>
      </c>
      <c r="V1431" s="6" t="str">
        <f>VLOOKUP(E1431,'Cleaned Store Dim'!$A$2:$E$21,5,FALSE)</f>
        <v>Flagship</v>
      </c>
      <c r="W1431" s="6" t="str">
        <f>VLOOKUP(E1431,'Cleaned Store Dim'!$A$2:$F$21,6,FALSE)</f>
        <v>Johnsonville</v>
      </c>
    </row>
    <row r="1432" spans="1:23" ht="15.75" x14ac:dyDescent="0.25">
      <c r="A1432" s="4" t="s">
        <v>3397</v>
      </c>
      <c r="B1432" s="20">
        <v>44997</v>
      </c>
      <c r="C1432" s="4" t="s">
        <v>729</v>
      </c>
      <c r="D1432" s="4" t="s">
        <v>1820</v>
      </c>
      <c r="E1432" s="4" t="s">
        <v>1896</v>
      </c>
      <c r="F1432" s="4">
        <v>1</v>
      </c>
      <c r="G1432" s="4">
        <v>462.23</v>
      </c>
      <c r="H1432" s="4">
        <v>0.3</v>
      </c>
      <c r="I1432" s="4" t="s">
        <v>1961</v>
      </c>
      <c r="J1432" s="4">
        <v>323.56099999999998</v>
      </c>
      <c r="K1432" s="4">
        <f t="shared" si="88"/>
        <v>1</v>
      </c>
      <c r="L1432" s="4">
        <f t="shared" si="89"/>
        <v>462.23</v>
      </c>
      <c r="M1432" s="4">
        <f t="shared" si="90"/>
        <v>0.3</v>
      </c>
      <c r="N1432" s="4">
        <f t="shared" si="91"/>
        <v>323.56099999999998</v>
      </c>
      <c r="O1432" s="6">
        <f>VLOOKUP(C1432,'Cleaned Customer Dim'!$A$2:$D$501,4,FALSE)</f>
        <v>35</v>
      </c>
      <c r="P1432" s="6" t="str">
        <f>VLOOKUP(C1432,'Cleaned Customer Dim'!$A$2:$E$501,5,FALSE)</f>
        <v>Male</v>
      </c>
      <c r="Q1432" s="6" t="str">
        <f>VLOOKUP(C1432,'Cleaned Customer Dim'!$A$2:$J$501,10,FALSE)</f>
        <v>Platinum</v>
      </c>
      <c r="R1432" s="4" t="str">
        <f>VLOOKUP(D1432,'Cleaned Product Dim'!$A$2:$C$101,3,FALSE)</f>
        <v>Home</v>
      </c>
      <c r="S1432" s="6">
        <f>VLOOKUP(D1432,'Cleaned Product Dim'!$A$2:$G$101,7,FALSE)</f>
        <v>228.53</v>
      </c>
      <c r="T1432" s="6">
        <f>VLOOKUP(D1432,'Cleaned Product Dim'!$A$2:$H$101,8,FALSE)</f>
        <v>469</v>
      </c>
      <c r="U1432" s="6" t="str">
        <f>VLOOKUP(E1432,'Cleaned Store Dim'!$A$2:$C$21,3,FALSE)</f>
        <v>South</v>
      </c>
      <c r="V1432" s="6" t="str">
        <f>VLOOKUP(E1432,'Cleaned Store Dim'!$A$2:$E$21,5,FALSE)</f>
        <v>Outlet</v>
      </c>
      <c r="W1432" s="6" t="str">
        <f>VLOOKUP(E1432,'Cleaned Store Dim'!$A$2:$F$21,6,FALSE)</f>
        <v>North Nancy</v>
      </c>
    </row>
    <row r="1433" spans="1:23" ht="15.75" x14ac:dyDescent="0.25">
      <c r="A1433" s="4" t="s">
        <v>3398</v>
      </c>
      <c r="B1433" s="20">
        <v>45817</v>
      </c>
      <c r="C1433" s="4" t="s">
        <v>1395</v>
      </c>
      <c r="D1433" s="4" t="s">
        <v>1706</v>
      </c>
      <c r="E1433" s="4" t="s">
        <v>1942</v>
      </c>
      <c r="F1433" s="4">
        <v>1</v>
      </c>
      <c r="G1433" s="4">
        <v>361.09</v>
      </c>
      <c r="H1433" s="4">
        <v>0.06</v>
      </c>
      <c r="I1433" s="4" t="s">
        <v>1961</v>
      </c>
      <c r="J1433" s="4">
        <v>339.42459999999988</v>
      </c>
      <c r="K1433" s="4">
        <f t="shared" si="88"/>
        <v>1</v>
      </c>
      <c r="L1433" s="4">
        <f t="shared" si="89"/>
        <v>361.09</v>
      </c>
      <c r="M1433" s="4">
        <f t="shared" si="90"/>
        <v>0.06</v>
      </c>
      <c r="N1433" s="4">
        <f t="shared" si="91"/>
        <v>339.42459999999988</v>
      </c>
      <c r="O1433" s="6">
        <f>VLOOKUP(C1433,'Cleaned Customer Dim'!$A$2:$D$501,4,FALSE)</f>
        <v>45</v>
      </c>
      <c r="P1433" s="6" t="str">
        <f>VLOOKUP(C1433,'Cleaned Customer Dim'!$A$2:$E$501,5,FALSE)</f>
        <v>Male</v>
      </c>
      <c r="Q1433" s="6" t="str">
        <f>VLOOKUP(C1433,'Cleaned Customer Dim'!$A$2:$J$501,10,FALSE)</f>
        <v>Gold</v>
      </c>
      <c r="R1433" s="4" t="str">
        <f>VLOOKUP(D1433,'Cleaned Product Dim'!$A$2:$C$101,3,FALSE)</f>
        <v>Electronics</v>
      </c>
      <c r="S1433" s="6">
        <f>VLOOKUP(D1433,'Cleaned Product Dim'!$A$2:$G$101,7,FALSE)</f>
        <v>450.71</v>
      </c>
      <c r="T1433" s="6">
        <f>VLOOKUP(D1433,'Cleaned Product Dim'!$A$2:$H$101,8,FALSE)</f>
        <v>389</v>
      </c>
      <c r="U1433" s="6" t="str">
        <f>VLOOKUP(E1433,'Cleaned Store Dim'!$A$2:$C$21,3,FALSE)</f>
        <v>North</v>
      </c>
      <c r="V1433" s="6" t="str">
        <f>VLOOKUP(E1433,'Cleaned Store Dim'!$A$2:$E$21,5,FALSE)</f>
        <v>Flagship</v>
      </c>
      <c r="W1433" s="6" t="str">
        <f>VLOOKUP(E1433,'Cleaned Store Dim'!$A$2:$F$21,6,FALSE)</f>
        <v>Benson</v>
      </c>
    </row>
    <row r="1434" spans="1:23" ht="15.75" x14ac:dyDescent="0.25">
      <c r="A1434" s="4" t="s">
        <v>3399</v>
      </c>
      <c r="B1434" s="20">
        <v>45243</v>
      </c>
      <c r="C1434" s="4" t="s">
        <v>1208</v>
      </c>
      <c r="D1434" s="4" t="s">
        <v>1802</v>
      </c>
      <c r="E1434" s="4" t="s">
        <v>1948</v>
      </c>
      <c r="F1434" s="4">
        <v>3</v>
      </c>
      <c r="G1434" s="4">
        <v>59.37</v>
      </c>
      <c r="H1434" s="4">
        <v>0.03</v>
      </c>
      <c r="I1434" s="4" t="s">
        <v>1961</v>
      </c>
      <c r="J1434" s="4">
        <v>172.76669999999999</v>
      </c>
      <c r="K1434" s="4">
        <f t="shared" si="88"/>
        <v>3</v>
      </c>
      <c r="L1434" s="4">
        <f t="shared" si="89"/>
        <v>59.37</v>
      </c>
      <c r="M1434" s="4">
        <f t="shared" si="90"/>
        <v>0.03</v>
      </c>
      <c r="N1434" s="4">
        <f t="shared" si="91"/>
        <v>172.76669999999999</v>
      </c>
      <c r="O1434" s="6">
        <f>VLOOKUP(C1434,'Cleaned Customer Dim'!$A$2:$D$501,4,FALSE)</f>
        <v>27</v>
      </c>
      <c r="P1434" s="6" t="str">
        <f>VLOOKUP(C1434,'Cleaned Customer Dim'!$A$2:$E$501,5,FALSE)</f>
        <v>Female</v>
      </c>
      <c r="Q1434" s="6" t="str">
        <f>VLOOKUP(C1434,'Cleaned Customer Dim'!$A$2:$J$501,10,FALSE)</f>
        <v>Silver</v>
      </c>
      <c r="R1434" s="4" t="str">
        <f>VLOOKUP(D1434,'Cleaned Product Dim'!$A$2:$C$101,3,FALSE)</f>
        <v>Sports</v>
      </c>
      <c r="S1434" s="6">
        <f>VLOOKUP(D1434,'Cleaned Product Dim'!$A$2:$G$101,7,FALSE)</f>
        <v>107.06</v>
      </c>
      <c r="T1434" s="6">
        <f>VLOOKUP(D1434,'Cleaned Product Dim'!$A$2:$H$101,8,FALSE)</f>
        <v>359</v>
      </c>
      <c r="U1434" s="6" t="str">
        <f>VLOOKUP(E1434,'Cleaned Store Dim'!$A$2:$C$21,3,FALSE)</f>
        <v>East</v>
      </c>
      <c r="V1434" s="6" t="str">
        <f>VLOOKUP(E1434,'Cleaned Store Dim'!$A$2:$E$21,5,FALSE)</f>
        <v>Online</v>
      </c>
      <c r="W1434" s="6" t="str">
        <f>VLOOKUP(E1434,'Cleaned Store Dim'!$A$2:$F$21,6,FALSE)</f>
        <v>Vasquez</v>
      </c>
    </row>
    <row r="1435" spans="1:23" ht="15.75" x14ac:dyDescent="0.25">
      <c r="A1435" s="4" t="s">
        <v>3400</v>
      </c>
      <c r="B1435" s="20">
        <v>45686</v>
      </c>
      <c r="C1435" s="4" t="s">
        <v>148</v>
      </c>
      <c r="D1435" s="4" t="s">
        <v>1700</v>
      </c>
      <c r="E1435" s="4" t="s">
        <v>1892</v>
      </c>
      <c r="F1435" s="4">
        <v>3</v>
      </c>
      <c r="G1435" s="4">
        <v>765.21</v>
      </c>
      <c r="H1435" s="4">
        <v>0.14000000000000001</v>
      </c>
      <c r="I1435" s="4" t="s">
        <v>1964</v>
      </c>
      <c r="J1435" s="4">
        <v>1974.2418</v>
      </c>
      <c r="K1435" s="4">
        <f t="shared" si="88"/>
        <v>3</v>
      </c>
      <c r="L1435" s="4">
        <f t="shared" si="89"/>
        <v>765.21</v>
      </c>
      <c r="M1435" s="4">
        <f t="shared" si="90"/>
        <v>0.14000000000000001</v>
      </c>
      <c r="N1435" s="4">
        <f t="shared" si="91"/>
        <v>1974.2418</v>
      </c>
      <c r="O1435" s="6">
        <f>VLOOKUP(C1435,'Cleaned Customer Dim'!$A$2:$D$501,4,FALSE)</f>
        <v>20</v>
      </c>
      <c r="P1435" s="6" t="str">
        <f>VLOOKUP(C1435,'Cleaned Customer Dim'!$A$2:$E$501,5,FALSE)</f>
        <v>Female</v>
      </c>
      <c r="Q1435" s="6" t="str">
        <f>VLOOKUP(C1435,'Cleaned Customer Dim'!$A$2:$J$501,10,FALSE)</f>
        <v>Gold</v>
      </c>
      <c r="R1435" s="4" t="str">
        <f>VLOOKUP(D1435,'Cleaned Product Dim'!$A$2:$C$101,3,FALSE)</f>
        <v>Electronics</v>
      </c>
      <c r="S1435" s="6">
        <f>VLOOKUP(D1435,'Cleaned Product Dim'!$A$2:$G$101,7,FALSE)</f>
        <v>38.520000000000003</v>
      </c>
      <c r="T1435" s="6">
        <f>VLOOKUP(D1435,'Cleaned Product Dim'!$A$2:$H$101,8,FALSE)</f>
        <v>378</v>
      </c>
      <c r="U1435" s="6" t="str">
        <f>VLOOKUP(E1435,'Cleaned Store Dim'!$A$2:$C$21,3,FALSE)</f>
        <v>North</v>
      </c>
      <c r="V1435" s="6" t="str">
        <f>VLOOKUP(E1435,'Cleaned Store Dim'!$A$2:$E$21,5,FALSE)</f>
        <v>Flagship</v>
      </c>
      <c r="W1435" s="6" t="str">
        <f>VLOOKUP(E1435,'Cleaned Store Dim'!$A$2:$F$21,6,FALSE)</f>
        <v>Daniel</v>
      </c>
    </row>
    <row r="1436" spans="1:23" ht="15.75" x14ac:dyDescent="0.25">
      <c r="A1436" s="4" t="s">
        <v>3401</v>
      </c>
      <c r="B1436" s="20">
        <v>45472</v>
      </c>
      <c r="C1436" s="4" t="s">
        <v>790</v>
      </c>
      <c r="D1436" s="4" t="s">
        <v>1674</v>
      </c>
      <c r="E1436" s="4" t="s">
        <v>1929</v>
      </c>
      <c r="F1436" s="4">
        <v>4</v>
      </c>
      <c r="G1436" s="4">
        <v>303.56</v>
      </c>
      <c r="H1436" s="4">
        <v>0.2</v>
      </c>
      <c r="I1436" s="4" t="s">
        <v>1964</v>
      </c>
      <c r="J1436" s="4">
        <v>971.39200000000005</v>
      </c>
      <c r="K1436" s="4">
        <f t="shared" si="88"/>
        <v>4</v>
      </c>
      <c r="L1436" s="4">
        <f t="shared" si="89"/>
        <v>303.56</v>
      </c>
      <c r="M1436" s="4">
        <f t="shared" si="90"/>
        <v>0.2</v>
      </c>
      <c r="N1436" s="4">
        <f t="shared" si="91"/>
        <v>971.39200000000005</v>
      </c>
      <c r="O1436" s="6">
        <f>VLOOKUP(C1436,'Cleaned Customer Dim'!$A$2:$D$501,4,FALSE)</f>
        <v>56</v>
      </c>
      <c r="P1436" s="6" t="str">
        <f>VLOOKUP(C1436,'Cleaned Customer Dim'!$A$2:$E$501,5,FALSE)</f>
        <v>Female</v>
      </c>
      <c r="Q1436" s="6" t="str">
        <f>VLOOKUP(C1436,'Cleaned Customer Dim'!$A$2:$J$501,10,FALSE)</f>
        <v>Gold</v>
      </c>
      <c r="R1436" s="4" t="str">
        <f>VLOOKUP(D1436,'Cleaned Product Dim'!$A$2:$C$101,3,FALSE)</f>
        <v>Beauty</v>
      </c>
      <c r="S1436" s="6">
        <f>VLOOKUP(D1436,'Cleaned Product Dim'!$A$2:$G$101,7,FALSE)</f>
        <v>283.83</v>
      </c>
      <c r="T1436" s="6">
        <f>VLOOKUP(D1436,'Cleaned Product Dim'!$A$2:$H$101,8,FALSE)</f>
        <v>244</v>
      </c>
      <c r="U1436" s="6" t="str">
        <f>VLOOKUP(E1436,'Cleaned Store Dim'!$A$2:$C$21,3,FALSE)</f>
        <v>North</v>
      </c>
      <c r="V1436" s="6" t="str">
        <f>VLOOKUP(E1436,'Cleaned Store Dim'!$A$2:$E$21,5,FALSE)</f>
        <v>Online</v>
      </c>
      <c r="W1436" s="6" t="str">
        <f>VLOOKUP(E1436,'Cleaned Store Dim'!$A$2:$F$21,6,FALSE)</f>
        <v>Sabrina</v>
      </c>
    </row>
    <row r="1437" spans="1:23" ht="15.75" x14ac:dyDescent="0.25">
      <c r="A1437" s="4" t="s">
        <v>3402</v>
      </c>
      <c r="B1437" s="20">
        <v>45693</v>
      </c>
      <c r="C1437" s="4" t="s">
        <v>1383</v>
      </c>
      <c r="D1437" s="4" t="s">
        <v>1658</v>
      </c>
      <c r="E1437" s="4" t="s">
        <v>1887</v>
      </c>
      <c r="F1437" s="4">
        <v>1</v>
      </c>
      <c r="G1437" s="4">
        <v>640.92999999999995</v>
      </c>
      <c r="H1437" s="4">
        <v>0.19</v>
      </c>
      <c r="I1437" s="4" t="s">
        <v>1961</v>
      </c>
      <c r="J1437" s="4">
        <v>519.15329999999994</v>
      </c>
      <c r="K1437" s="4">
        <f t="shared" si="88"/>
        <v>1</v>
      </c>
      <c r="L1437" s="4">
        <f t="shared" si="89"/>
        <v>640.92999999999995</v>
      </c>
      <c r="M1437" s="4">
        <f t="shared" si="90"/>
        <v>0.19</v>
      </c>
      <c r="N1437" s="4">
        <f t="shared" si="91"/>
        <v>519.15329999999994</v>
      </c>
      <c r="O1437" s="6">
        <f>VLOOKUP(C1437,'Cleaned Customer Dim'!$A$2:$D$501,4,FALSE)</f>
        <v>51</v>
      </c>
      <c r="P1437" s="6" t="str">
        <f>VLOOKUP(C1437,'Cleaned Customer Dim'!$A$2:$E$501,5,FALSE)</f>
        <v>Male</v>
      </c>
      <c r="Q1437" s="6" t="str">
        <f>VLOOKUP(C1437,'Cleaned Customer Dim'!$A$2:$J$501,10,FALSE)</f>
        <v>Silver</v>
      </c>
      <c r="R1437" s="4" t="str">
        <f>VLOOKUP(D1437,'Cleaned Product Dim'!$A$2:$C$101,3,FALSE)</f>
        <v>Home</v>
      </c>
      <c r="S1437" s="6">
        <f>VLOOKUP(D1437,'Cleaned Product Dim'!$A$2:$G$101,7,FALSE)</f>
        <v>234.80599999999998</v>
      </c>
      <c r="T1437" s="6">
        <f>VLOOKUP(D1437,'Cleaned Product Dim'!$A$2:$H$101,8,FALSE)</f>
        <v>378</v>
      </c>
      <c r="U1437" s="6" t="str">
        <f>VLOOKUP(E1437,'Cleaned Store Dim'!$A$2:$C$21,3,FALSE)</f>
        <v>East</v>
      </c>
      <c r="V1437" s="6" t="str">
        <f>VLOOKUP(E1437,'Cleaned Store Dim'!$A$2:$E$21,5,FALSE)</f>
        <v>Flagship</v>
      </c>
      <c r="W1437" s="6" t="str">
        <f>VLOOKUP(E1437,'Cleaned Store Dim'!$A$2:$F$21,6,FALSE)</f>
        <v>Washington</v>
      </c>
    </row>
    <row r="1438" spans="1:23" ht="15.75" x14ac:dyDescent="0.25">
      <c r="A1438" s="4" t="s">
        <v>3403</v>
      </c>
      <c r="B1438" s="20">
        <v>45830</v>
      </c>
      <c r="C1438" s="4" t="s">
        <v>584</v>
      </c>
      <c r="D1438" s="4" t="s">
        <v>1841</v>
      </c>
      <c r="E1438" s="4" t="s">
        <v>1924</v>
      </c>
      <c r="F1438" s="4">
        <v>2</v>
      </c>
      <c r="G1438" s="4">
        <v>611.25</v>
      </c>
      <c r="H1438" s="4">
        <v>0.22</v>
      </c>
      <c r="I1438" s="4" t="s">
        <v>1959</v>
      </c>
      <c r="J1438" s="4">
        <v>953.55000000000007</v>
      </c>
      <c r="K1438" s="4">
        <f t="shared" si="88"/>
        <v>2</v>
      </c>
      <c r="L1438" s="4">
        <f t="shared" si="89"/>
        <v>611.25</v>
      </c>
      <c r="M1438" s="4">
        <f t="shared" si="90"/>
        <v>0.22</v>
      </c>
      <c r="N1438" s="4">
        <f t="shared" si="91"/>
        <v>953.55000000000007</v>
      </c>
      <c r="O1438" s="6">
        <f>VLOOKUP(C1438,'Cleaned Customer Dim'!$A$2:$D$501,4,FALSE)</f>
        <v>26</v>
      </c>
      <c r="P1438" s="6" t="str">
        <f>VLOOKUP(C1438,'Cleaned Customer Dim'!$A$2:$E$501,5,FALSE)</f>
        <v>Female</v>
      </c>
      <c r="Q1438" s="6" t="str">
        <f>VLOOKUP(C1438,'Cleaned Customer Dim'!$A$2:$J$501,10,FALSE)</f>
        <v>Gold</v>
      </c>
      <c r="R1438" s="4" t="str">
        <f>VLOOKUP(D1438,'Cleaned Product Dim'!$A$2:$C$101,3,FALSE)</f>
        <v>Home</v>
      </c>
      <c r="S1438" s="6">
        <f>VLOOKUP(D1438,'Cleaned Product Dim'!$A$2:$G$101,7,FALSE)</f>
        <v>176.07</v>
      </c>
      <c r="T1438" s="6">
        <f>VLOOKUP(D1438,'Cleaned Product Dim'!$A$2:$H$101,8,FALSE)</f>
        <v>82</v>
      </c>
      <c r="U1438" s="6" t="str">
        <f>VLOOKUP(E1438,'Cleaned Store Dim'!$A$2:$C$21,3,FALSE)</f>
        <v>East</v>
      </c>
      <c r="V1438" s="6" t="str">
        <f>VLOOKUP(E1438,'Cleaned Store Dim'!$A$2:$E$21,5,FALSE)</f>
        <v>Online</v>
      </c>
      <c r="W1438" s="6" t="str">
        <f>VLOOKUP(E1438,'Cleaned Store Dim'!$A$2:$F$21,6,FALSE)</f>
        <v>David</v>
      </c>
    </row>
    <row r="1439" spans="1:23" ht="15.75" x14ac:dyDescent="0.25">
      <c r="A1439" s="4" t="s">
        <v>3404</v>
      </c>
      <c r="B1439" s="20">
        <v>45904</v>
      </c>
      <c r="C1439" s="4" t="s">
        <v>1434</v>
      </c>
      <c r="D1439" s="4" t="s">
        <v>1780</v>
      </c>
      <c r="E1439" s="4" t="s">
        <v>1892</v>
      </c>
      <c r="F1439" s="4">
        <v>1</v>
      </c>
      <c r="G1439" s="4">
        <v>209.93</v>
      </c>
      <c r="H1439" s="4">
        <v>0.21</v>
      </c>
      <c r="I1439" s="4" t="s">
        <v>1959</v>
      </c>
      <c r="J1439" s="4">
        <v>165.84469999999999</v>
      </c>
      <c r="K1439" s="4">
        <f t="shared" si="88"/>
        <v>1</v>
      </c>
      <c r="L1439" s="4">
        <f t="shared" si="89"/>
        <v>209.93</v>
      </c>
      <c r="M1439" s="4">
        <f t="shared" si="90"/>
        <v>0.21</v>
      </c>
      <c r="N1439" s="4">
        <f t="shared" si="91"/>
        <v>165.84469999999999</v>
      </c>
      <c r="O1439" s="6">
        <f>VLOOKUP(C1439,'Cleaned Customer Dim'!$A$2:$D$501,4,FALSE)</f>
        <v>60</v>
      </c>
      <c r="P1439" s="6" t="str">
        <f>VLOOKUP(C1439,'Cleaned Customer Dim'!$A$2:$E$501,5,FALSE)</f>
        <v>Female</v>
      </c>
      <c r="Q1439" s="6" t="str">
        <f>VLOOKUP(C1439,'Cleaned Customer Dim'!$A$2:$J$501,10,FALSE)</f>
        <v>Silver</v>
      </c>
      <c r="R1439" s="4" t="str">
        <f>VLOOKUP(D1439,'Cleaned Product Dim'!$A$2:$C$101,3,FALSE)</f>
        <v>Beauty</v>
      </c>
      <c r="S1439" s="6">
        <f>VLOOKUP(D1439,'Cleaned Product Dim'!$A$2:$G$101,7,FALSE)</f>
        <v>340.39</v>
      </c>
      <c r="T1439" s="6">
        <f>VLOOKUP(D1439,'Cleaned Product Dim'!$A$2:$H$101,8,FALSE)</f>
        <v>177</v>
      </c>
      <c r="U1439" s="6" t="str">
        <f>VLOOKUP(E1439,'Cleaned Store Dim'!$A$2:$C$21,3,FALSE)</f>
        <v>North</v>
      </c>
      <c r="V1439" s="6" t="str">
        <f>VLOOKUP(E1439,'Cleaned Store Dim'!$A$2:$E$21,5,FALSE)</f>
        <v>Flagship</v>
      </c>
      <c r="W1439" s="6" t="str">
        <f>VLOOKUP(E1439,'Cleaned Store Dim'!$A$2:$F$21,6,FALSE)</f>
        <v>Daniel</v>
      </c>
    </row>
    <row r="1440" spans="1:23" ht="15.75" x14ac:dyDescent="0.25">
      <c r="A1440" s="4" t="s">
        <v>3405</v>
      </c>
      <c r="B1440" s="20">
        <v>45907</v>
      </c>
      <c r="C1440" s="4" t="s">
        <v>391</v>
      </c>
      <c r="D1440" s="4" t="s">
        <v>1880</v>
      </c>
      <c r="E1440" s="4" t="s">
        <v>1924</v>
      </c>
      <c r="F1440" s="4">
        <v>3</v>
      </c>
      <c r="G1440" s="4">
        <v>130.38999999999999</v>
      </c>
      <c r="H1440" s="4">
        <v>0.24</v>
      </c>
      <c r="I1440" s="4" t="s">
        <v>1961</v>
      </c>
      <c r="J1440" s="4">
        <v>297.28919999999999</v>
      </c>
      <c r="K1440" s="4">
        <f t="shared" si="88"/>
        <v>3</v>
      </c>
      <c r="L1440" s="4">
        <f t="shared" si="89"/>
        <v>130.38999999999999</v>
      </c>
      <c r="M1440" s="4">
        <f t="shared" si="90"/>
        <v>0.24</v>
      </c>
      <c r="N1440" s="4">
        <f t="shared" si="91"/>
        <v>297.28919999999999</v>
      </c>
      <c r="O1440" s="6">
        <f>VLOOKUP(C1440,'Cleaned Customer Dim'!$A$2:$D$501,4,FALSE)</f>
        <v>40</v>
      </c>
      <c r="P1440" s="6" t="str">
        <f>VLOOKUP(C1440,'Cleaned Customer Dim'!$A$2:$E$501,5,FALSE)</f>
        <v>Female</v>
      </c>
      <c r="Q1440" s="6" t="str">
        <f>VLOOKUP(C1440,'Cleaned Customer Dim'!$A$2:$J$501,10,FALSE)</f>
        <v>Gold</v>
      </c>
      <c r="R1440" s="4" t="str">
        <f>VLOOKUP(D1440,'Cleaned Product Dim'!$A$2:$C$101,3,FALSE)</f>
        <v>Home</v>
      </c>
      <c r="S1440" s="6">
        <f>VLOOKUP(D1440,'Cleaned Product Dim'!$A$2:$G$101,7,FALSE)</f>
        <v>201.41</v>
      </c>
      <c r="T1440" s="6">
        <f>VLOOKUP(D1440,'Cleaned Product Dim'!$A$2:$H$101,8,FALSE)</f>
        <v>146</v>
      </c>
      <c r="U1440" s="6" t="str">
        <f>VLOOKUP(E1440,'Cleaned Store Dim'!$A$2:$C$21,3,FALSE)</f>
        <v>East</v>
      </c>
      <c r="V1440" s="6" t="str">
        <f>VLOOKUP(E1440,'Cleaned Store Dim'!$A$2:$E$21,5,FALSE)</f>
        <v>Online</v>
      </c>
      <c r="W1440" s="6" t="str">
        <f>VLOOKUP(E1440,'Cleaned Store Dim'!$A$2:$F$21,6,FALSE)</f>
        <v>David</v>
      </c>
    </row>
    <row r="1441" spans="1:23" ht="15.75" x14ac:dyDescent="0.25">
      <c r="A1441" s="4" t="s">
        <v>3406</v>
      </c>
      <c r="B1441" s="20">
        <v>45322</v>
      </c>
      <c r="C1441" s="4" t="s">
        <v>934</v>
      </c>
      <c r="D1441" s="4" t="s">
        <v>1862</v>
      </c>
      <c r="E1441" s="4" t="s">
        <v>1914</v>
      </c>
      <c r="F1441" s="4">
        <v>2</v>
      </c>
      <c r="G1441" s="4">
        <v>846.18</v>
      </c>
      <c r="H1441" s="4">
        <v>0.1</v>
      </c>
      <c r="I1441" s="4" t="s">
        <v>1964</v>
      </c>
      <c r="J1441" s="4">
        <v>1523.124</v>
      </c>
      <c r="K1441" s="4">
        <f t="shared" si="88"/>
        <v>2</v>
      </c>
      <c r="L1441" s="4">
        <f t="shared" si="89"/>
        <v>846.18</v>
      </c>
      <c r="M1441" s="4">
        <f t="shared" si="90"/>
        <v>0.1</v>
      </c>
      <c r="N1441" s="4">
        <f t="shared" si="91"/>
        <v>1523.124</v>
      </c>
      <c r="O1441" s="6">
        <f>VLOOKUP(C1441,'Cleaned Customer Dim'!$A$2:$D$501,4,FALSE)</f>
        <v>40</v>
      </c>
      <c r="P1441" s="6" t="str">
        <f>VLOOKUP(C1441,'Cleaned Customer Dim'!$A$2:$E$501,5,FALSE)</f>
        <v>Female</v>
      </c>
      <c r="Q1441" s="6" t="str">
        <f>VLOOKUP(C1441,'Cleaned Customer Dim'!$A$2:$J$501,10,FALSE)</f>
        <v>Bronze</v>
      </c>
      <c r="R1441" s="4" t="str">
        <f>VLOOKUP(D1441,'Cleaned Product Dim'!$A$2:$C$101,3,FALSE)</f>
        <v>Electronics</v>
      </c>
      <c r="S1441" s="6">
        <f>VLOOKUP(D1441,'Cleaned Product Dim'!$A$2:$G$101,7,FALSE)</f>
        <v>377.52</v>
      </c>
      <c r="T1441" s="6">
        <f>VLOOKUP(D1441,'Cleaned Product Dim'!$A$2:$H$101,8,FALSE)</f>
        <v>485</v>
      </c>
      <c r="U1441" s="6" t="str">
        <f>VLOOKUP(E1441,'Cleaned Store Dim'!$A$2:$C$21,3,FALSE)</f>
        <v>South</v>
      </c>
      <c r="V1441" s="6" t="str">
        <f>VLOOKUP(E1441,'Cleaned Store Dim'!$A$2:$E$21,5,FALSE)</f>
        <v>Online</v>
      </c>
      <c r="W1441" s="6" t="str">
        <f>VLOOKUP(E1441,'Cleaned Store Dim'!$A$2:$F$21,6,FALSE)</f>
        <v>Williamsport</v>
      </c>
    </row>
    <row r="1442" spans="1:23" ht="15.75" x14ac:dyDescent="0.25">
      <c r="A1442" s="4" t="s">
        <v>3407</v>
      </c>
      <c r="B1442" s="20">
        <v>45829</v>
      </c>
      <c r="C1442" s="4" t="s">
        <v>1121</v>
      </c>
      <c r="D1442" s="4" t="s">
        <v>1793</v>
      </c>
      <c r="E1442" s="4" t="s">
        <v>1934</v>
      </c>
      <c r="F1442" s="4">
        <v>2</v>
      </c>
      <c r="G1442" s="4">
        <v>424.53</v>
      </c>
      <c r="H1442" s="4">
        <v>0.14000000000000001</v>
      </c>
      <c r="I1442" s="4" t="s">
        <v>1964</v>
      </c>
      <c r="J1442" s="4">
        <v>730.19159999999999</v>
      </c>
      <c r="K1442" s="4">
        <f t="shared" si="88"/>
        <v>2</v>
      </c>
      <c r="L1442" s="4">
        <f t="shared" si="89"/>
        <v>424.53</v>
      </c>
      <c r="M1442" s="4">
        <f t="shared" si="90"/>
        <v>0.14000000000000001</v>
      </c>
      <c r="N1442" s="4">
        <f t="shared" si="91"/>
        <v>730.19159999999999</v>
      </c>
      <c r="O1442" s="6">
        <f>VLOOKUP(C1442,'Cleaned Customer Dim'!$A$2:$D$501,4,FALSE)</f>
        <v>38</v>
      </c>
      <c r="P1442" s="6" t="str">
        <f>VLOOKUP(C1442,'Cleaned Customer Dim'!$A$2:$E$501,5,FALSE)</f>
        <v>Male</v>
      </c>
      <c r="Q1442" s="6" t="str">
        <f>VLOOKUP(C1442,'Cleaned Customer Dim'!$A$2:$J$501,10,FALSE)</f>
        <v>Silver</v>
      </c>
      <c r="R1442" s="4" t="str">
        <f>VLOOKUP(D1442,'Cleaned Product Dim'!$A$2:$C$101,3,FALSE)</f>
        <v>Home</v>
      </c>
      <c r="S1442" s="6">
        <f>VLOOKUP(D1442,'Cleaned Product Dim'!$A$2:$G$101,7,FALSE)</f>
        <v>138.05000000000001</v>
      </c>
      <c r="T1442" s="6">
        <f>VLOOKUP(D1442,'Cleaned Product Dim'!$A$2:$H$101,8,FALSE)</f>
        <v>89</v>
      </c>
      <c r="U1442" s="6" t="str">
        <f>VLOOKUP(E1442,'Cleaned Store Dim'!$A$2:$C$21,3,FALSE)</f>
        <v>South</v>
      </c>
      <c r="V1442" s="6" t="str">
        <f>VLOOKUP(E1442,'Cleaned Store Dim'!$A$2:$E$21,5,FALSE)</f>
        <v>Outlet</v>
      </c>
      <c r="W1442" s="6" t="str">
        <f>VLOOKUP(E1442,'Cleaned Store Dim'!$A$2:$F$21,6,FALSE)</f>
        <v>Christopher</v>
      </c>
    </row>
    <row r="1443" spans="1:23" ht="15.75" x14ac:dyDescent="0.25">
      <c r="A1443" s="4" t="s">
        <v>3408</v>
      </c>
      <c r="B1443" s="20">
        <v>45391</v>
      </c>
      <c r="C1443" s="4" t="s">
        <v>835</v>
      </c>
      <c r="D1443" s="4" t="s">
        <v>1847</v>
      </c>
      <c r="E1443" s="4" t="s">
        <v>1934</v>
      </c>
      <c r="F1443" s="4">
        <v>4</v>
      </c>
      <c r="G1443" s="4">
        <v>450.42</v>
      </c>
      <c r="H1443" s="4">
        <v>0.08</v>
      </c>
      <c r="I1443" s="4" t="s">
        <v>1964</v>
      </c>
      <c r="J1443" s="4">
        <v>1657.5455999999999</v>
      </c>
      <c r="K1443" s="4">
        <f t="shared" si="88"/>
        <v>4</v>
      </c>
      <c r="L1443" s="4">
        <f t="shared" si="89"/>
        <v>450.42</v>
      </c>
      <c r="M1443" s="4">
        <f t="shared" si="90"/>
        <v>0.08</v>
      </c>
      <c r="N1443" s="4">
        <f t="shared" si="91"/>
        <v>1657.5455999999999</v>
      </c>
      <c r="O1443" s="6">
        <f>VLOOKUP(C1443,'Cleaned Customer Dim'!$A$2:$D$501,4,FALSE)</f>
        <v>24</v>
      </c>
      <c r="P1443" s="6" t="str">
        <f>VLOOKUP(C1443,'Cleaned Customer Dim'!$A$2:$E$501,5,FALSE)</f>
        <v>Female</v>
      </c>
      <c r="Q1443" s="6" t="str">
        <f>VLOOKUP(C1443,'Cleaned Customer Dim'!$A$2:$J$501,10,FALSE)</f>
        <v>Platinum</v>
      </c>
      <c r="R1443" s="4" t="str">
        <f>VLOOKUP(D1443,'Cleaned Product Dim'!$A$2:$C$101,3,FALSE)</f>
        <v>Sports</v>
      </c>
      <c r="S1443" s="6">
        <f>VLOOKUP(D1443,'Cleaned Product Dim'!$A$2:$G$101,7,FALSE)</f>
        <v>131.24</v>
      </c>
      <c r="T1443" s="6">
        <f>VLOOKUP(D1443,'Cleaned Product Dim'!$A$2:$H$101,8,FALSE)</f>
        <v>232</v>
      </c>
      <c r="U1443" s="6" t="str">
        <f>VLOOKUP(E1443,'Cleaned Store Dim'!$A$2:$C$21,3,FALSE)</f>
        <v>South</v>
      </c>
      <c r="V1443" s="6" t="str">
        <f>VLOOKUP(E1443,'Cleaned Store Dim'!$A$2:$E$21,5,FALSE)</f>
        <v>Outlet</v>
      </c>
      <c r="W1443" s="6" t="str">
        <f>VLOOKUP(E1443,'Cleaned Store Dim'!$A$2:$F$21,6,FALSE)</f>
        <v>Christopher</v>
      </c>
    </row>
    <row r="1444" spans="1:23" ht="15.75" x14ac:dyDescent="0.25">
      <c r="A1444" s="4" t="s">
        <v>3409</v>
      </c>
      <c r="B1444" s="20">
        <v>45893</v>
      </c>
      <c r="C1444" s="4" t="s">
        <v>530</v>
      </c>
      <c r="D1444" s="4" t="s">
        <v>1655</v>
      </c>
      <c r="E1444" s="4" t="s">
        <v>1921</v>
      </c>
      <c r="F1444" s="4">
        <v>4</v>
      </c>
      <c r="G1444" s="4">
        <v>896.91</v>
      </c>
      <c r="H1444" s="4">
        <v>0.1</v>
      </c>
      <c r="I1444" s="4" t="s">
        <v>1959</v>
      </c>
      <c r="J1444" s="4">
        <v>3228.8760000000002</v>
      </c>
      <c r="K1444" s="4">
        <f t="shared" si="88"/>
        <v>4</v>
      </c>
      <c r="L1444" s="4">
        <f t="shared" si="89"/>
        <v>896.91</v>
      </c>
      <c r="M1444" s="4">
        <f t="shared" si="90"/>
        <v>0.1</v>
      </c>
      <c r="N1444" s="4">
        <f t="shared" si="91"/>
        <v>3228.8760000000002</v>
      </c>
      <c r="O1444" s="6">
        <f>VLOOKUP(C1444,'Cleaned Customer Dim'!$A$2:$D$501,4,FALSE)</f>
        <v>46</v>
      </c>
      <c r="P1444" s="6" t="str">
        <f>VLOOKUP(C1444,'Cleaned Customer Dim'!$A$2:$E$501,5,FALSE)</f>
        <v>Male</v>
      </c>
      <c r="Q1444" s="6" t="str">
        <f>VLOOKUP(C1444,'Cleaned Customer Dim'!$A$2:$J$501,10,FALSE)</f>
        <v>Bronze</v>
      </c>
      <c r="R1444" s="4" t="str">
        <f>VLOOKUP(D1444,'Cleaned Product Dim'!$A$2:$C$101,3,FALSE)</f>
        <v>Electronics</v>
      </c>
      <c r="S1444" s="6">
        <f>VLOOKUP(D1444,'Cleaned Product Dim'!$A$2:$G$101,7,FALSE)</f>
        <v>322.41000000000003</v>
      </c>
      <c r="T1444" s="6">
        <f>VLOOKUP(D1444,'Cleaned Product Dim'!$A$2:$H$101,8,FALSE)</f>
        <v>213</v>
      </c>
      <c r="U1444" s="6" t="str">
        <f>VLOOKUP(E1444,'Cleaned Store Dim'!$A$2:$C$21,3,FALSE)</f>
        <v>South</v>
      </c>
      <c r="V1444" s="6" t="str">
        <f>VLOOKUP(E1444,'Cleaned Store Dim'!$A$2:$E$21,5,FALSE)</f>
        <v>Flagship</v>
      </c>
      <c r="W1444" s="6" t="str">
        <f>VLOOKUP(E1444,'Cleaned Store Dim'!$A$2:$F$21,6,FALSE)</f>
        <v>Johnstad</v>
      </c>
    </row>
    <row r="1445" spans="1:23" ht="15.75" x14ac:dyDescent="0.25">
      <c r="A1445" s="4" t="s">
        <v>3410</v>
      </c>
      <c r="B1445" s="20">
        <v>45814</v>
      </c>
      <c r="C1445" s="4" t="s">
        <v>1504</v>
      </c>
      <c r="D1445" s="4" t="s">
        <v>1874</v>
      </c>
      <c r="E1445" s="4" t="s">
        <v>1924</v>
      </c>
      <c r="F1445" s="4">
        <v>3</v>
      </c>
      <c r="G1445" s="4">
        <v>679.38</v>
      </c>
      <c r="H1445" s="4">
        <v>0.3</v>
      </c>
      <c r="I1445" s="4" t="s">
        <v>1964</v>
      </c>
      <c r="J1445" s="4">
        <v>1426.6980000000001</v>
      </c>
      <c r="K1445" s="4">
        <f t="shared" si="88"/>
        <v>3</v>
      </c>
      <c r="L1445" s="4">
        <f t="shared" si="89"/>
        <v>679.38</v>
      </c>
      <c r="M1445" s="4">
        <f t="shared" si="90"/>
        <v>0.3</v>
      </c>
      <c r="N1445" s="4">
        <f t="shared" si="91"/>
        <v>1426.6980000000001</v>
      </c>
      <c r="O1445" s="6">
        <f>VLOOKUP(C1445,'Cleaned Customer Dim'!$A$2:$D$501,4,FALSE)</f>
        <v>46</v>
      </c>
      <c r="P1445" s="6" t="str">
        <f>VLOOKUP(C1445,'Cleaned Customer Dim'!$A$2:$E$501,5,FALSE)</f>
        <v>Female</v>
      </c>
      <c r="Q1445" s="6" t="str">
        <f>VLOOKUP(C1445,'Cleaned Customer Dim'!$A$2:$J$501,10,FALSE)</f>
        <v>Bronze</v>
      </c>
      <c r="R1445" s="4" t="str">
        <f>VLOOKUP(D1445,'Cleaned Product Dim'!$A$2:$C$101,3,FALSE)</f>
        <v>Sports</v>
      </c>
      <c r="S1445" s="6">
        <f>VLOOKUP(D1445,'Cleaned Product Dim'!$A$2:$G$101,7,FALSE)</f>
        <v>245.98</v>
      </c>
      <c r="T1445" s="6">
        <f>VLOOKUP(D1445,'Cleaned Product Dim'!$A$2:$H$101,8,FALSE)</f>
        <v>471</v>
      </c>
      <c r="U1445" s="6" t="str">
        <f>VLOOKUP(E1445,'Cleaned Store Dim'!$A$2:$C$21,3,FALSE)</f>
        <v>East</v>
      </c>
      <c r="V1445" s="6" t="str">
        <f>VLOOKUP(E1445,'Cleaned Store Dim'!$A$2:$E$21,5,FALSE)</f>
        <v>Online</v>
      </c>
      <c r="W1445" s="6" t="str">
        <f>VLOOKUP(E1445,'Cleaned Store Dim'!$A$2:$F$21,6,FALSE)</f>
        <v>David</v>
      </c>
    </row>
    <row r="1446" spans="1:23" ht="15.75" x14ac:dyDescent="0.25">
      <c r="A1446" s="4" t="s">
        <v>3411</v>
      </c>
      <c r="B1446" s="20">
        <v>45453</v>
      </c>
      <c r="C1446" s="4" t="s">
        <v>78</v>
      </c>
      <c r="D1446" s="4" t="s">
        <v>1823</v>
      </c>
      <c r="E1446" s="4" t="s">
        <v>1939</v>
      </c>
      <c r="F1446" s="4">
        <v>3</v>
      </c>
      <c r="G1446" s="4">
        <v>483.63</v>
      </c>
      <c r="H1446" s="4">
        <v>0</v>
      </c>
      <c r="I1446" s="4" t="s">
        <v>1959</v>
      </c>
      <c r="J1446" s="4">
        <v>1450.89</v>
      </c>
      <c r="K1446" s="4">
        <f t="shared" si="88"/>
        <v>3</v>
      </c>
      <c r="L1446" s="4">
        <f t="shared" si="89"/>
        <v>483.63</v>
      </c>
      <c r="M1446" s="4">
        <f t="shared" si="90"/>
        <v>0</v>
      </c>
      <c r="N1446" s="4">
        <f t="shared" si="91"/>
        <v>1450.89</v>
      </c>
      <c r="O1446" s="6">
        <f>VLOOKUP(C1446,'Cleaned Customer Dim'!$A$2:$D$501,4,FALSE)</f>
        <v>24</v>
      </c>
      <c r="P1446" s="6" t="str">
        <f>VLOOKUP(C1446,'Cleaned Customer Dim'!$A$2:$E$501,5,FALSE)</f>
        <v>Female</v>
      </c>
      <c r="Q1446" s="6" t="str">
        <f>VLOOKUP(C1446,'Cleaned Customer Dim'!$A$2:$J$501,10,FALSE)</f>
        <v>Bronze</v>
      </c>
      <c r="R1446" s="4" t="str">
        <f>VLOOKUP(D1446,'Cleaned Product Dim'!$A$2:$C$101,3,FALSE)</f>
        <v>Home</v>
      </c>
      <c r="S1446" s="6">
        <f>VLOOKUP(D1446,'Cleaned Product Dim'!$A$2:$G$101,7,FALSE)</f>
        <v>143.43</v>
      </c>
      <c r="T1446" s="6">
        <f>VLOOKUP(D1446,'Cleaned Product Dim'!$A$2:$H$101,8,FALSE)</f>
        <v>58</v>
      </c>
      <c r="U1446" s="6" t="str">
        <f>VLOOKUP(E1446,'Cleaned Store Dim'!$A$2:$C$21,3,FALSE)</f>
        <v>West</v>
      </c>
      <c r="V1446" s="6" t="str">
        <f>VLOOKUP(E1446,'Cleaned Store Dim'!$A$2:$E$21,5,FALSE)</f>
        <v>Flagship</v>
      </c>
      <c r="W1446" s="6" t="str">
        <f>VLOOKUP(E1446,'Cleaned Store Dim'!$A$2:$F$21,6,FALSE)</f>
        <v>New Jimmy</v>
      </c>
    </row>
    <row r="1447" spans="1:23" ht="15.75" x14ac:dyDescent="0.25">
      <c r="A1447" s="4" t="s">
        <v>3412</v>
      </c>
      <c r="B1447" s="20">
        <v>45482</v>
      </c>
      <c r="C1447" s="4" t="s">
        <v>128</v>
      </c>
      <c r="D1447" s="4" t="s">
        <v>1696</v>
      </c>
      <c r="E1447" s="4" t="s">
        <v>1887</v>
      </c>
      <c r="F1447" s="4">
        <v>3</v>
      </c>
      <c r="G1447" s="4">
        <v>158.27000000000001</v>
      </c>
      <c r="H1447" s="4">
        <v>0.24</v>
      </c>
      <c r="I1447" s="4" t="s">
        <v>1964</v>
      </c>
      <c r="J1447" s="4">
        <v>360.85559999999998</v>
      </c>
      <c r="K1447" s="4">
        <f t="shared" si="88"/>
        <v>3</v>
      </c>
      <c r="L1447" s="4">
        <f t="shared" si="89"/>
        <v>158.27000000000001</v>
      </c>
      <c r="M1447" s="4">
        <f t="shared" si="90"/>
        <v>0.24</v>
      </c>
      <c r="N1447" s="4">
        <f t="shared" si="91"/>
        <v>360.85559999999998</v>
      </c>
      <c r="O1447" s="6">
        <f>VLOOKUP(C1447,'Cleaned Customer Dim'!$A$2:$D$501,4,FALSE)</f>
        <v>64</v>
      </c>
      <c r="P1447" s="6" t="str">
        <f>VLOOKUP(C1447,'Cleaned Customer Dim'!$A$2:$E$501,5,FALSE)</f>
        <v>Female</v>
      </c>
      <c r="Q1447" s="6" t="str">
        <f>VLOOKUP(C1447,'Cleaned Customer Dim'!$A$2:$J$501,10,FALSE)</f>
        <v>Bronze</v>
      </c>
      <c r="R1447" s="4" t="str">
        <f>VLOOKUP(D1447,'Cleaned Product Dim'!$A$2:$C$101,3,FALSE)</f>
        <v>Electronics</v>
      </c>
      <c r="S1447" s="6">
        <f>VLOOKUP(D1447,'Cleaned Product Dim'!$A$2:$G$101,7,FALSE)</f>
        <v>326.06</v>
      </c>
      <c r="T1447" s="6">
        <f>VLOOKUP(D1447,'Cleaned Product Dim'!$A$2:$H$101,8,FALSE)</f>
        <v>301</v>
      </c>
      <c r="U1447" s="6" t="str">
        <f>VLOOKUP(E1447,'Cleaned Store Dim'!$A$2:$C$21,3,FALSE)</f>
        <v>East</v>
      </c>
      <c r="V1447" s="6" t="str">
        <f>VLOOKUP(E1447,'Cleaned Store Dim'!$A$2:$E$21,5,FALSE)</f>
        <v>Flagship</v>
      </c>
      <c r="W1447" s="6" t="str">
        <f>VLOOKUP(E1447,'Cleaned Store Dim'!$A$2:$F$21,6,FALSE)</f>
        <v>Washington</v>
      </c>
    </row>
    <row r="1448" spans="1:23" ht="15.75" x14ac:dyDescent="0.25">
      <c r="A1448" s="4" t="s">
        <v>3413</v>
      </c>
      <c r="B1448" s="20">
        <v>45965</v>
      </c>
      <c r="C1448" s="4" t="s">
        <v>406</v>
      </c>
      <c r="D1448" s="4" t="s">
        <v>1565</v>
      </c>
      <c r="E1448" s="4" t="s">
        <v>1936</v>
      </c>
      <c r="F1448" s="4">
        <v>4</v>
      </c>
      <c r="G1448" s="4">
        <v>601.5</v>
      </c>
      <c r="H1448" s="4">
        <v>0.18</v>
      </c>
      <c r="I1448" s="4" t="s">
        <v>1959</v>
      </c>
      <c r="J1448" s="4">
        <v>1972.92</v>
      </c>
      <c r="K1448" s="4">
        <f t="shared" si="88"/>
        <v>4</v>
      </c>
      <c r="L1448" s="4">
        <f t="shared" si="89"/>
        <v>601.5</v>
      </c>
      <c r="M1448" s="4">
        <f t="shared" si="90"/>
        <v>0.18</v>
      </c>
      <c r="N1448" s="4">
        <f t="shared" si="91"/>
        <v>1972.92</v>
      </c>
      <c r="O1448" s="6">
        <f>VLOOKUP(C1448,'Cleaned Customer Dim'!$A$2:$D$501,4,FALSE)</f>
        <v>53</v>
      </c>
      <c r="P1448" s="6" t="str">
        <f>VLOOKUP(C1448,'Cleaned Customer Dim'!$A$2:$E$501,5,FALSE)</f>
        <v>Female</v>
      </c>
      <c r="Q1448" s="6" t="str">
        <f>VLOOKUP(C1448,'Cleaned Customer Dim'!$A$2:$J$501,10,FALSE)</f>
        <v>Platinum</v>
      </c>
      <c r="R1448" s="4" t="str">
        <f>VLOOKUP(D1448,'Cleaned Product Dim'!$A$2:$C$101,3,FALSE)</f>
        <v>Clothing</v>
      </c>
      <c r="S1448" s="6">
        <f>VLOOKUP(D1448,'Cleaned Product Dim'!$A$2:$G$101,7,FALSE)</f>
        <v>265.73266666666666</v>
      </c>
      <c r="T1448" s="6">
        <f>VLOOKUP(D1448,'Cleaned Product Dim'!$A$2:$H$101,8,FALSE)</f>
        <v>352</v>
      </c>
      <c r="U1448" s="6" t="str">
        <f>VLOOKUP(E1448,'Cleaned Store Dim'!$A$2:$C$21,3,FALSE)</f>
        <v>North</v>
      </c>
      <c r="V1448" s="6" t="str">
        <f>VLOOKUP(E1448,'Cleaned Store Dim'!$A$2:$E$21,5,FALSE)</f>
        <v>Flagship</v>
      </c>
      <c r="W1448" s="6" t="str">
        <f>VLOOKUP(E1448,'Cleaned Store Dim'!$A$2:$F$21,6,FALSE)</f>
        <v>Jenniferstad</v>
      </c>
    </row>
    <row r="1449" spans="1:23" ht="15.75" x14ac:dyDescent="0.25">
      <c r="A1449" s="4" t="s">
        <v>3414</v>
      </c>
      <c r="B1449" s="20">
        <v>45709</v>
      </c>
      <c r="C1449" s="4" t="s">
        <v>259</v>
      </c>
      <c r="D1449" s="4" t="s">
        <v>1670</v>
      </c>
      <c r="E1449" s="4" t="s">
        <v>1945</v>
      </c>
      <c r="F1449" s="4">
        <v>2</v>
      </c>
      <c r="G1449" s="4">
        <v>46.39</v>
      </c>
      <c r="H1449" s="4">
        <v>7.0000000000000007E-2</v>
      </c>
      <c r="I1449" s="4" t="s">
        <v>1959</v>
      </c>
      <c r="J1449" s="4">
        <v>86.285399999999996</v>
      </c>
      <c r="K1449" s="4">
        <f t="shared" si="88"/>
        <v>2</v>
      </c>
      <c r="L1449" s="4">
        <f t="shared" si="89"/>
        <v>46.39</v>
      </c>
      <c r="M1449" s="4">
        <f t="shared" si="90"/>
        <v>7.0000000000000007E-2</v>
      </c>
      <c r="N1449" s="4">
        <f t="shared" si="91"/>
        <v>86.285399999999996</v>
      </c>
      <c r="O1449" s="6">
        <f>VLOOKUP(C1449,'Cleaned Customer Dim'!$A$2:$D$501,4,FALSE)</f>
        <v>24</v>
      </c>
      <c r="P1449" s="6" t="str">
        <f>VLOOKUP(C1449,'Cleaned Customer Dim'!$A$2:$E$501,5,FALSE)</f>
        <v>Female</v>
      </c>
      <c r="Q1449" s="6" t="str">
        <f>VLOOKUP(C1449,'Cleaned Customer Dim'!$A$2:$J$501,10,FALSE)</f>
        <v>Platinum</v>
      </c>
      <c r="R1449" s="4" t="str">
        <f>VLOOKUP(D1449,'Cleaned Product Dim'!$A$2:$C$101,3,FALSE)</f>
        <v>Sports</v>
      </c>
      <c r="S1449" s="6">
        <f>VLOOKUP(D1449,'Cleaned Product Dim'!$A$2:$G$101,7,FALSE)</f>
        <v>204.39</v>
      </c>
      <c r="T1449" s="6">
        <f>VLOOKUP(D1449,'Cleaned Product Dim'!$A$2:$H$101,8,FALSE)</f>
        <v>281</v>
      </c>
      <c r="U1449" s="6" t="str">
        <f>VLOOKUP(E1449,'Cleaned Store Dim'!$A$2:$C$21,3,FALSE)</f>
        <v>East</v>
      </c>
      <c r="V1449" s="6" t="str">
        <f>VLOOKUP(E1449,'Cleaned Store Dim'!$A$2:$E$21,5,FALSE)</f>
        <v>Flagship</v>
      </c>
      <c r="W1449" s="6" t="str">
        <f>VLOOKUP(E1449,'Cleaned Store Dim'!$A$2:$F$21,6,FALSE)</f>
        <v>East Stevechester</v>
      </c>
    </row>
    <row r="1450" spans="1:23" ht="15.75" x14ac:dyDescent="0.25">
      <c r="A1450" s="4" t="s">
        <v>3415</v>
      </c>
      <c r="B1450" s="20">
        <v>45587</v>
      </c>
      <c r="C1450" s="4" t="s">
        <v>418</v>
      </c>
      <c r="D1450" s="4" t="s">
        <v>1829</v>
      </c>
      <c r="E1450" s="4" t="s">
        <v>1917</v>
      </c>
      <c r="F1450" s="4">
        <v>4</v>
      </c>
      <c r="G1450" s="4">
        <v>892.28</v>
      </c>
      <c r="H1450" s="4">
        <v>0.23</v>
      </c>
      <c r="I1450" s="4" t="s">
        <v>1959</v>
      </c>
      <c r="J1450" s="4">
        <v>2748.2224000000001</v>
      </c>
      <c r="K1450" s="4">
        <f t="shared" si="88"/>
        <v>4</v>
      </c>
      <c r="L1450" s="4">
        <f t="shared" si="89"/>
        <v>892.28</v>
      </c>
      <c r="M1450" s="4">
        <f t="shared" si="90"/>
        <v>0.23</v>
      </c>
      <c r="N1450" s="4">
        <f t="shared" si="91"/>
        <v>2748.2224000000001</v>
      </c>
      <c r="O1450" s="6">
        <f>VLOOKUP(C1450,'Cleaned Customer Dim'!$A$2:$D$501,4,FALSE)</f>
        <v>40</v>
      </c>
      <c r="P1450" s="6" t="str">
        <f>VLOOKUP(C1450,'Cleaned Customer Dim'!$A$2:$E$501,5,FALSE)</f>
        <v>Male</v>
      </c>
      <c r="Q1450" s="6" t="str">
        <f>VLOOKUP(C1450,'Cleaned Customer Dim'!$A$2:$J$501,10,FALSE)</f>
        <v>Bronze</v>
      </c>
      <c r="R1450" s="4" t="str">
        <f>VLOOKUP(D1450,'Cleaned Product Dim'!$A$2:$C$101,3,FALSE)</f>
        <v>Sports</v>
      </c>
      <c r="S1450" s="6">
        <f>VLOOKUP(D1450,'Cleaned Product Dim'!$A$2:$G$101,7,FALSE)</f>
        <v>152.91999999999999</v>
      </c>
      <c r="T1450" s="6">
        <f>VLOOKUP(D1450,'Cleaned Product Dim'!$A$2:$H$101,8,FALSE)</f>
        <v>281</v>
      </c>
      <c r="U1450" s="6" t="str">
        <f>VLOOKUP(E1450,'Cleaned Store Dim'!$A$2:$C$21,3,FALSE)</f>
        <v>West</v>
      </c>
      <c r="V1450" s="6" t="str">
        <f>VLOOKUP(E1450,'Cleaned Store Dim'!$A$2:$E$21,5,FALSE)</f>
        <v>Online</v>
      </c>
      <c r="W1450" s="6" t="str">
        <f>VLOOKUP(E1450,'Cleaned Store Dim'!$A$2:$F$21,6,FALSE)</f>
        <v>Thompson</v>
      </c>
    </row>
    <row r="1451" spans="1:23" ht="15.75" x14ac:dyDescent="0.25">
      <c r="A1451" s="4" t="s">
        <v>3416</v>
      </c>
      <c r="B1451" s="20">
        <v>45494</v>
      </c>
      <c r="C1451" s="4" t="s">
        <v>726</v>
      </c>
      <c r="D1451" s="4" t="s">
        <v>1599</v>
      </c>
      <c r="E1451" s="4" t="s">
        <v>1914</v>
      </c>
      <c r="F1451" s="4">
        <v>2</v>
      </c>
      <c r="G1451" s="4">
        <v>164.23</v>
      </c>
      <c r="H1451" s="4">
        <v>0.17</v>
      </c>
      <c r="I1451" s="4" t="s">
        <v>1959</v>
      </c>
      <c r="J1451" s="4">
        <v>272.62180000000001</v>
      </c>
      <c r="K1451" s="4">
        <f t="shared" si="88"/>
        <v>2</v>
      </c>
      <c r="L1451" s="4">
        <f t="shared" si="89"/>
        <v>164.23</v>
      </c>
      <c r="M1451" s="4">
        <f t="shared" si="90"/>
        <v>0.17</v>
      </c>
      <c r="N1451" s="4">
        <f t="shared" si="91"/>
        <v>272.62180000000001</v>
      </c>
      <c r="O1451" s="6">
        <f>VLOOKUP(C1451,'Cleaned Customer Dim'!$A$2:$D$501,4,FALSE)</f>
        <v>38</v>
      </c>
      <c r="P1451" s="6" t="str">
        <f>VLOOKUP(C1451,'Cleaned Customer Dim'!$A$2:$E$501,5,FALSE)</f>
        <v>Male</v>
      </c>
      <c r="Q1451" s="6" t="str">
        <f>VLOOKUP(C1451,'Cleaned Customer Dim'!$A$2:$J$501,10,FALSE)</f>
        <v>Platinum</v>
      </c>
      <c r="R1451" s="4" t="str">
        <f>VLOOKUP(D1451,'Cleaned Product Dim'!$A$2:$C$101,3,FALSE)</f>
        <v>Home</v>
      </c>
      <c r="S1451" s="6">
        <f>VLOOKUP(D1451,'Cleaned Product Dim'!$A$2:$G$101,7,FALSE)</f>
        <v>298.86</v>
      </c>
      <c r="T1451" s="6">
        <f>VLOOKUP(D1451,'Cleaned Product Dim'!$A$2:$H$101,8,FALSE)</f>
        <v>308</v>
      </c>
      <c r="U1451" s="6" t="str">
        <f>VLOOKUP(E1451,'Cleaned Store Dim'!$A$2:$C$21,3,FALSE)</f>
        <v>South</v>
      </c>
      <c r="V1451" s="6" t="str">
        <f>VLOOKUP(E1451,'Cleaned Store Dim'!$A$2:$E$21,5,FALSE)</f>
        <v>Online</v>
      </c>
      <c r="W1451" s="6" t="str">
        <f>VLOOKUP(E1451,'Cleaned Store Dim'!$A$2:$F$21,6,FALSE)</f>
        <v>Williamsport</v>
      </c>
    </row>
    <row r="1452" spans="1:23" ht="15.75" x14ac:dyDescent="0.25">
      <c r="A1452" s="4" t="s">
        <v>3417</v>
      </c>
      <c r="B1452" s="20">
        <v>45305</v>
      </c>
      <c r="C1452" s="4" t="s">
        <v>1409</v>
      </c>
      <c r="D1452" s="4" t="s">
        <v>1594</v>
      </c>
      <c r="E1452" s="4" t="s">
        <v>1914</v>
      </c>
      <c r="F1452" s="4">
        <v>1</v>
      </c>
      <c r="G1452" s="4">
        <v>484.23</v>
      </c>
      <c r="H1452" s="4">
        <v>0.12</v>
      </c>
      <c r="I1452" s="4" t="s">
        <v>1964</v>
      </c>
      <c r="J1452" s="4">
        <v>426.12240000000003</v>
      </c>
      <c r="K1452" s="4">
        <f t="shared" si="88"/>
        <v>1</v>
      </c>
      <c r="L1452" s="4">
        <f t="shared" si="89"/>
        <v>484.23</v>
      </c>
      <c r="M1452" s="4">
        <f t="shared" si="90"/>
        <v>0.12</v>
      </c>
      <c r="N1452" s="4">
        <f t="shared" si="91"/>
        <v>426.12240000000003</v>
      </c>
      <c r="O1452" s="6">
        <f>VLOOKUP(C1452,'Cleaned Customer Dim'!$A$2:$D$501,4,FALSE)</f>
        <v>60</v>
      </c>
      <c r="P1452" s="6" t="str">
        <f>VLOOKUP(C1452,'Cleaned Customer Dim'!$A$2:$E$501,5,FALSE)</f>
        <v>Female</v>
      </c>
      <c r="Q1452" s="6" t="str">
        <f>VLOOKUP(C1452,'Cleaned Customer Dim'!$A$2:$J$501,10,FALSE)</f>
        <v>Bronze</v>
      </c>
      <c r="R1452" s="4" t="str">
        <f>VLOOKUP(D1452,'Cleaned Product Dim'!$A$2:$C$101,3,FALSE)</f>
        <v>Sports</v>
      </c>
      <c r="S1452" s="6">
        <f>VLOOKUP(D1452,'Cleaned Product Dim'!$A$2:$G$101,7,FALSE)</f>
        <v>495.72</v>
      </c>
      <c r="T1452" s="6">
        <f>VLOOKUP(D1452,'Cleaned Product Dim'!$A$2:$H$101,8,FALSE)</f>
        <v>323</v>
      </c>
      <c r="U1452" s="6" t="str">
        <f>VLOOKUP(E1452,'Cleaned Store Dim'!$A$2:$C$21,3,FALSE)</f>
        <v>South</v>
      </c>
      <c r="V1452" s="6" t="str">
        <f>VLOOKUP(E1452,'Cleaned Store Dim'!$A$2:$E$21,5,FALSE)</f>
        <v>Online</v>
      </c>
      <c r="W1452" s="6" t="str">
        <f>VLOOKUP(E1452,'Cleaned Store Dim'!$A$2:$F$21,6,FALSE)</f>
        <v>Williamsport</v>
      </c>
    </row>
    <row r="1453" spans="1:23" ht="15.75" x14ac:dyDescent="0.25">
      <c r="A1453" s="4" t="s">
        <v>3418</v>
      </c>
      <c r="B1453" s="20">
        <v>45295</v>
      </c>
      <c r="C1453" s="4" t="s">
        <v>34</v>
      </c>
      <c r="D1453" s="4" t="s">
        <v>1683</v>
      </c>
      <c r="E1453" s="4" t="s">
        <v>1945</v>
      </c>
      <c r="F1453" s="4">
        <v>3</v>
      </c>
      <c r="G1453" s="4">
        <v>341.51</v>
      </c>
      <c r="H1453" s="4">
        <v>0.22</v>
      </c>
      <c r="I1453" s="4" t="s">
        <v>1964</v>
      </c>
      <c r="J1453" s="4">
        <v>799.13340000000005</v>
      </c>
      <c r="K1453" s="4">
        <f t="shared" si="88"/>
        <v>3</v>
      </c>
      <c r="L1453" s="4">
        <f t="shared" si="89"/>
        <v>341.51</v>
      </c>
      <c r="M1453" s="4">
        <f t="shared" si="90"/>
        <v>0.22</v>
      </c>
      <c r="N1453" s="4">
        <f t="shared" si="91"/>
        <v>799.13340000000005</v>
      </c>
      <c r="O1453" s="6">
        <f>VLOOKUP(C1453,'Cleaned Customer Dim'!$A$2:$D$501,4,FALSE)</f>
        <v>24</v>
      </c>
      <c r="P1453" s="6" t="str">
        <f>VLOOKUP(C1453,'Cleaned Customer Dim'!$A$2:$E$501,5,FALSE)</f>
        <v>Male</v>
      </c>
      <c r="Q1453" s="6" t="str">
        <f>VLOOKUP(C1453,'Cleaned Customer Dim'!$A$2:$J$501,10,FALSE)</f>
        <v>Bronze</v>
      </c>
      <c r="R1453" s="4" t="str">
        <f>VLOOKUP(D1453,'Cleaned Product Dim'!$A$2:$C$101,3,FALSE)</f>
        <v>Home</v>
      </c>
      <c r="S1453" s="6">
        <f>VLOOKUP(D1453,'Cleaned Product Dim'!$A$2:$G$101,7,FALSE)</f>
        <v>382.22</v>
      </c>
      <c r="T1453" s="6">
        <f>VLOOKUP(D1453,'Cleaned Product Dim'!$A$2:$H$101,8,FALSE)</f>
        <v>329</v>
      </c>
      <c r="U1453" s="6" t="str">
        <f>VLOOKUP(E1453,'Cleaned Store Dim'!$A$2:$C$21,3,FALSE)</f>
        <v>East</v>
      </c>
      <c r="V1453" s="6" t="str">
        <f>VLOOKUP(E1453,'Cleaned Store Dim'!$A$2:$E$21,5,FALSE)</f>
        <v>Flagship</v>
      </c>
      <c r="W1453" s="6" t="str">
        <f>VLOOKUP(E1453,'Cleaned Store Dim'!$A$2:$F$21,6,FALSE)</f>
        <v>East Stevechester</v>
      </c>
    </row>
    <row r="1454" spans="1:23" ht="15.75" x14ac:dyDescent="0.25">
      <c r="A1454" s="4" t="s">
        <v>3419</v>
      </c>
      <c r="B1454" s="20">
        <v>45966</v>
      </c>
      <c r="C1454" s="4" t="s">
        <v>388</v>
      </c>
      <c r="D1454" s="4" t="s">
        <v>1877</v>
      </c>
      <c r="E1454" s="4" t="s">
        <v>1932</v>
      </c>
      <c r="F1454" s="4">
        <v>3</v>
      </c>
      <c r="G1454" s="4">
        <v>758.87</v>
      </c>
      <c r="H1454" s="4">
        <v>0.11</v>
      </c>
      <c r="I1454" s="4" t="s">
        <v>1961</v>
      </c>
      <c r="J1454" s="4">
        <v>2026.1829</v>
      </c>
      <c r="K1454" s="4">
        <f t="shared" si="88"/>
        <v>3</v>
      </c>
      <c r="L1454" s="4">
        <f t="shared" si="89"/>
        <v>758.87</v>
      </c>
      <c r="M1454" s="4">
        <f t="shared" si="90"/>
        <v>0.11</v>
      </c>
      <c r="N1454" s="4">
        <f t="shared" si="91"/>
        <v>2026.1829</v>
      </c>
      <c r="O1454" s="6">
        <f>VLOOKUP(C1454,'Cleaned Customer Dim'!$A$2:$D$501,4,FALSE)</f>
        <v>27</v>
      </c>
      <c r="P1454" s="6" t="str">
        <f>VLOOKUP(C1454,'Cleaned Customer Dim'!$A$2:$E$501,5,FALSE)</f>
        <v>Male</v>
      </c>
      <c r="Q1454" s="6" t="str">
        <f>VLOOKUP(C1454,'Cleaned Customer Dim'!$A$2:$J$501,10,FALSE)</f>
        <v>Silver</v>
      </c>
      <c r="R1454" s="4" t="str">
        <f>VLOOKUP(D1454,'Cleaned Product Dim'!$A$2:$C$101,3,FALSE)</f>
        <v>Electronics</v>
      </c>
      <c r="S1454" s="6">
        <f>VLOOKUP(D1454,'Cleaned Product Dim'!$A$2:$G$101,7,FALSE)</f>
        <v>431.67</v>
      </c>
      <c r="T1454" s="6">
        <f>VLOOKUP(D1454,'Cleaned Product Dim'!$A$2:$H$101,8,FALSE)</f>
        <v>73</v>
      </c>
      <c r="U1454" s="6" t="str">
        <f>VLOOKUP(E1454,'Cleaned Store Dim'!$A$2:$C$21,3,FALSE)</f>
        <v>East</v>
      </c>
      <c r="V1454" s="6" t="str">
        <f>VLOOKUP(E1454,'Cleaned Store Dim'!$A$2:$E$21,5,FALSE)</f>
        <v>Flagship</v>
      </c>
      <c r="W1454" s="6" t="str">
        <f>VLOOKUP(E1454,'Cleaned Store Dim'!$A$2:$F$21,6,FALSE)</f>
        <v>Johnsonville</v>
      </c>
    </row>
    <row r="1455" spans="1:23" ht="15.75" x14ac:dyDescent="0.25">
      <c r="A1455" s="4" t="s">
        <v>3420</v>
      </c>
      <c r="B1455" s="20">
        <v>45855</v>
      </c>
      <c r="C1455" s="4" t="s">
        <v>1461</v>
      </c>
      <c r="D1455" s="4" t="s">
        <v>1750</v>
      </c>
      <c r="E1455" s="4" t="s">
        <v>1929</v>
      </c>
      <c r="F1455" s="4">
        <v>3</v>
      </c>
      <c r="G1455" s="4">
        <v>560.52</v>
      </c>
      <c r="H1455" s="4">
        <v>0.17</v>
      </c>
      <c r="I1455" s="4" t="s">
        <v>1959</v>
      </c>
      <c r="J1455" s="4">
        <v>1395.6948</v>
      </c>
      <c r="K1455" s="4">
        <f t="shared" si="88"/>
        <v>3</v>
      </c>
      <c r="L1455" s="4">
        <f t="shared" si="89"/>
        <v>560.52</v>
      </c>
      <c r="M1455" s="4">
        <f t="shared" si="90"/>
        <v>0.17</v>
      </c>
      <c r="N1455" s="4">
        <f t="shared" si="91"/>
        <v>1395.6948</v>
      </c>
      <c r="O1455" s="6">
        <f>VLOOKUP(C1455,'Cleaned Customer Dim'!$A$2:$D$501,4,FALSE)</f>
        <v>21</v>
      </c>
      <c r="P1455" s="6" t="str">
        <f>VLOOKUP(C1455,'Cleaned Customer Dim'!$A$2:$E$501,5,FALSE)</f>
        <v>Female</v>
      </c>
      <c r="Q1455" s="6" t="str">
        <f>VLOOKUP(C1455,'Cleaned Customer Dim'!$A$2:$J$501,10,FALSE)</f>
        <v>Gold</v>
      </c>
      <c r="R1455" s="4" t="str">
        <f>VLOOKUP(D1455,'Cleaned Product Dim'!$A$2:$C$101,3,FALSE)</f>
        <v>Home</v>
      </c>
      <c r="S1455" s="6">
        <f>VLOOKUP(D1455,'Cleaned Product Dim'!$A$2:$G$101,7,FALSE)</f>
        <v>461.47</v>
      </c>
      <c r="T1455" s="6">
        <f>VLOOKUP(D1455,'Cleaned Product Dim'!$A$2:$H$101,8,FALSE)</f>
        <v>190</v>
      </c>
      <c r="U1455" s="6" t="str">
        <f>VLOOKUP(E1455,'Cleaned Store Dim'!$A$2:$C$21,3,FALSE)</f>
        <v>North</v>
      </c>
      <c r="V1455" s="6" t="str">
        <f>VLOOKUP(E1455,'Cleaned Store Dim'!$A$2:$E$21,5,FALSE)</f>
        <v>Online</v>
      </c>
      <c r="W1455" s="6" t="str">
        <f>VLOOKUP(E1455,'Cleaned Store Dim'!$A$2:$F$21,6,FALSE)</f>
        <v>Sabrina</v>
      </c>
    </row>
    <row r="1456" spans="1:23" ht="15.75" x14ac:dyDescent="0.25">
      <c r="A1456" s="4" t="s">
        <v>3421</v>
      </c>
      <c r="B1456" s="20">
        <v>45533</v>
      </c>
      <c r="C1456" s="4" t="s">
        <v>1112</v>
      </c>
      <c r="D1456" s="4" t="s">
        <v>1871</v>
      </c>
      <c r="E1456" s="4" t="s">
        <v>1942</v>
      </c>
      <c r="F1456" s="4">
        <v>2</v>
      </c>
      <c r="G1456" s="4">
        <v>977.18</v>
      </c>
      <c r="H1456" s="4">
        <v>0.19</v>
      </c>
      <c r="I1456" s="4" t="s">
        <v>1959</v>
      </c>
      <c r="J1456" s="4">
        <v>1583.0316</v>
      </c>
      <c r="K1456" s="4">
        <f t="shared" si="88"/>
        <v>2</v>
      </c>
      <c r="L1456" s="4">
        <f t="shared" si="89"/>
        <v>977.18</v>
      </c>
      <c r="M1456" s="4">
        <f t="shared" si="90"/>
        <v>0.19</v>
      </c>
      <c r="N1456" s="4">
        <f t="shared" si="91"/>
        <v>1583.0316</v>
      </c>
      <c r="O1456" s="6">
        <f>VLOOKUP(C1456,'Cleaned Customer Dim'!$A$2:$D$501,4,FALSE)</f>
        <v>25</v>
      </c>
      <c r="P1456" s="6" t="str">
        <f>VLOOKUP(C1456,'Cleaned Customer Dim'!$A$2:$E$501,5,FALSE)</f>
        <v>Female</v>
      </c>
      <c r="Q1456" s="6" t="str">
        <f>VLOOKUP(C1456,'Cleaned Customer Dim'!$A$2:$J$501,10,FALSE)</f>
        <v>Bronze</v>
      </c>
      <c r="R1456" s="4" t="str">
        <f>VLOOKUP(D1456,'Cleaned Product Dim'!$A$2:$C$101,3,FALSE)</f>
        <v>Clothing</v>
      </c>
      <c r="S1456" s="6">
        <f>VLOOKUP(D1456,'Cleaned Product Dim'!$A$2:$G$101,7,FALSE)</f>
        <v>358.47</v>
      </c>
      <c r="T1456" s="6">
        <f>VLOOKUP(D1456,'Cleaned Product Dim'!$A$2:$H$101,8,FALSE)</f>
        <v>143</v>
      </c>
      <c r="U1456" s="6" t="str">
        <f>VLOOKUP(E1456,'Cleaned Store Dim'!$A$2:$C$21,3,FALSE)</f>
        <v>North</v>
      </c>
      <c r="V1456" s="6" t="str">
        <f>VLOOKUP(E1456,'Cleaned Store Dim'!$A$2:$E$21,5,FALSE)</f>
        <v>Flagship</v>
      </c>
      <c r="W1456" s="6" t="str">
        <f>VLOOKUP(E1456,'Cleaned Store Dim'!$A$2:$F$21,6,FALSE)</f>
        <v>Benson</v>
      </c>
    </row>
    <row r="1457" spans="1:23" ht="15.75" x14ac:dyDescent="0.25">
      <c r="A1457" s="4" t="s">
        <v>3422</v>
      </c>
      <c r="B1457" s="20">
        <v>45763</v>
      </c>
      <c r="C1457" s="4" t="s">
        <v>769</v>
      </c>
      <c r="D1457" s="4" t="s">
        <v>1998</v>
      </c>
      <c r="E1457" s="4" t="s">
        <v>1934</v>
      </c>
      <c r="F1457" s="4">
        <v>4</v>
      </c>
      <c r="G1457" s="4">
        <v>761.35</v>
      </c>
      <c r="H1457" s="4">
        <v>0.08</v>
      </c>
      <c r="I1457" s="4" t="s">
        <v>1959</v>
      </c>
      <c r="J1457" s="4">
        <v>2801.768</v>
      </c>
      <c r="K1457" s="4">
        <f t="shared" si="88"/>
        <v>4</v>
      </c>
      <c r="L1457" s="4">
        <f t="shared" si="89"/>
        <v>761.35</v>
      </c>
      <c r="M1457" s="4">
        <f t="shared" si="90"/>
        <v>0.08</v>
      </c>
      <c r="N1457" s="4">
        <f t="shared" si="91"/>
        <v>2801.768</v>
      </c>
      <c r="O1457" s="6">
        <f>VLOOKUP(C1457,'Cleaned Customer Dim'!$A$2:$D$501,4,FALSE)</f>
        <v>42</v>
      </c>
      <c r="P1457" s="6" t="str">
        <f>VLOOKUP(C1457,'Cleaned Customer Dim'!$A$2:$E$501,5,FALSE)</f>
        <v>Female</v>
      </c>
      <c r="Q1457" s="6" t="str">
        <f>VLOOKUP(C1457,'Cleaned Customer Dim'!$A$2:$J$501,10,FALSE)</f>
        <v>Bronze</v>
      </c>
      <c r="R1457" s="4" t="str">
        <f>VLOOKUP(D1457,'Cleaned Product Dim'!$A$2:$C$101,3,FALSE)</f>
        <v>Beauty</v>
      </c>
      <c r="S1457" s="6">
        <f>VLOOKUP(D1457,'Cleaned Product Dim'!$A$2:$G$101,7,FALSE)</f>
        <v>337.42</v>
      </c>
      <c r="T1457" s="6">
        <f>VLOOKUP(D1457,'Cleaned Product Dim'!$A$2:$H$101,8,FALSE)</f>
        <v>256</v>
      </c>
      <c r="U1457" s="6" t="str">
        <f>VLOOKUP(E1457,'Cleaned Store Dim'!$A$2:$C$21,3,FALSE)</f>
        <v>South</v>
      </c>
      <c r="V1457" s="6" t="str">
        <f>VLOOKUP(E1457,'Cleaned Store Dim'!$A$2:$E$21,5,FALSE)</f>
        <v>Outlet</v>
      </c>
      <c r="W1457" s="6" t="str">
        <f>VLOOKUP(E1457,'Cleaned Store Dim'!$A$2:$F$21,6,FALSE)</f>
        <v>Christopher</v>
      </c>
    </row>
    <row r="1458" spans="1:23" ht="15.75" x14ac:dyDescent="0.25">
      <c r="A1458" s="4" t="s">
        <v>3423</v>
      </c>
      <c r="B1458" s="20">
        <v>45900</v>
      </c>
      <c r="C1458" s="4" t="s">
        <v>600</v>
      </c>
      <c r="D1458" s="4" t="s">
        <v>1783</v>
      </c>
      <c r="E1458" s="4" t="s">
        <v>1945</v>
      </c>
      <c r="F1458" s="4">
        <v>2</v>
      </c>
      <c r="G1458" s="4">
        <v>947.56</v>
      </c>
      <c r="H1458" s="4">
        <v>0.02</v>
      </c>
      <c r="I1458" s="4" t="s">
        <v>1964</v>
      </c>
      <c r="J1458" s="4">
        <v>1857.2175999999999</v>
      </c>
      <c r="K1458" s="4">
        <f t="shared" si="88"/>
        <v>2</v>
      </c>
      <c r="L1458" s="4">
        <f t="shared" si="89"/>
        <v>947.56</v>
      </c>
      <c r="M1458" s="4">
        <f t="shared" si="90"/>
        <v>0.02</v>
      </c>
      <c r="N1458" s="4">
        <f t="shared" si="91"/>
        <v>1857.2175999999999</v>
      </c>
      <c r="O1458" s="6">
        <f>VLOOKUP(C1458,'Cleaned Customer Dim'!$A$2:$D$501,4,FALSE)</f>
        <v>43</v>
      </c>
      <c r="P1458" s="6" t="str">
        <f>VLOOKUP(C1458,'Cleaned Customer Dim'!$A$2:$E$501,5,FALSE)</f>
        <v>Female</v>
      </c>
      <c r="Q1458" s="6" t="str">
        <f>VLOOKUP(C1458,'Cleaned Customer Dim'!$A$2:$J$501,10,FALSE)</f>
        <v>Silver</v>
      </c>
      <c r="R1458" s="4" t="str">
        <f>VLOOKUP(D1458,'Cleaned Product Dim'!$A$2:$C$101,3,FALSE)</f>
        <v>Electronics</v>
      </c>
      <c r="S1458" s="6">
        <f>VLOOKUP(D1458,'Cleaned Product Dim'!$A$2:$G$101,7,FALSE)</f>
        <v>349.17</v>
      </c>
      <c r="T1458" s="6">
        <f>VLOOKUP(D1458,'Cleaned Product Dim'!$A$2:$H$101,8,FALSE)</f>
        <v>476</v>
      </c>
      <c r="U1458" s="6" t="str">
        <f>VLOOKUP(E1458,'Cleaned Store Dim'!$A$2:$C$21,3,FALSE)</f>
        <v>East</v>
      </c>
      <c r="V1458" s="6" t="str">
        <f>VLOOKUP(E1458,'Cleaned Store Dim'!$A$2:$E$21,5,FALSE)</f>
        <v>Flagship</v>
      </c>
      <c r="W1458" s="6" t="str">
        <f>VLOOKUP(E1458,'Cleaned Store Dim'!$A$2:$F$21,6,FALSE)</f>
        <v>East Stevechester</v>
      </c>
    </row>
    <row r="1459" spans="1:23" ht="15.75" x14ac:dyDescent="0.25">
      <c r="A1459" s="4" t="s">
        <v>3424</v>
      </c>
      <c r="B1459" s="20">
        <v>45943</v>
      </c>
      <c r="C1459" s="4" t="s">
        <v>775</v>
      </c>
      <c r="D1459" s="4" t="s">
        <v>1709</v>
      </c>
      <c r="E1459" s="4" t="s">
        <v>1945</v>
      </c>
      <c r="F1459" s="4">
        <v>4</v>
      </c>
      <c r="G1459" s="4">
        <v>975.47</v>
      </c>
      <c r="H1459" s="4">
        <v>0.04</v>
      </c>
      <c r="I1459" s="4" t="s">
        <v>1959</v>
      </c>
      <c r="J1459" s="4">
        <v>3745.8047999999999</v>
      </c>
      <c r="K1459" s="4">
        <f t="shared" si="88"/>
        <v>4</v>
      </c>
      <c r="L1459" s="4">
        <f t="shared" si="89"/>
        <v>975.47</v>
      </c>
      <c r="M1459" s="4">
        <f t="shared" si="90"/>
        <v>0.04</v>
      </c>
      <c r="N1459" s="4">
        <f t="shared" si="91"/>
        <v>3745.8047999999999</v>
      </c>
      <c r="O1459" s="6">
        <f>VLOOKUP(C1459,'Cleaned Customer Dim'!$A$2:$D$501,4,FALSE)</f>
        <v>40</v>
      </c>
      <c r="P1459" s="6" t="str">
        <f>VLOOKUP(C1459,'Cleaned Customer Dim'!$A$2:$E$501,5,FALSE)</f>
        <v>Male</v>
      </c>
      <c r="Q1459" s="6" t="str">
        <f>VLOOKUP(C1459,'Cleaned Customer Dim'!$A$2:$J$501,10,FALSE)</f>
        <v>Platinum</v>
      </c>
      <c r="R1459" s="4" t="str">
        <f>VLOOKUP(D1459,'Cleaned Product Dim'!$A$2:$C$101,3,FALSE)</f>
        <v>Electronics</v>
      </c>
      <c r="S1459" s="6">
        <f>VLOOKUP(D1459,'Cleaned Product Dim'!$A$2:$G$101,7,FALSE)</f>
        <v>253.33</v>
      </c>
      <c r="T1459" s="6">
        <f>VLOOKUP(D1459,'Cleaned Product Dim'!$A$2:$H$101,8,FALSE)</f>
        <v>266</v>
      </c>
      <c r="U1459" s="6" t="str">
        <f>VLOOKUP(E1459,'Cleaned Store Dim'!$A$2:$C$21,3,FALSE)</f>
        <v>East</v>
      </c>
      <c r="V1459" s="6" t="str">
        <f>VLOOKUP(E1459,'Cleaned Store Dim'!$A$2:$E$21,5,FALSE)</f>
        <v>Flagship</v>
      </c>
      <c r="W1459" s="6" t="str">
        <f>VLOOKUP(E1459,'Cleaned Store Dim'!$A$2:$F$21,6,FALSE)</f>
        <v>East Stevechester</v>
      </c>
    </row>
    <row r="1460" spans="1:23" ht="15.75" x14ac:dyDescent="0.25">
      <c r="A1460" s="4" t="s">
        <v>3425</v>
      </c>
      <c r="B1460" s="20">
        <v>45418</v>
      </c>
      <c r="C1460" s="4" t="s">
        <v>1481</v>
      </c>
      <c r="D1460" s="4" t="s">
        <v>1610</v>
      </c>
      <c r="E1460" s="4" t="s">
        <v>1921</v>
      </c>
      <c r="F1460" s="4">
        <v>3</v>
      </c>
      <c r="G1460" s="4">
        <v>769.06</v>
      </c>
      <c r="H1460" s="4">
        <v>0.23</v>
      </c>
      <c r="I1460" s="4" t="s">
        <v>1964</v>
      </c>
      <c r="J1460" s="4">
        <v>1776.5286000000001</v>
      </c>
      <c r="K1460" s="4">
        <f t="shared" si="88"/>
        <v>3</v>
      </c>
      <c r="L1460" s="4">
        <f t="shared" si="89"/>
        <v>769.06</v>
      </c>
      <c r="M1460" s="4">
        <f t="shared" si="90"/>
        <v>0.23</v>
      </c>
      <c r="N1460" s="4">
        <f t="shared" si="91"/>
        <v>1776.5286000000001</v>
      </c>
      <c r="O1460" s="6">
        <f>VLOOKUP(C1460,'Cleaned Customer Dim'!$A$2:$D$501,4,FALSE)</f>
        <v>41</v>
      </c>
      <c r="P1460" s="6" t="str">
        <f>VLOOKUP(C1460,'Cleaned Customer Dim'!$A$2:$E$501,5,FALSE)</f>
        <v>Female</v>
      </c>
      <c r="Q1460" s="6" t="str">
        <f>VLOOKUP(C1460,'Cleaned Customer Dim'!$A$2:$J$501,10,FALSE)</f>
        <v>Platinum</v>
      </c>
      <c r="R1460" s="4" t="str">
        <f>VLOOKUP(D1460,'Cleaned Product Dim'!$A$2:$C$101,3,FALSE)</f>
        <v>Electronics</v>
      </c>
      <c r="S1460" s="6">
        <f>VLOOKUP(D1460,'Cleaned Product Dim'!$A$2:$G$101,7,FALSE)</f>
        <v>242.23</v>
      </c>
      <c r="T1460" s="6">
        <f>VLOOKUP(D1460,'Cleaned Product Dim'!$A$2:$H$101,8,FALSE)</f>
        <v>453</v>
      </c>
      <c r="U1460" s="6" t="str">
        <f>VLOOKUP(E1460,'Cleaned Store Dim'!$A$2:$C$21,3,FALSE)</f>
        <v>South</v>
      </c>
      <c r="V1460" s="6" t="str">
        <f>VLOOKUP(E1460,'Cleaned Store Dim'!$A$2:$E$21,5,FALSE)</f>
        <v>Flagship</v>
      </c>
      <c r="W1460" s="6" t="str">
        <f>VLOOKUP(E1460,'Cleaned Store Dim'!$A$2:$F$21,6,FALSE)</f>
        <v>Johnstad</v>
      </c>
    </row>
    <row r="1461" spans="1:23" ht="15.75" x14ac:dyDescent="0.25">
      <c r="A1461" s="4" t="s">
        <v>3426</v>
      </c>
      <c r="B1461" s="20">
        <v>45929</v>
      </c>
      <c r="C1461" s="4" t="s">
        <v>2639</v>
      </c>
      <c r="D1461" s="4" t="s">
        <v>1696</v>
      </c>
      <c r="E1461" s="4" t="s">
        <v>1896</v>
      </c>
      <c r="F1461" s="4">
        <v>3</v>
      </c>
      <c r="G1461" s="4">
        <v>824.75</v>
      </c>
      <c r="H1461" s="4">
        <v>0.23</v>
      </c>
      <c r="I1461" s="4" t="s">
        <v>1959</v>
      </c>
      <c r="J1461" s="4">
        <v>1905.1724999999999</v>
      </c>
      <c r="K1461" s="4">
        <f t="shared" si="88"/>
        <v>3</v>
      </c>
      <c r="L1461" s="4">
        <f t="shared" si="89"/>
        <v>824.75</v>
      </c>
      <c r="M1461" s="4">
        <f t="shared" si="90"/>
        <v>0.23</v>
      </c>
      <c r="N1461" s="4">
        <f t="shared" si="91"/>
        <v>1905.1724999999999</v>
      </c>
      <c r="O1461" s="6">
        <f>VLOOKUP(C1461,'Cleaned Customer Dim'!$A$2:$D$501,4,FALSE)</f>
        <v>22</v>
      </c>
      <c r="P1461" s="6" t="str">
        <f>VLOOKUP(C1461,'Cleaned Customer Dim'!$A$2:$E$501,5,FALSE)</f>
        <v>Female</v>
      </c>
      <c r="Q1461" s="6" t="str">
        <f>VLOOKUP(C1461,'Cleaned Customer Dim'!$A$2:$J$501,10,FALSE)</f>
        <v>Bronze</v>
      </c>
      <c r="R1461" s="4" t="str">
        <f>VLOOKUP(D1461,'Cleaned Product Dim'!$A$2:$C$101,3,FALSE)</f>
        <v>Electronics</v>
      </c>
      <c r="S1461" s="6">
        <f>VLOOKUP(D1461,'Cleaned Product Dim'!$A$2:$G$101,7,FALSE)</f>
        <v>326.06</v>
      </c>
      <c r="T1461" s="6">
        <f>VLOOKUP(D1461,'Cleaned Product Dim'!$A$2:$H$101,8,FALSE)</f>
        <v>301</v>
      </c>
      <c r="U1461" s="6" t="str">
        <f>VLOOKUP(E1461,'Cleaned Store Dim'!$A$2:$C$21,3,FALSE)</f>
        <v>South</v>
      </c>
      <c r="V1461" s="6" t="str">
        <f>VLOOKUP(E1461,'Cleaned Store Dim'!$A$2:$E$21,5,FALSE)</f>
        <v>Outlet</v>
      </c>
      <c r="W1461" s="6" t="str">
        <f>VLOOKUP(E1461,'Cleaned Store Dim'!$A$2:$F$21,6,FALSE)</f>
        <v>North Nancy</v>
      </c>
    </row>
    <row r="1462" spans="1:23" ht="15.75" x14ac:dyDescent="0.25">
      <c r="A1462" s="4" t="s">
        <v>3427</v>
      </c>
      <c r="B1462" s="20">
        <v>45419</v>
      </c>
      <c r="C1462" s="4" t="s">
        <v>1261</v>
      </c>
      <c r="D1462" s="4" t="s">
        <v>1786</v>
      </c>
      <c r="E1462" s="4" t="s">
        <v>1904</v>
      </c>
      <c r="F1462" s="4">
        <v>2</v>
      </c>
      <c r="G1462" s="4">
        <v>821.35</v>
      </c>
      <c r="H1462" s="4">
        <v>0.11</v>
      </c>
      <c r="I1462" s="4" t="s">
        <v>1961</v>
      </c>
      <c r="J1462" s="4">
        <v>1462.0029999999999</v>
      </c>
      <c r="K1462" s="4">
        <f t="shared" si="88"/>
        <v>2</v>
      </c>
      <c r="L1462" s="4">
        <f t="shared" si="89"/>
        <v>821.35</v>
      </c>
      <c r="M1462" s="4">
        <f t="shared" si="90"/>
        <v>0.11</v>
      </c>
      <c r="N1462" s="4">
        <f t="shared" si="91"/>
        <v>1462.0029999999999</v>
      </c>
      <c r="O1462" s="6">
        <f>VLOOKUP(C1462,'Cleaned Customer Dim'!$A$2:$D$501,4,FALSE)</f>
        <v>51</v>
      </c>
      <c r="P1462" s="6" t="str">
        <f>VLOOKUP(C1462,'Cleaned Customer Dim'!$A$2:$E$501,5,FALSE)</f>
        <v>Female</v>
      </c>
      <c r="Q1462" s="6" t="str">
        <f>VLOOKUP(C1462,'Cleaned Customer Dim'!$A$2:$J$501,10,FALSE)</f>
        <v>Platinum</v>
      </c>
      <c r="R1462" s="4" t="str">
        <f>VLOOKUP(D1462,'Cleaned Product Dim'!$A$2:$C$101,3,FALSE)</f>
        <v>Home</v>
      </c>
      <c r="S1462" s="6">
        <f>VLOOKUP(D1462,'Cleaned Product Dim'!$A$2:$G$101,7,FALSE)</f>
        <v>243.7</v>
      </c>
      <c r="T1462" s="6">
        <f>VLOOKUP(D1462,'Cleaned Product Dim'!$A$2:$H$101,8,FALSE)</f>
        <v>130</v>
      </c>
      <c r="U1462" s="6" t="str">
        <f>VLOOKUP(E1462,'Cleaned Store Dim'!$A$2:$C$21,3,FALSE)</f>
        <v>South</v>
      </c>
      <c r="V1462" s="6" t="str">
        <f>VLOOKUP(E1462,'Cleaned Store Dim'!$A$2:$E$21,5,FALSE)</f>
        <v>Online</v>
      </c>
      <c r="W1462" s="6" t="str">
        <f>VLOOKUP(E1462,'Cleaned Store Dim'!$A$2:$F$21,6,FALSE)</f>
        <v>Sharon</v>
      </c>
    </row>
    <row r="1463" spans="1:23" ht="15.75" x14ac:dyDescent="0.25">
      <c r="A1463" s="4" t="s">
        <v>3428</v>
      </c>
      <c r="B1463" s="20">
        <v>45841</v>
      </c>
      <c r="C1463" s="4" t="s">
        <v>1272</v>
      </c>
      <c r="D1463" s="4" t="s">
        <v>1610</v>
      </c>
      <c r="E1463" s="4" t="s">
        <v>1924</v>
      </c>
      <c r="F1463" s="4">
        <v>1</v>
      </c>
      <c r="G1463" s="4">
        <v>120.57</v>
      </c>
      <c r="H1463" s="4">
        <v>0.06</v>
      </c>
      <c r="I1463" s="4" t="s">
        <v>1961</v>
      </c>
      <c r="J1463" s="4">
        <v>113.33580000000001</v>
      </c>
      <c r="K1463" s="4">
        <f t="shared" si="88"/>
        <v>1</v>
      </c>
      <c r="L1463" s="4">
        <f t="shared" si="89"/>
        <v>120.57</v>
      </c>
      <c r="M1463" s="4">
        <f t="shared" si="90"/>
        <v>0.06</v>
      </c>
      <c r="N1463" s="4">
        <f t="shared" si="91"/>
        <v>113.33580000000001</v>
      </c>
      <c r="O1463" s="6">
        <f>VLOOKUP(C1463,'Cleaned Customer Dim'!$A$2:$D$501,4,FALSE)</f>
        <v>18</v>
      </c>
      <c r="P1463" s="6" t="str">
        <f>VLOOKUP(C1463,'Cleaned Customer Dim'!$A$2:$E$501,5,FALSE)</f>
        <v>Female</v>
      </c>
      <c r="Q1463" s="6" t="str">
        <f>VLOOKUP(C1463,'Cleaned Customer Dim'!$A$2:$J$501,10,FALSE)</f>
        <v>Gold</v>
      </c>
      <c r="R1463" s="4" t="str">
        <f>VLOOKUP(D1463,'Cleaned Product Dim'!$A$2:$C$101,3,FALSE)</f>
        <v>Electronics</v>
      </c>
      <c r="S1463" s="6">
        <f>VLOOKUP(D1463,'Cleaned Product Dim'!$A$2:$G$101,7,FALSE)</f>
        <v>242.23</v>
      </c>
      <c r="T1463" s="6">
        <f>VLOOKUP(D1463,'Cleaned Product Dim'!$A$2:$H$101,8,FALSE)</f>
        <v>453</v>
      </c>
      <c r="U1463" s="6" t="str">
        <f>VLOOKUP(E1463,'Cleaned Store Dim'!$A$2:$C$21,3,FALSE)</f>
        <v>East</v>
      </c>
      <c r="V1463" s="6" t="str">
        <f>VLOOKUP(E1463,'Cleaned Store Dim'!$A$2:$E$21,5,FALSE)</f>
        <v>Online</v>
      </c>
      <c r="W1463" s="6" t="str">
        <f>VLOOKUP(E1463,'Cleaned Store Dim'!$A$2:$F$21,6,FALSE)</f>
        <v>David</v>
      </c>
    </row>
    <row r="1464" spans="1:23" ht="15.75" x14ac:dyDescent="0.25">
      <c r="A1464" s="4" t="s">
        <v>3429</v>
      </c>
      <c r="B1464" s="20">
        <v>45210</v>
      </c>
      <c r="C1464" s="4" t="s">
        <v>1064</v>
      </c>
      <c r="D1464" s="4" t="s">
        <v>1850</v>
      </c>
      <c r="E1464" s="4" t="s">
        <v>1892</v>
      </c>
      <c r="F1464" s="4">
        <v>1</v>
      </c>
      <c r="G1464" s="4">
        <v>122.27</v>
      </c>
      <c r="H1464" s="4">
        <v>0.26</v>
      </c>
      <c r="I1464" s="4" t="s">
        <v>1961</v>
      </c>
      <c r="J1464" s="4">
        <v>90.479799999999997</v>
      </c>
      <c r="K1464" s="4">
        <f t="shared" si="88"/>
        <v>1</v>
      </c>
      <c r="L1464" s="4">
        <f t="shared" si="89"/>
        <v>122.27</v>
      </c>
      <c r="M1464" s="4">
        <f t="shared" si="90"/>
        <v>0.26</v>
      </c>
      <c r="N1464" s="4">
        <f t="shared" si="91"/>
        <v>90.479799999999997</v>
      </c>
      <c r="O1464" s="6">
        <f>VLOOKUP(C1464,'Cleaned Customer Dim'!$A$2:$D$501,4,FALSE)</f>
        <v>37</v>
      </c>
      <c r="P1464" s="6" t="str">
        <f>VLOOKUP(C1464,'Cleaned Customer Dim'!$A$2:$E$501,5,FALSE)</f>
        <v>Male</v>
      </c>
      <c r="Q1464" s="6" t="str">
        <f>VLOOKUP(C1464,'Cleaned Customer Dim'!$A$2:$J$501,10,FALSE)</f>
        <v>Platinum</v>
      </c>
      <c r="R1464" s="4" t="str">
        <f>VLOOKUP(D1464,'Cleaned Product Dim'!$A$2:$C$101,3,FALSE)</f>
        <v>Beauty</v>
      </c>
      <c r="S1464" s="6">
        <f>VLOOKUP(D1464,'Cleaned Product Dim'!$A$2:$G$101,7,FALSE)</f>
        <v>183.04</v>
      </c>
      <c r="T1464" s="6">
        <f>VLOOKUP(D1464,'Cleaned Product Dim'!$A$2:$H$101,8,FALSE)</f>
        <v>457</v>
      </c>
      <c r="U1464" s="6" t="str">
        <f>VLOOKUP(E1464,'Cleaned Store Dim'!$A$2:$C$21,3,FALSE)</f>
        <v>North</v>
      </c>
      <c r="V1464" s="6" t="str">
        <f>VLOOKUP(E1464,'Cleaned Store Dim'!$A$2:$E$21,5,FALSE)</f>
        <v>Flagship</v>
      </c>
      <c r="W1464" s="6" t="str">
        <f>VLOOKUP(E1464,'Cleaned Store Dim'!$A$2:$F$21,6,FALSE)</f>
        <v>Daniel</v>
      </c>
    </row>
    <row r="1465" spans="1:23" ht="15.75" x14ac:dyDescent="0.25">
      <c r="A1465" s="4" t="s">
        <v>3430</v>
      </c>
      <c r="B1465" s="20">
        <v>45890</v>
      </c>
      <c r="C1465" s="4" t="s">
        <v>572</v>
      </c>
      <c r="D1465" s="4" t="s">
        <v>1655</v>
      </c>
      <c r="E1465" s="4" t="s">
        <v>1896</v>
      </c>
      <c r="F1465" s="4">
        <v>2</v>
      </c>
      <c r="G1465" s="4">
        <v>182.89</v>
      </c>
      <c r="H1465" s="4">
        <v>0.11</v>
      </c>
      <c r="I1465" s="4" t="s">
        <v>1959</v>
      </c>
      <c r="J1465" s="4">
        <v>325.54419999999999</v>
      </c>
      <c r="K1465" s="4">
        <f t="shared" si="88"/>
        <v>2</v>
      </c>
      <c r="L1465" s="4">
        <f t="shared" si="89"/>
        <v>182.89</v>
      </c>
      <c r="M1465" s="4">
        <f t="shared" si="90"/>
        <v>0.11</v>
      </c>
      <c r="N1465" s="4">
        <f t="shared" si="91"/>
        <v>325.54419999999999</v>
      </c>
      <c r="O1465" s="6">
        <f>VLOOKUP(C1465,'Cleaned Customer Dim'!$A$2:$D$501,4,FALSE)</f>
        <v>18</v>
      </c>
      <c r="P1465" s="6" t="str">
        <f>VLOOKUP(C1465,'Cleaned Customer Dim'!$A$2:$E$501,5,FALSE)</f>
        <v>Male</v>
      </c>
      <c r="Q1465" s="6" t="str">
        <f>VLOOKUP(C1465,'Cleaned Customer Dim'!$A$2:$J$501,10,FALSE)</f>
        <v>Gold</v>
      </c>
      <c r="R1465" s="4" t="str">
        <f>VLOOKUP(D1465,'Cleaned Product Dim'!$A$2:$C$101,3,FALSE)</f>
        <v>Electronics</v>
      </c>
      <c r="S1465" s="6">
        <f>VLOOKUP(D1465,'Cleaned Product Dim'!$A$2:$G$101,7,FALSE)</f>
        <v>322.41000000000003</v>
      </c>
      <c r="T1465" s="6">
        <f>VLOOKUP(D1465,'Cleaned Product Dim'!$A$2:$H$101,8,FALSE)</f>
        <v>213</v>
      </c>
      <c r="U1465" s="6" t="str">
        <f>VLOOKUP(E1465,'Cleaned Store Dim'!$A$2:$C$21,3,FALSE)</f>
        <v>South</v>
      </c>
      <c r="V1465" s="6" t="str">
        <f>VLOOKUP(E1465,'Cleaned Store Dim'!$A$2:$E$21,5,FALSE)</f>
        <v>Outlet</v>
      </c>
      <c r="W1465" s="6" t="str">
        <f>VLOOKUP(E1465,'Cleaned Store Dim'!$A$2:$F$21,6,FALSE)</f>
        <v>North Nancy</v>
      </c>
    </row>
    <row r="1466" spans="1:23" ht="15.75" x14ac:dyDescent="0.25">
      <c r="A1466" s="4" t="s">
        <v>3431</v>
      </c>
      <c r="B1466" s="20">
        <v>45796</v>
      </c>
      <c r="C1466" s="4" t="s">
        <v>1172</v>
      </c>
      <c r="D1466" s="4" t="s">
        <v>1718</v>
      </c>
      <c r="E1466" s="4" t="s">
        <v>1904</v>
      </c>
      <c r="F1466" s="4">
        <v>1</v>
      </c>
      <c r="G1466" s="4">
        <v>695.26</v>
      </c>
      <c r="H1466" s="4">
        <v>0.23</v>
      </c>
      <c r="I1466" s="4" t="s">
        <v>1961</v>
      </c>
      <c r="J1466" s="4">
        <v>535.35019999999997</v>
      </c>
      <c r="K1466" s="4">
        <f t="shared" si="88"/>
        <v>1</v>
      </c>
      <c r="L1466" s="4">
        <f t="shared" si="89"/>
        <v>695.26</v>
      </c>
      <c r="M1466" s="4">
        <f t="shared" si="90"/>
        <v>0.23</v>
      </c>
      <c r="N1466" s="4">
        <f t="shared" si="91"/>
        <v>535.35019999999997</v>
      </c>
      <c r="O1466" s="6">
        <f>VLOOKUP(C1466,'Cleaned Customer Dim'!$A$2:$D$501,4,FALSE)</f>
        <v>21</v>
      </c>
      <c r="P1466" s="6" t="str">
        <f>VLOOKUP(C1466,'Cleaned Customer Dim'!$A$2:$E$501,5,FALSE)</f>
        <v>Female</v>
      </c>
      <c r="Q1466" s="6" t="str">
        <f>VLOOKUP(C1466,'Cleaned Customer Dim'!$A$2:$J$501,10,FALSE)</f>
        <v>Platinum</v>
      </c>
      <c r="R1466" s="4" t="str">
        <f>VLOOKUP(D1466,'Cleaned Product Dim'!$A$2:$C$101,3,FALSE)</f>
        <v>Clothing</v>
      </c>
      <c r="S1466" s="6">
        <f>VLOOKUP(D1466,'Cleaned Product Dim'!$A$2:$G$101,7,FALSE)</f>
        <v>167.34</v>
      </c>
      <c r="T1466" s="6">
        <f>VLOOKUP(D1466,'Cleaned Product Dim'!$A$2:$H$101,8,FALSE)</f>
        <v>296</v>
      </c>
      <c r="U1466" s="6" t="str">
        <f>VLOOKUP(E1466,'Cleaned Store Dim'!$A$2:$C$21,3,FALSE)</f>
        <v>South</v>
      </c>
      <c r="V1466" s="6" t="str">
        <f>VLOOKUP(E1466,'Cleaned Store Dim'!$A$2:$E$21,5,FALSE)</f>
        <v>Online</v>
      </c>
      <c r="W1466" s="6" t="str">
        <f>VLOOKUP(E1466,'Cleaned Store Dim'!$A$2:$F$21,6,FALSE)</f>
        <v>Sharon</v>
      </c>
    </row>
    <row r="1467" spans="1:23" ht="15.75" x14ac:dyDescent="0.25">
      <c r="A1467" s="4" t="s">
        <v>3432</v>
      </c>
      <c r="B1467" s="20">
        <v>45895</v>
      </c>
      <c r="C1467" s="4" t="s">
        <v>118</v>
      </c>
      <c r="D1467" s="4" t="s">
        <v>1664</v>
      </c>
      <c r="E1467" s="4" t="s">
        <v>1911</v>
      </c>
      <c r="F1467" s="4">
        <v>2</v>
      </c>
      <c r="G1467" s="4">
        <v>408.8</v>
      </c>
      <c r="H1467" s="4">
        <v>0.17</v>
      </c>
      <c r="I1467" s="4" t="s">
        <v>1964</v>
      </c>
      <c r="J1467" s="4">
        <v>678.60799999999995</v>
      </c>
      <c r="K1467" s="4">
        <f t="shared" si="88"/>
        <v>2</v>
      </c>
      <c r="L1467" s="4">
        <f t="shared" si="89"/>
        <v>408.8</v>
      </c>
      <c r="M1467" s="4">
        <f t="shared" si="90"/>
        <v>0.17</v>
      </c>
      <c r="N1467" s="4">
        <f t="shared" si="91"/>
        <v>678.60799999999995</v>
      </c>
      <c r="O1467" s="6">
        <f>VLOOKUP(C1467,'Cleaned Customer Dim'!$A$2:$D$501,4,FALSE)</f>
        <v>31</v>
      </c>
      <c r="P1467" s="6" t="str">
        <f>VLOOKUP(C1467,'Cleaned Customer Dim'!$A$2:$E$501,5,FALSE)</f>
        <v>Male</v>
      </c>
      <c r="Q1467" s="6" t="str">
        <f>VLOOKUP(C1467,'Cleaned Customer Dim'!$A$2:$J$501,10,FALSE)</f>
        <v>Platinum</v>
      </c>
      <c r="R1467" s="4" t="str">
        <f>VLOOKUP(D1467,'Cleaned Product Dim'!$A$2:$C$101,3,FALSE)</f>
        <v>Home</v>
      </c>
      <c r="S1467" s="6">
        <f>VLOOKUP(D1467,'Cleaned Product Dim'!$A$2:$G$101,7,FALSE)</f>
        <v>218.48</v>
      </c>
      <c r="T1467" s="6">
        <f>VLOOKUP(D1467,'Cleaned Product Dim'!$A$2:$H$101,8,FALSE)</f>
        <v>276</v>
      </c>
      <c r="U1467" s="6" t="str">
        <f>VLOOKUP(E1467,'Cleaned Store Dim'!$A$2:$C$21,3,FALSE)</f>
        <v>East</v>
      </c>
      <c r="V1467" s="6" t="str">
        <f>VLOOKUP(E1467,'Cleaned Store Dim'!$A$2:$E$21,5,FALSE)</f>
        <v>Online</v>
      </c>
      <c r="W1467" s="6" t="str">
        <f>VLOOKUP(E1467,'Cleaned Store Dim'!$A$2:$F$21,6,FALSE)</f>
        <v>Joseph</v>
      </c>
    </row>
    <row r="1468" spans="1:23" ht="15.75" x14ac:dyDescent="0.25">
      <c r="A1468" s="4" t="s">
        <v>3433</v>
      </c>
      <c r="B1468" s="20">
        <v>45676</v>
      </c>
      <c r="C1468" s="4" t="s">
        <v>741</v>
      </c>
      <c r="D1468" s="4" t="s">
        <v>1728</v>
      </c>
      <c r="E1468" s="4" t="s">
        <v>1917</v>
      </c>
      <c r="F1468" s="4">
        <v>3</v>
      </c>
      <c r="G1468" s="4">
        <v>512.15</v>
      </c>
      <c r="H1468" s="4">
        <v>0.12</v>
      </c>
      <c r="I1468" s="4" t="s">
        <v>1959</v>
      </c>
      <c r="J1468" s="4">
        <v>1352.076</v>
      </c>
      <c r="K1468" s="4">
        <f t="shared" si="88"/>
        <v>3</v>
      </c>
      <c r="L1468" s="4">
        <f t="shared" si="89"/>
        <v>512.15</v>
      </c>
      <c r="M1468" s="4">
        <f t="shared" si="90"/>
        <v>0.12</v>
      </c>
      <c r="N1468" s="4">
        <f t="shared" si="91"/>
        <v>1352.076</v>
      </c>
      <c r="O1468" s="6">
        <f>VLOOKUP(C1468,'Cleaned Customer Dim'!$A$2:$D$501,4,FALSE)</f>
        <v>54</v>
      </c>
      <c r="P1468" s="6" t="str">
        <f>VLOOKUP(C1468,'Cleaned Customer Dim'!$A$2:$E$501,5,FALSE)</f>
        <v>Male</v>
      </c>
      <c r="Q1468" s="6" t="str">
        <f>VLOOKUP(C1468,'Cleaned Customer Dim'!$A$2:$J$501,10,FALSE)</f>
        <v>Gold</v>
      </c>
      <c r="R1468" s="4" t="str">
        <f>VLOOKUP(D1468,'Cleaned Product Dim'!$A$2:$C$101,3,FALSE)</f>
        <v>Beauty</v>
      </c>
      <c r="S1468" s="6">
        <f>VLOOKUP(D1468,'Cleaned Product Dim'!$A$2:$G$101,7,FALSE)</f>
        <v>43.29</v>
      </c>
      <c r="T1468" s="6">
        <f>VLOOKUP(D1468,'Cleaned Product Dim'!$A$2:$H$101,8,FALSE)</f>
        <v>267</v>
      </c>
      <c r="U1468" s="6" t="str">
        <f>VLOOKUP(E1468,'Cleaned Store Dim'!$A$2:$C$21,3,FALSE)</f>
        <v>West</v>
      </c>
      <c r="V1468" s="6" t="str">
        <f>VLOOKUP(E1468,'Cleaned Store Dim'!$A$2:$E$21,5,FALSE)</f>
        <v>Online</v>
      </c>
      <c r="W1468" s="6" t="str">
        <f>VLOOKUP(E1468,'Cleaned Store Dim'!$A$2:$F$21,6,FALSE)</f>
        <v>Thompson</v>
      </c>
    </row>
    <row r="1469" spans="1:23" ht="15.75" x14ac:dyDescent="0.25">
      <c r="A1469" s="4" t="s">
        <v>3434</v>
      </c>
      <c r="B1469" s="20">
        <v>45361</v>
      </c>
      <c r="C1469" s="4" t="s">
        <v>1284</v>
      </c>
      <c r="D1469" s="4" t="s">
        <v>1594</v>
      </c>
      <c r="E1469" s="4" t="s">
        <v>1917</v>
      </c>
      <c r="F1469" s="4">
        <v>3</v>
      </c>
      <c r="G1469" s="4">
        <v>136.4</v>
      </c>
      <c r="H1469" s="4">
        <v>0.15</v>
      </c>
      <c r="I1469" s="4" t="s">
        <v>1961</v>
      </c>
      <c r="J1469" s="4">
        <v>347.82000000000011</v>
      </c>
      <c r="K1469" s="4">
        <f t="shared" si="88"/>
        <v>3</v>
      </c>
      <c r="L1469" s="4">
        <f t="shared" si="89"/>
        <v>136.4</v>
      </c>
      <c r="M1469" s="4">
        <f t="shared" si="90"/>
        <v>0.15</v>
      </c>
      <c r="N1469" s="4">
        <f t="shared" si="91"/>
        <v>347.82000000000011</v>
      </c>
      <c r="O1469" s="6">
        <f>VLOOKUP(C1469,'Cleaned Customer Dim'!$A$2:$D$501,4,FALSE)</f>
        <v>55</v>
      </c>
      <c r="P1469" s="6" t="str">
        <f>VLOOKUP(C1469,'Cleaned Customer Dim'!$A$2:$E$501,5,FALSE)</f>
        <v>Male</v>
      </c>
      <c r="Q1469" s="6" t="str">
        <f>VLOOKUP(C1469,'Cleaned Customer Dim'!$A$2:$J$501,10,FALSE)</f>
        <v>Gold</v>
      </c>
      <c r="R1469" s="4" t="str">
        <f>VLOOKUP(D1469,'Cleaned Product Dim'!$A$2:$C$101,3,FALSE)</f>
        <v>Sports</v>
      </c>
      <c r="S1469" s="6">
        <f>VLOOKUP(D1469,'Cleaned Product Dim'!$A$2:$G$101,7,FALSE)</f>
        <v>495.72</v>
      </c>
      <c r="T1469" s="6">
        <f>VLOOKUP(D1469,'Cleaned Product Dim'!$A$2:$H$101,8,FALSE)</f>
        <v>323</v>
      </c>
      <c r="U1469" s="6" t="str">
        <f>VLOOKUP(E1469,'Cleaned Store Dim'!$A$2:$C$21,3,FALSE)</f>
        <v>West</v>
      </c>
      <c r="V1469" s="6" t="str">
        <f>VLOOKUP(E1469,'Cleaned Store Dim'!$A$2:$E$21,5,FALSE)</f>
        <v>Online</v>
      </c>
      <c r="W1469" s="6" t="str">
        <f>VLOOKUP(E1469,'Cleaned Store Dim'!$A$2:$F$21,6,FALSE)</f>
        <v>Thompson</v>
      </c>
    </row>
    <row r="1470" spans="1:23" ht="15.75" x14ac:dyDescent="0.25">
      <c r="A1470" s="4" t="s">
        <v>3435</v>
      </c>
      <c r="B1470" s="20">
        <v>45272</v>
      </c>
      <c r="C1470" s="4" t="s">
        <v>587</v>
      </c>
      <c r="D1470" s="4" t="s">
        <v>1580</v>
      </c>
      <c r="E1470" s="4" t="s">
        <v>1901</v>
      </c>
      <c r="F1470" s="4">
        <v>2</v>
      </c>
      <c r="G1470" s="4">
        <v>42.51</v>
      </c>
      <c r="H1470" s="4">
        <v>0.04</v>
      </c>
      <c r="I1470" s="4" t="s">
        <v>1964</v>
      </c>
      <c r="J1470" s="4">
        <v>81.619199999999992</v>
      </c>
      <c r="K1470" s="4">
        <f t="shared" si="88"/>
        <v>2</v>
      </c>
      <c r="L1470" s="4">
        <f t="shared" si="89"/>
        <v>42.51</v>
      </c>
      <c r="M1470" s="4">
        <f t="shared" si="90"/>
        <v>0.04</v>
      </c>
      <c r="N1470" s="4">
        <f t="shared" si="91"/>
        <v>81.619199999999992</v>
      </c>
      <c r="O1470" s="6">
        <f>VLOOKUP(C1470,'Cleaned Customer Dim'!$A$2:$D$501,4,FALSE)</f>
        <v>56</v>
      </c>
      <c r="P1470" s="6" t="str">
        <f>VLOOKUP(C1470,'Cleaned Customer Dim'!$A$2:$E$501,5,FALSE)</f>
        <v>Male</v>
      </c>
      <c r="Q1470" s="6" t="str">
        <f>VLOOKUP(C1470,'Cleaned Customer Dim'!$A$2:$J$501,10,FALSE)</f>
        <v>Platinum</v>
      </c>
      <c r="R1470" s="4" t="str">
        <f>VLOOKUP(D1470,'Cleaned Product Dim'!$A$2:$C$101,3,FALSE)</f>
        <v>Beauty</v>
      </c>
      <c r="S1470" s="6">
        <f>VLOOKUP(D1470,'Cleaned Product Dim'!$A$2:$G$101,7,FALSE)</f>
        <v>312.8</v>
      </c>
      <c r="T1470" s="6">
        <f>VLOOKUP(D1470,'Cleaned Product Dim'!$A$2:$H$101,8,FALSE)</f>
        <v>350</v>
      </c>
      <c r="U1470" s="6" t="str">
        <f>VLOOKUP(E1470,'Cleaned Store Dim'!$A$2:$C$21,3,FALSE)</f>
        <v>North</v>
      </c>
      <c r="V1470" s="6" t="str">
        <f>VLOOKUP(E1470,'Cleaned Store Dim'!$A$2:$E$21,5,FALSE)</f>
        <v>Outlet</v>
      </c>
      <c r="W1470" s="6" t="str">
        <f>VLOOKUP(E1470,'Cleaned Store Dim'!$A$2:$F$21,6,FALSE)</f>
        <v>Goldberg</v>
      </c>
    </row>
    <row r="1471" spans="1:23" ht="15.75" x14ac:dyDescent="0.25">
      <c r="A1471" s="4" t="s">
        <v>3436</v>
      </c>
      <c r="B1471" s="20">
        <v>45691</v>
      </c>
      <c r="C1471" s="4" t="s">
        <v>1136</v>
      </c>
      <c r="D1471" s="4" t="s">
        <v>1808</v>
      </c>
      <c r="E1471" s="4" t="s">
        <v>1914</v>
      </c>
      <c r="F1471" s="4">
        <v>3</v>
      </c>
      <c r="G1471" s="4">
        <v>582.1</v>
      </c>
      <c r="H1471" s="4">
        <v>0.12</v>
      </c>
      <c r="I1471" s="4" t="s">
        <v>1961</v>
      </c>
      <c r="J1471" s="4">
        <v>1536.7439999999999</v>
      </c>
      <c r="K1471" s="4">
        <f t="shared" si="88"/>
        <v>3</v>
      </c>
      <c r="L1471" s="4">
        <f t="shared" si="89"/>
        <v>582.1</v>
      </c>
      <c r="M1471" s="4">
        <f t="shared" si="90"/>
        <v>0.12</v>
      </c>
      <c r="N1471" s="4">
        <f t="shared" si="91"/>
        <v>1536.7439999999999</v>
      </c>
      <c r="O1471" s="6">
        <f>VLOOKUP(C1471,'Cleaned Customer Dim'!$A$2:$D$501,4,FALSE)</f>
        <v>32</v>
      </c>
      <c r="P1471" s="6" t="str">
        <f>VLOOKUP(C1471,'Cleaned Customer Dim'!$A$2:$E$501,5,FALSE)</f>
        <v>Male</v>
      </c>
      <c r="Q1471" s="6" t="str">
        <f>VLOOKUP(C1471,'Cleaned Customer Dim'!$A$2:$J$501,10,FALSE)</f>
        <v>Silver</v>
      </c>
      <c r="R1471" s="4" t="str">
        <f>VLOOKUP(D1471,'Cleaned Product Dim'!$A$2:$C$101,3,FALSE)</f>
        <v>Clothing</v>
      </c>
      <c r="S1471" s="6">
        <f>VLOOKUP(D1471,'Cleaned Product Dim'!$A$2:$G$101,7,FALSE)</f>
        <v>158.13999999999999</v>
      </c>
      <c r="T1471" s="6">
        <f>VLOOKUP(D1471,'Cleaned Product Dim'!$A$2:$H$101,8,FALSE)</f>
        <v>82</v>
      </c>
      <c r="U1471" s="6" t="str">
        <f>VLOOKUP(E1471,'Cleaned Store Dim'!$A$2:$C$21,3,FALSE)</f>
        <v>South</v>
      </c>
      <c r="V1471" s="6" t="str">
        <f>VLOOKUP(E1471,'Cleaned Store Dim'!$A$2:$E$21,5,FALSE)</f>
        <v>Online</v>
      </c>
      <c r="W1471" s="6" t="str">
        <f>VLOOKUP(E1471,'Cleaned Store Dim'!$A$2:$F$21,6,FALSE)</f>
        <v>Williamsport</v>
      </c>
    </row>
    <row r="1472" spans="1:23" ht="15.75" x14ac:dyDescent="0.25">
      <c r="A1472" s="4" t="s">
        <v>3437</v>
      </c>
      <c r="B1472" s="20">
        <v>45415</v>
      </c>
      <c r="C1472" s="4" t="s">
        <v>719</v>
      </c>
      <c r="D1472" s="4" t="s">
        <v>1829</v>
      </c>
      <c r="E1472" s="4" t="s">
        <v>1942</v>
      </c>
      <c r="F1472" s="4">
        <v>4</v>
      </c>
      <c r="G1472" s="4">
        <v>461.52</v>
      </c>
      <c r="H1472" s="4">
        <v>0</v>
      </c>
      <c r="I1472" s="4" t="s">
        <v>1964</v>
      </c>
      <c r="J1472" s="4">
        <v>1846.08</v>
      </c>
      <c r="K1472" s="4">
        <f t="shared" si="88"/>
        <v>4</v>
      </c>
      <c r="L1472" s="4">
        <f t="shared" si="89"/>
        <v>461.52</v>
      </c>
      <c r="M1472" s="4">
        <f t="shared" si="90"/>
        <v>0</v>
      </c>
      <c r="N1472" s="4">
        <f t="shared" si="91"/>
        <v>1846.08</v>
      </c>
      <c r="O1472" s="6">
        <f>VLOOKUP(C1472,'Cleaned Customer Dim'!$A$2:$D$501,4,FALSE)</f>
        <v>47</v>
      </c>
      <c r="P1472" s="6" t="str">
        <f>VLOOKUP(C1472,'Cleaned Customer Dim'!$A$2:$E$501,5,FALSE)</f>
        <v>Female</v>
      </c>
      <c r="Q1472" s="6" t="str">
        <f>VLOOKUP(C1472,'Cleaned Customer Dim'!$A$2:$J$501,10,FALSE)</f>
        <v>Gold</v>
      </c>
      <c r="R1472" s="4" t="str">
        <f>VLOOKUP(D1472,'Cleaned Product Dim'!$A$2:$C$101,3,FALSE)</f>
        <v>Sports</v>
      </c>
      <c r="S1472" s="6">
        <f>VLOOKUP(D1472,'Cleaned Product Dim'!$A$2:$G$101,7,FALSE)</f>
        <v>152.91999999999999</v>
      </c>
      <c r="T1472" s="6">
        <f>VLOOKUP(D1472,'Cleaned Product Dim'!$A$2:$H$101,8,FALSE)</f>
        <v>281</v>
      </c>
      <c r="U1472" s="6" t="str">
        <f>VLOOKUP(E1472,'Cleaned Store Dim'!$A$2:$C$21,3,FALSE)</f>
        <v>North</v>
      </c>
      <c r="V1472" s="6" t="str">
        <f>VLOOKUP(E1472,'Cleaned Store Dim'!$A$2:$E$21,5,FALSE)</f>
        <v>Flagship</v>
      </c>
      <c r="W1472" s="6" t="str">
        <f>VLOOKUP(E1472,'Cleaned Store Dim'!$A$2:$F$21,6,FALSE)</f>
        <v>Benson</v>
      </c>
    </row>
    <row r="1473" spans="1:23" ht="15.75" x14ac:dyDescent="0.25">
      <c r="A1473" s="4" t="s">
        <v>3438</v>
      </c>
      <c r="B1473" s="20">
        <v>45552</v>
      </c>
      <c r="C1473" s="4" t="s">
        <v>1536</v>
      </c>
      <c r="D1473" s="4" t="s">
        <v>1998</v>
      </c>
      <c r="E1473" s="4" t="s">
        <v>1927</v>
      </c>
      <c r="F1473" s="4">
        <v>1</v>
      </c>
      <c r="G1473" s="4">
        <v>558.41999999999996</v>
      </c>
      <c r="H1473" s="4">
        <v>0.03</v>
      </c>
      <c r="I1473" s="4" t="s">
        <v>1959</v>
      </c>
      <c r="J1473" s="4">
        <v>541.66739999999993</v>
      </c>
      <c r="K1473" s="4">
        <f t="shared" si="88"/>
        <v>1</v>
      </c>
      <c r="L1473" s="4">
        <f t="shared" si="89"/>
        <v>558.41999999999996</v>
      </c>
      <c r="M1473" s="4">
        <f t="shared" si="90"/>
        <v>0.03</v>
      </c>
      <c r="N1473" s="4">
        <f t="shared" si="91"/>
        <v>541.66739999999993</v>
      </c>
      <c r="O1473" s="6">
        <f>VLOOKUP(C1473,'Cleaned Customer Dim'!$A$2:$D$501,4,FALSE)</f>
        <v>56</v>
      </c>
      <c r="P1473" s="6" t="str">
        <f>VLOOKUP(C1473,'Cleaned Customer Dim'!$A$2:$E$501,5,FALSE)</f>
        <v>Male</v>
      </c>
      <c r="Q1473" s="6" t="str">
        <f>VLOOKUP(C1473,'Cleaned Customer Dim'!$A$2:$J$501,10,FALSE)</f>
        <v>Bronze</v>
      </c>
      <c r="R1473" s="4" t="str">
        <f>VLOOKUP(D1473,'Cleaned Product Dim'!$A$2:$C$101,3,FALSE)</f>
        <v>Beauty</v>
      </c>
      <c r="S1473" s="6">
        <f>VLOOKUP(D1473,'Cleaned Product Dim'!$A$2:$G$101,7,FALSE)</f>
        <v>337.42</v>
      </c>
      <c r="T1473" s="6">
        <f>VLOOKUP(D1473,'Cleaned Product Dim'!$A$2:$H$101,8,FALSE)</f>
        <v>256</v>
      </c>
      <c r="U1473" s="6" t="str">
        <f>VLOOKUP(E1473,'Cleaned Store Dim'!$A$2:$C$21,3,FALSE)</f>
        <v>South</v>
      </c>
      <c r="V1473" s="6" t="str">
        <f>VLOOKUP(E1473,'Cleaned Store Dim'!$A$2:$E$21,5,FALSE)</f>
        <v>Online</v>
      </c>
      <c r="W1473" s="6" t="str">
        <f>VLOOKUP(E1473,'Cleaned Store Dim'!$A$2:$F$21,6,FALSE)</f>
        <v>Lake</v>
      </c>
    </row>
    <row r="1474" spans="1:23" ht="15.75" x14ac:dyDescent="0.25">
      <c r="A1474" s="4" t="s">
        <v>3439</v>
      </c>
      <c r="B1474" s="20">
        <v>45288</v>
      </c>
      <c r="C1474" s="4" t="s">
        <v>850</v>
      </c>
      <c r="D1474" s="4" t="s">
        <v>1606</v>
      </c>
      <c r="E1474" s="4" t="s">
        <v>1945</v>
      </c>
      <c r="F1474" s="4">
        <v>4</v>
      </c>
      <c r="G1474" s="4">
        <v>700.98</v>
      </c>
      <c r="H1474" s="4">
        <v>0.12</v>
      </c>
      <c r="I1474" s="4" t="s">
        <v>1961</v>
      </c>
      <c r="J1474" s="4">
        <v>2467.4495999999999</v>
      </c>
      <c r="K1474" s="4">
        <f t="shared" ref="K1474:K1537" si="92">IF(F1474="",J1474/(G1474*(1-H1474)),F1474)</f>
        <v>4</v>
      </c>
      <c r="L1474" s="4">
        <f t="shared" ref="L1474:L1537" si="93">IF(G1474="",J1474/(K1474*(1-H1474)),G1474)</f>
        <v>700.98</v>
      </c>
      <c r="M1474" s="4">
        <f t="shared" ref="M1474:M1537" si="94">IF(H1474="",1-(J1474/(K1474*L1474)),H1474)</f>
        <v>0.12</v>
      </c>
      <c r="N1474" s="4">
        <f t="shared" ref="N1474:N1537" si="95">IF(J1474="",F1474*G1474*(1-H1474),J1474)</f>
        <v>2467.4495999999999</v>
      </c>
      <c r="O1474" s="6">
        <f>VLOOKUP(C1474,'Cleaned Customer Dim'!$A$2:$D$501,4,FALSE)</f>
        <v>50</v>
      </c>
      <c r="P1474" s="6" t="str">
        <f>VLOOKUP(C1474,'Cleaned Customer Dim'!$A$2:$E$501,5,FALSE)</f>
        <v>Male</v>
      </c>
      <c r="Q1474" s="6" t="str">
        <f>VLOOKUP(C1474,'Cleaned Customer Dim'!$A$2:$J$501,10,FALSE)</f>
        <v>Bronze</v>
      </c>
      <c r="R1474" s="4" t="str">
        <f>VLOOKUP(D1474,'Cleaned Product Dim'!$A$2:$C$101,3,FALSE)</f>
        <v>Beauty</v>
      </c>
      <c r="S1474" s="6">
        <f>VLOOKUP(D1474,'Cleaned Product Dim'!$A$2:$G$101,7,FALSE)</f>
        <v>115.82</v>
      </c>
      <c r="T1474" s="6">
        <f>VLOOKUP(D1474,'Cleaned Product Dim'!$A$2:$H$101,8,FALSE)</f>
        <v>460</v>
      </c>
      <c r="U1474" s="6" t="str">
        <f>VLOOKUP(E1474,'Cleaned Store Dim'!$A$2:$C$21,3,FALSE)</f>
        <v>East</v>
      </c>
      <c r="V1474" s="6" t="str">
        <f>VLOOKUP(E1474,'Cleaned Store Dim'!$A$2:$E$21,5,FALSE)</f>
        <v>Flagship</v>
      </c>
      <c r="W1474" s="6" t="str">
        <f>VLOOKUP(E1474,'Cleaned Store Dim'!$A$2:$F$21,6,FALSE)</f>
        <v>East Stevechester</v>
      </c>
    </row>
    <row r="1475" spans="1:23" ht="15.75" x14ac:dyDescent="0.25">
      <c r="A1475" s="4" t="s">
        <v>3440</v>
      </c>
      <c r="B1475" s="20">
        <v>45546</v>
      </c>
      <c r="C1475" s="4" t="s">
        <v>1272</v>
      </c>
      <c r="D1475" s="4" t="s">
        <v>1838</v>
      </c>
      <c r="E1475" s="4" t="s">
        <v>1945</v>
      </c>
      <c r="F1475" s="4">
        <v>2</v>
      </c>
      <c r="G1475" s="4">
        <v>227.97</v>
      </c>
      <c r="H1475" s="4">
        <v>0.08</v>
      </c>
      <c r="I1475" s="4" t="s">
        <v>1964</v>
      </c>
      <c r="J1475" s="4">
        <v>419.46480000000003</v>
      </c>
      <c r="K1475" s="4">
        <f t="shared" si="92"/>
        <v>2</v>
      </c>
      <c r="L1475" s="4">
        <f t="shared" si="93"/>
        <v>227.97</v>
      </c>
      <c r="M1475" s="4">
        <f t="shared" si="94"/>
        <v>0.08</v>
      </c>
      <c r="N1475" s="4">
        <f t="shared" si="95"/>
        <v>419.46480000000003</v>
      </c>
      <c r="O1475" s="6">
        <f>VLOOKUP(C1475,'Cleaned Customer Dim'!$A$2:$D$501,4,FALSE)</f>
        <v>18</v>
      </c>
      <c r="P1475" s="6" t="str">
        <f>VLOOKUP(C1475,'Cleaned Customer Dim'!$A$2:$E$501,5,FALSE)</f>
        <v>Female</v>
      </c>
      <c r="Q1475" s="6" t="str">
        <f>VLOOKUP(C1475,'Cleaned Customer Dim'!$A$2:$J$501,10,FALSE)</f>
        <v>Gold</v>
      </c>
      <c r="R1475" s="4" t="str">
        <f>VLOOKUP(D1475,'Cleaned Product Dim'!$A$2:$C$101,3,FALSE)</f>
        <v>Clothing</v>
      </c>
      <c r="S1475" s="6">
        <f>VLOOKUP(D1475,'Cleaned Product Dim'!$A$2:$G$101,7,FALSE)</f>
        <v>119.57</v>
      </c>
      <c r="T1475" s="6">
        <f>VLOOKUP(D1475,'Cleaned Product Dim'!$A$2:$H$101,8,FALSE)</f>
        <v>210</v>
      </c>
      <c r="U1475" s="6" t="str">
        <f>VLOOKUP(E1475,'Cleaned Store Dim'!$A$2:$C$21,3,FALSE)</f>
        <v>East</v>
      </c>
      <c r="V1475" s="6" t="str">
        <f>VLOOKUP(E1475,'Cleaned Store Dim'!$A$2:$E$21,5,FALSE)</f>
        <v>Flagship</v>
      </c>
      <c r="W1475" s="6" t="str">
        <f>VLOOKUP(E1475,'Cleaned Store Dim'!$A$2:$F$21,6,FALSE)</f>
        <v>East Stevechester</v>
      </c>
    </row>
    <row r="1476" spans="1:23" ht="15.75" x14ac:dyDescent="0.25">
      <c r="A1476" s="4" t="s">
        <v>3441</v>
      </c>
      <c r="B1476" s="20">
        <v>45634</v>
      </c>
      <c r="C1476" s="4" t="s">
        <v>1473</v>
      </c>
      <c r="D1476" s="4" t="s">
        <v>1696</v>
      </c>
      <c r="E1476" s="4" t="s">
        <v>1927</v>
      </c>
      <c r="F1476" s="4">
        <v>4</v>
      </c>
      <c r="G1476" s="4">
        <v>278.70999999999998</v>
      </c>
      <c r="H1476" s="4">
        <v>0.2</v>
      </c>
      <c r="I1476" s="4" t="s">
        <v>1961</v>
      </c>
      <c r="J1476" s="4">
        <v>891.87199999999996</v>
      </c>
      <c r="K1476" s="4">
        <f t="shared" si="92"/>
        <v>4</v>
      </c>
      <c r="L1476" s="4">
        <f t="shared" si="93"/>
        <v>278.70999999999998</v>
      </c>
      <c r="M1476" s="4">
        <f t="shared" si="94"/>
        <v>0.2</v>
      </c>
      <c r="N1476" s="4">
        <f t="shared" si="95"/>
        <v>891.87199999999996</v>
      </c>
      <c r="O1476" s="6">
        <f>VLOOKUP(C1476,'Cleaned Customer Dim'!$A$2:$D$501,4,FALSE)</f>
        <v>32</v>
      </c>
      <c r="P1476" s="6" t="str">
        <f>VLOOKUP(C1476,'Cleaned Customer Dim'!$A$2:$E$501,5,FALSE)</f>
        <v>Female</v>
      </c>
      <c r="Q1476" s="6" t="str">
        <f>VLOOKUP(C1476,'Cleaned Customer Dim'!$A$2:$J$501,10,FALSE)</f>
        <v>Platinum</v>
      </c>
      <c r="R1476" s="4" t="str">
        <f>VLOOKUP(D1476,'Cleaned Product Dim'!$A$2:$C$101,3,FALSE)</f>
        <v>Electronics</v>
      </c>
      <c r="S1476" s="6">
        <f>VLOOKUP(D1476,'Cleaned Product Dim'!$A$2:$G$101,7,FALSE)</f>
        <v>326.06</v>
      </c>
      <c r="T1476" s="6">
        <f>VLOOKUP(D1476,'Cleaned Product Dim'!$A$2:$H$101,8,FALSE)</f>
        <v>301</v>
      </c>
      <c r="U1476" s="6" t="str">
        <f>VLOOKUP(E1476,'Cleaned Store Dim'!$A$2:$C$21,3,FALSE)</f>
        <v>South</v>
      </c>
      <c r="V1476" s="6" t="str">
        <f>VLOOKUP(E1476,'Cleaned Store Dim'!$A$2:$E$21,5,FALSE)</f>
        <v>Online</v>
      </c>
      <c r="W1476" s="6" t="str">
        <f>VLOOKUP(E1476,'Cleaned Store Dim'!$A$2:$F$21,6,FALSE)</f>
        <v>Lake</v>
      </c>
    </row>
    <row r="1477" spans="1:23" ht="15.75" x14ac:dyDescent="0.25">
      <c r="A1477" s="4" t="s">
        <v>3442</v>
      </c>
      <c r="B1477" s="20">
        <v>45379</v>
      </c>
      <c r="C1477" s="4" t="s">
        <v>838</v>
      </c>
      <c r="D1477" s="4" t="s">
        <v>1880</v>
      </c>
      <c r="E1477" s="4" t="s">
        <v>1917</v>
      </c>
      <c r="F1477" s="4">
        <v>2</v>
      </c>
      <c r="G1477" s="4">
        <v>916.12</v>
      </c>
      <c r="H1477" s="4">
        <v>0.05</v>
      </c>
      <c r="I1477" s="4" t="s">
        <v>1961</v>
      </c>
      <c r="J1477" s="4">
        <v>1740.6279999999999</v>
      </c>
      <c r="K1477" s="4">
        <f t="shared" si="92"/>
        <v>2</v>
      </c>
      <c r="L1477" s="4">
        <f t="shared" si="93"/>
        <v>916.12</v>
      </c>
      <c r="M1477" s="4">
        <f t="shared" si="94"/>
        <v>0.05</v>
      </c>
      <c r="N1477" s="4">
        <f t="shared" si="95"/>
        <v>1740.6279999999999</v>
      </c>
      <c r="O1477" s="6">
        <f>VLOOKUP(C1477,'Cleaned Customer Dim'!$A$2:$D$501,4,FALSE)</f>
        <v>32</v>
      </c>
      <c r="P1477" s="6" t="str">
        <f>VLOOKUP(C1477,'Cleaned Customer Dim'!$A$2:$E$501,5,FALSE)</f>
        <v>Female</v>
      </c>
      <c r="Q1477" s="6" t="str">
        <f>VLOOKUP(C1477,'Cleaned Customer Dim'!$A$2:$J$501,10,FALSE)</f>
        <v>Silver</v>
      </c>
      <c r="R1477" s="4" t="str">
        <f>VLOOKUP(D1477,'Cleaned Product Dim'!$A$2:$C$101,3,FALSE)</f>
        <v>Home</v>
      </c>
      <c r="S1477" s="6">
        <f>VLOOKUP(D1477,'Cleaned Product Dim'!$A$2:$G$101,7,FALSE)</f>
        <v>201.41</v>
      </c>
      <c r="T1477" s="6">
        <f>VLOOKUP(D1477,'Cleaned Product Dim'!$A$2:$H$101,8,FALSE)</f>
        <v>146</v>
      </c>
      <c r="U1477" s="6" t="str">
        <f>VLOOKUP(E1477,'Cleaned Store Dim'!$A$2:$C$21,3,FALSE)</f>
        <v>West</v>
      </c>
      <c r="V1477" s="6" t="str">
        <f>VLOOKUP(E1477,'Cleaned Store Dim'!$A$2:$E$21,5,FALSE)</f>
        <v>Online</v>
      </c>
      <c r="W1477" s="6" t="str">
        <f>VLOOKUP(E1477,'Cleaned Store Dim'!$A$2:$F$21,6,FALSE)</f>
        <v>Thompson</v>
      </c>
    </row>
    <row r="1478" spans="1:23" ht="15.75" x14ac:dyDescent="0.25">
      <c r="A1478" s="4" t="s">
        <v>3443</v>
      </c>
      <c r="B1478" s="20">
        <v>45332</v>
      </c>
      <c r="C1478" s="4" t="s">
        <v>462</v>
      </c>
      <c r="D1478" s="4" t="s">
        <v>1599</v>
      </c>
      <c r="E1478" s="4" t="s">
        <v>1929</v>
      </c>
      <c r="F1478" s="4">
        <v>4</v>
      </c>
      <c r="G1478" s="4">
        <v>228.98</v>
      </c>
      <c r="H1478" s="4">
        <v>0.22</v>
      </c>
      <c r="I1478" s="4" t="s">
        <v>1961</v>
      </c>
      <c r="J1478" s="4">
        <v>714.41759999999999</v>
      </c>
      <c r="K1478" s="4">
        <f t="shared" si="92"/>
        <v>4</v>
      </c>
      <c r="L1478" s="4">
        <f t="shared" si="93"/>
        <v>228.98</v>
      </c>
      <c r="M1478" s="4">
        <f t="shared" si="94"/>
        <v>0.22</v>
      </c>
      <c r="N1478" s="4">
        <f t="shared" si="95"/>
        <v>714.41759999999999</v>
      </c>
      <c r="O1478" s="6">
        <f>VLOOKUP(C1478,'Cleaned Customer Dim'!$A$2:$D$501,4,FALSE)</f>
        <v>62</v>
      </c>
      <c r="P1478" s="6" t="str">
        <f>VLOOKUP(C1478,'Cleaned Customer Dim'!$A$2:$E$501,5,FALSE)</f>
        <v>Female</v>
      </c>
      <c r="Q1478" s="6" t="str">
        <f>VLOOKUP(C1478,'Cleaned Customer Dim'!$A$2:$J$501,10,FALSE)</f>
        <v>Bronze</v>
      </c>
      <c r="R1478" s="4" t="str">
        <f>VLOOKUP(D1478,'Cleaned Product Dim'!$A$2:$C$101,3,FALSE)</f>
        <v>Home</v>
      </c>
      <c r="S1478" s="6">
        <f>VLOOKUP(D1478,'Cleaned Product Dim'!$A$2:$G$101,7,FALSE)</f>
        <v>298.86</v>
      </c>
      <c r="T1478" s="6">
        <f>VLOOKUP(D1478,'Cleaned Product Dim'!$A$2:$H$101,8,FALSE)</f>
        <v>308</v>
      </c>
      <c r="U1478" s="6" t="str">
        <f>VLOOKUP(E1478,'Cleaned Store Dim'!$A$2:$C$21,3,FALSE)</f>
        <v>North</v>
      </c>
      <c r="V1478" s="6" t="str">
        <f>VLOOKUP(E1478,'Cleaned Store Dim'!$A$2:$E$21,5,FALSE)</f>
        <v>Online</v>
      </c>
      <c r="W1478" s="6" t="str">
        <f>VLOOKUP(E1478,'Cleaned Store Dim'!$A$2:$F$21,6,FALSE)</f>
        <v>Sabrina</v>
      </c>
    </row>
    <row r="1479" spans="1:23" ht="15.75" x14ac:dyDescent="0.25">
      <c r="A1479" s="4" t="s">
        <v>3444</v>
      </c>
      <c r="B1479" s="20">
        <v>45451</v>
      </c>
      <c r="C1479" s="4" t="s">
        <v>763</v>
      </c>
      <c r="D1479" s="4" t="s">
        <v>1850</v>
      </c>
      <c r="E1479" s="4" t="s">
        <v>1936</v>
      </c>
      <c r="F1479" s="4">
        <v>4</v>
      </c>
      <c r="G1479" s="4">
        <v>904.82</v>
      </c>
      <c r="H1479" s="4">
        <v>0.09</v>
      </c>
      <c r="I1479" s="4" t="s">
        <v>1961</v>
      </c>
      <c r="J1479" s="4">
        <v>3293.5448000000001</v>
      </c>
      <c r="K1479" s="4">
        <f t="shared" si="92"/>
        <v>4</v>
      </c>
      <c r="L1479" s="4">
        <f t="shared" si="93"/>
        <v>904.82</v>
      </c>
      <c r="M1479" s="4">
        <f t="shared" si="94"/>
        <v>0.09</v>
      </c>
      <c r="N1479" s="4">
        <f t="shared" si="95"/>
        <v>3293.5448000000001</v>
      </c>
      <c r="O1479" s="6">
        <f>VLOOKUP(C1479,'Cleaned Customer Dim'!$A$2:$D$501,4,FALSE)</f>
        <v>43</v>
      </c>
      <c r="P1479" s="6" t="str">
        <f>VLOOKUP(C1479,'Cleaned Customer Dim'!$A$2:$E$501,5,FALSE)</f>
        <v>Female</v>
      </c>
      <c r="Q1479" s="6" t="str">
        <f>VLOOKUP(C1479,'Cleaned Customer Dim'!$A$2:$J$501,10,FALSE)</f>
        <v>Gold</v>
      </c>
      <c r="R1479" s="4" t="str">
        <f>VLOOKUP(D1479,'Cleaned Product Dim'!$A$2:$C$101,3,FALSE)</f>
        <v>Beauty</v>
      </c>
      <c r="S1479" s="6">
        <f>VLOOKUP(D1479,'Cleaned Product Dim'!$A$2:$G$101,7,FALSE)</f>
        <v>183.04</v>
      </c>
      <c r="T1479" s="6">
        <f>VLOOKUP(D1479,'Cleaned Product Dim'!$A$2:$H$101,8,FALSE)</f>
        <v>457</v>
      </c>
      <c r="U1479" s="6" t="str">
        <f>VLOOKUP(E1479,'Cleaned Store Dim'!$A$2:$C$21,3,FALSE)</f>
        <v>North</v>
      </c>
      <c r="V1479" s="6" t="str">
        <f>VLOOKUP(E1479,'Cleaned Store Dim'!$A$2:$E$21,5,FALSE)</f>
        <v>Flagship</v>
      </c>
      <c r="W1479" s="6" t="str">
        <f>VLOOKUP(E1479,'Cleaned Store Dim'!$A$2:$F$21,6,FALSE)</f>
        <v>Jenniferstad</v>
      </c>
    </row>
    <row r="1480" spans="1:23" ht="15.75" x14ac:dyDescent="0.25">
      <c r="A1480" s="4" t="s">
        <v>3445</v>
      </c>
      <c r="B1480" s="20">
        <v>45806</v>
      </c>
      <c r="C1480" s="4" t="s">
        <v>299</v>
      </c>
      <c r="D1480" s="4" t="s">
        <v>1645</v>
      </c>
      <c r="E1480" s="4" t="s">
        <v>1927</v>
      </c>
      <c r="F1480" s="4">
        <v>1</v>
      </c>
      <c r="G1480" s="4">
        <v>588.61</v>
      </c>
      <c r="H1480" s="4">
        <v>0.1</v>
      </c>
      <c r="I1480" s="4" t="s">
        <v>1961</v>
      </c>
      <c r="J1480" s="4">
        <v>529.74900000000002</v>
      </c>
      <c r="K1480" s="4">
        <f t="shared" si="92"/>
        <v>1</v>
      </c>
      <c r="L1480" s="4">
        <f t="shared" si="93"/>
        <v>588.61</v>
      </c>
      <c r="M1480" s="4">
        <f t="shared" si="94"/>
        <v>0.1</v>
      </c>
      <c r="N1480" s="4">
        <f t="shared" si="95"/>
        <v>529.74900000000002</v>
      </c>
      <c r="O1480" s="6">
        <f>VLOOKUP(C1480,'Cleaned Customer Dim'!$A$2:$D$501,4,FALSE)</f>
        <v>34</v>
      </c>
      <c r="P1480" s="6" t="str">
        <f>VLOOKUP(C1480,'Cleaned Customer Dim'!$A$2:$E$501,5,FALSE)</f>
        <v>Female</v>
      </c>
      <c r="Q1480" s="6" t="str">
        <f>VLOOKUP(C1480,'Cleaned Customer Dim'!$A$2:$J$501,10,FALSE)</f>
        <v>Platinum</v>
      </c>
      <c r="R1480" s="4" t="str">
        <f>VLOOKUP(D1480,'Cleaned Product Dim'!$A$2:$C$101,3,FALSE)</f>
        <v>Clothing</v>
      </c>
      <c r="S1480" s="6">
        <f>VLOOKUP(D1480,'Cleaned Product Dim'!$A$2:$G$101,7,FALSE)</f>
        <v>265.73266666666666</v>
      </c>
      <c r="T1480" s="6">
        <f>VLOOKUP(D1480,'Cleaned Product Dim'!$A$2:$H$101,8,FALSE)</f>
        <v>360</v>
      </c>
      <c r="U1480" s="6" t="str">
        <f>VLOOKUP(E1480,'Cleaned Store Dim'!$A$2:$C$21,3,FALSE)</f>
        <v>South</v>
      </c>
      <c r="V1480" s="6" t="str">
        <f>VLOOKUP(E1480,'Cleaned Store Dim'!$A$2:$E$21,5,FALSE)</f>
        <v>Online</v>
      </c>
      <c r="W1480" s="6" t="str">
        <f>VLOOKUP(E1480,'Cleaned Store Dim'!$A$2:$F$21,6,FALSE)</f>
        <v>Lake</v>
      </c>
    </row>
    <row r="1481" spans="1:23" ht="15.75" x14ac:dyDescent="0.25">
      <c r="A1481" s="4" t="s">
        <v>3446</v>
      </c>
      <c r="B1481" s="20">
        <v>45210</v>
      </c>
      <c r="C1481" s="4" t="s">
        <v>400</v>
      </c>
      <c r="D1481" s="4" t="s">
        <v>1677</v>
      </c>
      <c r="E1481" s="4" t="s">
        <v>1901</v>
      </c>
      <c r="F1481" s="4">
        <v>4</v>
      </c>
      <c r="G1481" s="4">
        <v>695.97</v>
      </c>
      <c r="H1481" s="4">
        <v>0.02</v>
      </c>
      <c r="I1481" s="4" t="s">
        <v>1959</v>
      </c>
      <c r="J1481" s="4">
        <v>2728.2024000000001</v>
      </c>
      <c r="K1481" s="4">
        <f t="shared" si="92"/>
        <v>4</v>
      </c>
      <c r="L1481" s="4">
        <f t="shared" si="93"/>
        <v>695.97</v>
      </c>
      <c r="M1481" s="4">
        <f t="shared" si="94"/>
        <v>0.02</v>
      </c>
      <c r="N1481" s="4">
        <f t="shared" si="95"/>
        <v>2728.2024000000001</v>
      </c>
      <c r="O1481" s="6">
        <f>VLOOKUP(C1481,'Cleaned Customer Dim'!$A$2:$D$501,4,FALSE)</f>
        <v>51</v>
      </c>
      <c r="P1481" s="6" t="str">
        <f>VLOOKUP(C1481,'Cleaned Customer Dim'!$A$2:$E$501,5,FALSE)</f>
        <v>Male</v>
      </c>
      <c r="Q1481" s="6" t="str">
        <f>VLOOKUP(C1481,'Cleaned Customer Dim'!$A$2:$J$501,10,FALSE)</f>
        <v>Gold</v>
      </c>
      <c r="R1481" s="4" t="str">
        <f>VLOOKUP(D1481,'Cleaned Product Dim'!$A$2:$C$101,3,FALSE)</f>
        <v>Home</v>
      </c>
      <c r="S1481" s="6">
        <f>VLOOKUP(D1481,'Cleaned Product Dim'!$A$2:$G$101,7,FALSE)</f>
        <v>179.77</v>
      </c>
      <c r="T1481" s="6">
        <f>VLOOKUP(D1481,'Cleaned Product Dim'!$A$2:$H$101,8,FALSE)</f>
        <v>305</v>
      </c>
      <c r="U1481" s="6" t="str">
        <f>VLOOKUP(E1481,'Cleaned Store Dim'!$A$2:$C$21,3,FALSE)</f>
        <v>North</v>
      </c>
      <c r="V1481" s="6" t="str">
        <f>VLOOKUP(E1481,'Cleaned Store Dim'!$A$2:$E$21,5,FALSE)</f>
        <v>Outlet</v>
      </c>
      <c r="W1481" s="6" t="str">
        <f>VLOOKUP(E1481,'Cleaned Store Dim'!$A$2:$F$21,6,FALSE)</f>
        <v>Goldberg</v>
      </c>
    </row>
    <row r="1482" spans="1:23" ht="15.75" x14ac:dyDescent="0.25">
      <c r="A1482" s="4" t="s">
        <v>3447</v>
      </c>
      <c r="B1482" s="20">
        <v>45309</v>
      </c>
      <c r="C1482" s="4" t="s">
        <v>962</v>
      </c>
      <c r="D1482" s="4" t="s">
        <v>1874</v>
      </c>
      <c r="E1482" s="4" t="s">
        <v>1927</v>
      </c>
      <c r="F1482" s="4">
        <v>2</v>
      </c>
      <c r="G1482" s="4">
        <v>181.42</v>
      </c>
      <c r="H1482" s="4">
        <v>0.08</v>
      </c>
      <c r="I1482" s="4" t="s">
        <v>1961</v>
      </c>
      <c r="J1482" s="4">
        <v>333.81279999999998</v>
      </c>
      <c r="K1482" s="4">
        <f t="shared" si="92"/>
        <v>2</v>
      </c>
      <c r="L1482" s="4">
        <f t="shared" si="93"/>
        <v>181.42</v>
      </c>
      <c r="M1482" s="4">
        <f t="shared" si="94"/>
        <v>0.08</v>
      </c>
      <c r="N1482" s="4">
        <f t="shared" si="95"/>
        <v>333.81279999999998</v>
      </c>
      <c r="O1482" s="6">
        <f>VLOOKUP(C1482,'Cleaned Customer Dim'!$A$2:$D$501,4,FALSE)</f>
        <v>50</v>
      </c>
      <c r="P1482" s="6" t="str">
        <f>VLOOKUP(C1482,'Cleaned Customer Dim'!$A$2:$E$501,5,FALSE)</f>
        <v>Male</v>
      </c>
      <c r="Q1482" s="6" t="str">
        <f>VLOOKUP(C1482,'Cleaned Customer Dim'!$A$2:$J$501,10,FALSE)</f>
        <v>Gold</v>
      </c>
      <c r="R1482" s="4" t="str">
        <f>VLOOKUP(D1482,'Cleaned Product Dim'!$A$2:$C$101,3,FALSE)</f>
        <v>Sports</v>
      </c>
      <c r="S1482" s="6">
        <f>VLOOKUP(D1482,'Cleaned Product Dim'!$A$2:$G$101,7,FALSE)</f>
        <v>245.98</v>
      </c>
      <c r="T1482" s="6">
        <f>VLOOKUP(D1482,'Cleaned Product Dim'!$A$2:$H$101,8,FALSE)</f>
        <v>471</v>
      </c>
      <c r="U1482" s="6" t="str">
        <f>VLOOKUP(E1482,'Cleaned Store Dim'!$A$2:$C$21,3,FALSE)</f>
        <v>South</v>
      </c>
      <c r="V1482" s="6" t="str">
        <f>VLOOKUP(E1482,'Cleaned Store Dim'!$A$2:$E$21,5,FALSE)</f>
        <v>Online</v>
      </c>
      <c r="W1482" s="6" t="str">
        <f>VLOOKUP(E1482,'Cleaned Store Dim'!$A$2:$F$21,6,FALSE)</f>
        <v>Lake</v>
      </c>
    </row>
    <row r="1483" spans="1:23" ht="15.75" x14ac:dyDescent="0.25">
      <c r="A1483" s="4" t="s">
        <v>3448</v>
      </c>
      <c r="B1483" s="20">
        <v>45375</v>
      </c>
      <c r="C1483" s="4" t="s">
        <v>104</v>
      </c>
      <c r="D1483" s="4" t="s">
        <v>1874</v>
      </c>
      <c r="E1483" s="4" t="s">
        <v>1932</v>
      </c>
      <c r="F1483" s="4">
        <v>1</v>
      </c>
      <c r="G1483" s="4">
        <v>439.55</v>
      </c>
      <c r="H1483" s="4">
        <v>0.28999999999999998</v>
      </c>
      <c r="I1483" s="4" t="s">
        <v>1964</v>
      </c>
      <c r="J1483" s="4">
        <v>312.08049999999997</v>
      </c>
      <c r="K1483" s="4">
        <f t="shared" si="92"/>
        <v>1</v>
      </c>
      <c r="L1483" s="4">
        <f t="shared" si="93"/>
        <v>439.55</v>
      </c>
      <c r="M1483" s="4">
        <f t="shared" si="94"/>
        <v>0.28999999999999998</v>
      </c>
      <c r="N1483" s="4">
        <f t="shared" si="95"/>
        <v>312.08049999999997</v>
      </c>
      <c r="O1483" s="6">
        <f>VLOOKUP(C1483,'Cleaned Customer Dim'!$A$2:$D$501,4,FALSE)</f>
        <v>52</v>
      </c>
      <c r="P1483" s="6" t="str">
        <f>VLOOKUP(C1483,'Cleaned Customer Dim'!$A$2:$E$501,5,FALSE)</f>
        <v>Female</v>
      </c>
      <c r="Q1483" s="6" t="str">
        <f>VLOOKUP(C1483,'Cleaned Customer Dim'!$A$2:$J$501,10,FALSE)</f>
        <v>Silver</v>
      </c>
      <c r="R1483" s="4" t="str">
        <f>VLOOKUP(D1483,'Cleaned Product Dim'!$A$2:$C$101,3,FALSE)</f>
        <v>Sports</v>
      </c>
      <c r="S1483" s="6">
        <f>VLOOKUP(D1483,'Cleaned Product Dim'!$A$2:$G$101,7,FALSE)</f>
        <v>245.98</v>
      </c>
      <c r="T1483" s="6">
        <f>VLOOKUP(D1483,'Cleaned Product Dim'!$A$2:$H$101,8,FALSE)</f>
        <v>471</v>
      </c>
      <c r="U1483" s="6" t="str">
        <f>VLOOKUP(E1483,'Cleaned Store Dim'!$A$2:$C$21,3,FALSE)</f>
        <v>East</v>
      </c>
      <c r="V1483" s="6" t="str">
        <f>VLOOKUP(E1483,'Cleaned Store Dim'!$A$2:$E$21,5,FALSE)</f>
        <v>Flagship</v>
      </c>
      <c r="W1483" s="6" t="str">
        <f>VLOOKUP(E1483,'Cleaned Store Dim'!$A$2:$F$21,6,FALSE)</f>
        <v>Johnsonville</v>
      </c>
    </row>
    <row r="1484" spans="1:23" ht="15.75" x14ac:dyDescent="0.25">
      <c r="A1484" s="4" t="s">
        <v>3449</v>
      </c>
      <c r="B1484" s="20">
        <v>45733</v>
      </c>
      <c r="C1484" s="4" t="s">
        <v>403</v>
      </c>
      <c r="D1484" s="4" t="s">
        <v>1747</v>
      </c>
      <c r="E1484" s="4" t="s">
        <v>1945</v>
      </c>
      <c r="F1484" s="4">
        <v>3</v>
      </c>
      <c r="G1484" s="4">
        <v>471.27</v>
      </c>
      <c r="H1484" s="4">
        <v>0.27</v>
      </c>
      <c r="I1484" s="4" t="s">
        <v>1964</v>
      </c>
      <c r="J1484" s="4">
        <v>1032.0813000000001</v>
      </c>
      <c r="K1484" s="4">
        <f t="shared" si="92"/>
        <v>3</v>
      </c>
      <c r="L1484" s="4">
        <f t="shared" si="93"/>
        <v>471.27</v>
      </c>
      <c r="M1484" s="4">
        <f t="shared" si="94"/>
        <v>0.27</v>
      </c>
      <c r="N1484" s="4">
        <f t="shared" si="95"/>
        <v>1032.0813000000001</v>
      </c>
      <c r="O1484" s="6">
        <f>VLOOKUP(C1484,'Cleaned Customer Dim'!$A$2:$D$501,4,FALSE)</f>
        <v>30</v>
      </c>
      <c r="P1484" s="6" t="str">
        <f>VLOOKUP(C1484,'Cleaned Customer Dim'!$A$2:$E$501,5,FALSE)</f>
        <v>Male</v>
      </c>
      <c r="Q1484" s="6" t="str">
        <f>VLOOKUP(C1484,'Cleaned Customer Dim'!$A$2:$J$501,10,FALSE)</f>
        <v>Bronze</v>
      </c>
      <c r="R1484" s="4" t="str">
        <f>VLOOKUP(D1484,'Cleaned Product Dim'!$A$2:$C$101,3,FALSE)</f>
        <v>Home</v>
      </c>
      <c r="S1484" s="6">
        <f>VLOOKUP(D1484,'Cleaned Product Dim'!$A$2:$G$101,7,FALSE)</f>
        <v>81.75</v>
      </c>
      <c r="T1484" s="6">
        <f>VLOOKUP(D1484,'Cleaned Product Dim'!$A$2:$H$101,8,FALSE)</f>
        <v>226.05</v>
      </c>
      <c r="U1484" s="6" t="str">
        <f>VLOOKUP(E1484,'Cleaned Store Dim'!$A$2:$C$21,3,FALSE)</f>
        <v>East</v>
      </c>
      <c r="V1484" s="6" t="str">
        <f>VLOOKUP(E1484,'Cleaned Store Dim'!$A$2:$E$21,5,FALSE)</f>
        <v>Flagship</v>
      </c>
      <c r="W1484" s="6" t="str">
        <f>VLOOKUP(E1484,'Cleaned Store Dim'!$A$2:$F$21,6,FALSE)</f>
        <v>East Stevechester</v>
      </c>
    </row>
    <row r="1485" spans="1:23" ht="15.75" x14ac:dyDescent="0.25">
      <c r="A1485" s="4" t="s">
        <v>3450</v>
      </c>
      <c r="B1485" s="20">
        <v>45435</v>
      </c>
      <c r="C1485" s="4" t="s">
        <v>176</v>
      </c>
      <c r="D1485" s="4" t="s">
        <v>1759</v>
      </c>
      <c r="E1485" s="4" t="s">
        <v>1929</v>
      </c>
      <c r="F1485" s="4">
        <v>1</v>
      </c>
      <c r="G1485" s="4">
        <v>758.89</v>
      </c>
      <c r="H1485" s="4">
        <v>0.1</v>
      </c>
      <c r="I1485" s="4" t="s">
        <v>1959</v>
      </c>
      <c r="J1485" s="4">
        <v>683.00099999999998</v>
      </c>
      <c r="K1485" s="4">
        <f t="shared" si="92"/>
        <v>1</v>
      </c>
      <c r="L1485" s="4">
        <f t="shared" si="93"/>
        <v>758.89</v>
      </c>
      <c r="M1485" s="4">
        <f t="shared" si="94"/>
        <v>0.1</v>
      </c>
      <c r="N1485" s="4">
        <f t="shared" si="95"/>
        <v>683.00099999999998</v>
      </c>
      <c r="O1485" s="6">
        <f>VLOOKUP(C1485,'Cleaned Customer Dim'!$A$2:$D$501,4,FALSE)</f>
        <v>34</v>
      </c>
      <c r="P1485" s="6" t="str">
        <f>VLOOKUP(C1485,'Cleaned Customer Dim'!$A$2:$E$501,5,FALSE)</f>
        <v>Male</v>
      </c>
      <c r="Q1485" s="6" t="str">
        <f>VLOOKUP(C1485,'Cleaned Customer Dim'!$A$2:$J$501,10,FALSE)</f>
        <v>Bronze</v>
      </c>
      <c r="R1485" s="4" t="str">
        <f>VLOOKUP(D1485,'Cleaned Product Dim'!$A$2:$C$101,3,FALSE)</f>
        <v>Beauty</v>
      </c>
      <c r="S1485" s="6">
        <f>VLOOKUP(D1485,'Cleaned Product Dim'!$A$2:$G$101,7,FALSE)</f>
        <v>17.309999999999999</v>
      </c>
      <c r="T1485" s="6">
        <f>VLOOKUP(D1485,'Cleaned Product Dim'!$A$2:$H$101,8,FALSE)</f>
        <v>399</v>
      </c>
      <c r="U1485" s="6" t="str">
        <f>VLOOKUP(E1485,'Cleaned Store Dim'!$A$2:$C$21,3,FALSE)</f>
        <v>North</v>
      </c>
      <c r="V1485" s="6" t="str">
        <f>VLOOKUP(E1485,'Cleaned Store Dim'!$A$2:$E$21,5,FALSE)</f>
        <v>Online</v>
      </c>
      <c r="W1485" s="6" t="str">
        <f>VLOOKUP(E1485,'Cleaned Store Dim'!$A$2:$F$21,6,FALSE)</f>
        <v>Sabrina</v>
      </c>
    </row>
    <row r="1486" spans="1:23" ht="15.75" x14ac:dyDescent="0.25">
      <c r="A1486" s="4" t="s">
        <v>3451</v>
      </c>
      <c r="B1486" s="20">
        <v>45864</v>
      </c>
      <c r="C1486" s="4" t="s">
        <v>1504</v>
      </c>
      <c r="D1486" s="4" t="s">
        <v>1868</v>
      </c>
      <c r="E1486" s="4" t="s">
        <v>1936</v>
      </c>
      <c r="F1486" s="4">
        <v>4</v>
      </c>
      <c r="G1486" s="4">
        <v>918.1</v>
      </c>
      <c r="H1486" s="4">
        <v>0.19</v>
      </c>
      <c r="I1486" s="4" t="s">
        <v>1964</v>
      </c>
      <c r="J1486" s="4">
        <v>2974.6439999999998</v>
      </c>
      <c r="K1486" s="4">
        <f t="shared" si="92"/>
        <v>4</v>
      </c>
      <c r="L1486" s="4">
        <f t="shared" si="93"/>
        <v>918.1</v>
      </c>
      <c r="M1486" s="4">
        <f t="shared" si="94"/>
        <v>0.19</v>
      </c>
      <c r="N1486" s="4">
        <f t="shared" si="95"/>
        <v>2974.6439999999998</v>
      </c>
      <c r="O1486" s="6">
        <f>VLOOKUP(C1486,'Cleaned Customer Dim'!$A$2:$D$501,4,FALSE)</f>
        <v>46</v>
      </c>
      <c r="P1486" s="6" t="str">
        <f>VLOOKUP(C1486,'Cleaned Customer Dim'!$A$2:$E$501,5,FALSE)</f>
        <v>Female</v>
      </c>
      <c r="Q1486" s="6" t="str">
        <f>VLOOKUP(C1486,'Cleaned Customer Dim'!$A$2:$J$501,10,FALSE)</f>
        <v>Bronze</v>
      </c>
      <c r="R1486" s="4" t="str">
        <f>VLOOKUP(D1486,'Cleaned Product Dim'!$A$2:$C$101,3,FALSE)</f>
        <v>Sports</v>
      </c>
      <c r="S1486" s="6">
        <f>VLOOKUP(D1486,'Cleaned Product Dim'!$A$2:$G$101,7,FALSE)</f>
        <v>60.65</v>
      </c>
      <c r="T1486" s="6">
        <f>VLOOKUP(D1486,'Cleaned Product Dim'!$A$2:$H$101,8,FALSE)</f>
        <v>75</v>
      </c>
      <c r="U1486" s="6" t="str">
        <f>VLOOKUP(E1486,'Cleaned Store Dim'!$A$2:$C$21,3,FALSE)</f>
        <v>North</v>
      </c>
      <c r="V1486" s="6" t="str">
        <f>VLOOKUP(E1486,'Cleaned Store Dim'!$A$2:$E$21,5,FALSE)</f>
        <v>Flagship</v>
      </c>
      <c r="W1486" s="6" t="str">
        <f>VLOOKUP(E1486,'Cleaned Store Dim'!$A$2:$F$21,6,FALSE)</f>
        <v>Jenniferstad</v>
      </c>
    </row>
    <row r="1487" spans="1:23" ht="15.75" x14ac:dyDescent="0.25">
      <c r="A1487" s="4" t="s">
        <v>3452</v>
      </c>
      <c r="B1487" s="20">
        <v>45392</v>
      </c>
      <c r="C1487" s="4" t="s">
        <v>838</v>
      </c>
      <c r="D1487" s="4" t="s">
        <v>1865</v>
      </c>
      <c r="E1487" s="4" t="s">
        <v>1927</v>
      </c>
      <c r="F1487" s="4">
        <v>1</v>
      </c>
      <c r="G1487" s="4">
        <v>861.5</v>
      </c>
      <c r="H1487" s="4">
        <v>0.05</v>
      </c>
      <c r="I1487" s="4" t="s">
        <v>1964</v>
      </c>
      <c r="J1487" s="4">
        <v>818.42499999999995</v>
      </c>
      <c r="K1487" s="4">
        <f t="shared" si="92"/>
        <v>1</v>
      </c>
      <c r="L1487" s="4">
        <f t="shared" si="93"/>
        <v>861.5</v>
      </c>
      <c r="M1487" s="4">
        <f t="shared" si="94"/>
        <v>0.05</v>
      </c>
      <c r="N1487" s="4">
        <f t="shared" si="95"/>
        <v>818.42499999999995</v>
      </c>
      <c r="O1487" s="6">
        <f>VLOOKUP(C1487,'Cleaned Customer Dim'!$A$2:$D$501,4,FALSE)</f>
        <v>32</v>
      </c>
      <c r="P1487" s="6" t="str">
        <f>VLOOKUP(C1487,'Cleaned Customer Dim'!$A$2:$E$501,5,FALSE)</f>
        <v>Female</v>
      </c>
      <c r="Q1487" s="6" t="str">
        <f>VLOOKUP(C1487,'Cleaned Customer Dim'!$A$2:$J$501,10,FALSE)</f>
        <v>Silver</v>
      </c>
      <c r="R1487" s="4" t="str">
        <f>VLOOKUP(D1487,'Cleaned Product Dim'!$A$2:$C$101,3,FALSE)</f>
        <v>Beauty</v>
      </c>
      <c r="S1487" s="6">
        <f>VLOOKUP(D1487,'Cleaned Product Dim'!$A$2:$G$101,7,FALSE)</f>
        <v>358.47</v>
      </c>
      <c r="T1487" s="6">
        <f>VLOOKUP(D1487,'Cleaned Product Dim'!$A$2:$H$101,8,FALSE)</f>
        <v>213</v>
      </c>
      <c r="U1487" s="6" t="str">
        <f>VLOOKUP(E1487,'Cleaned Store Dim'!$A$2:$C$21,3,FALSE)</f>
        <v>South</v>
      </c>
      <c r="V1487" s="6" t="str">
        <f>VLOOKUP(E1487,'Cleaned Store Dim'!$A$2:$E$21,5,FALSE)</f>
        <v>Online</v>
      </c>
      <c r="W1487" s="6" t="str">
        <f>VLOOKUP(E1487,'Cleaned Store Dim'!$A$2:$F$21,6,FALSE)</f>
        <v>Lake</v>
      </c>
    </row>
    <row r="1488" spans="1:23" ht="15.75" x14ac:dyDescent="0.25">
      <c r="A1488" s="4" t="s">
        <v>3453</v>
      </c>
      <c r="B1488" s="20">
        <v>45839</v>
      </c>
      <c r="C1488" s="4" t="s">
        <v>1437</v>
      </c>
      <c r="D1488" s="4" t="s">
        <v>1642</v>
      </c>
      <c r="E1488" s="4" t="s">
        <v>1934</v>
      </c>
      <c r="F1488" s="4">
        <v>1</v>
      </c>
      <c r="G1488" s="4">
        <v>588.29999999999995</v>
      </c>
      <c r="H1488" s="4">
        <v>0.26</v>
      </c>
      <c r="I1488" s="4" t="s">
        <v>1964</v>
      </c>
      <c r="J1488" s="4">
        <v>435.34199999999998</v>
      </c>
      <c r="K1488" s="4">
        <f t="shared" si="92"/>
        <v>1</v>
      </c>
      <c r="L1488" s="4">
        <f t="shared" si="93"/>
        <v>588.29999999999995</v>
      </c>
      <c r="M1488" s="4">
        <f t="shared" si="94"/>
        <v>0.26</v>
      </c>
      <c r="N1488" s="4">
        <f t="shared" si="95"/>
        <v>435.34199999999998</v>
      </c>
      <c r="O1488" s="6">
        <f>VLOOKUP(C1488,'Cleaned Customer Dim'!$A$2:$D$501,4,FALSE)</f>
        <v>34</v>
      </c>
      <c r="P1488" s="6" t="str">
        <f>VLOOKUP(C1488,'Cleaned Customer Dim'!$A$2:$E$501,5,FALSE)</f>
        <v>Female</v>
      </c>
      <c r="Q1488" s="6" t="str">
        <f>VLOOKUP(C1488,'Cleaned Customer Dim'!$A$2:$J$501,10,FALSE)</f>
        <v>Silver</v>
      </c>
      <c r="R1488" s="4" t="str">
        <f>VLOOKUP(D1488,'Cleaned Product Dim'!$A$2:$C$101,3,FALSE)</f>
        <v>Sports</v>
      </c>
      <c r="S1488" s="6">
        <f>VLOOKUP(D1488,'Cleaned Product Dim'!$A$2:$G$101,7,FALSE)</f>
        <v>484.62</v>
      </c>
      <c r="T1488" s="6">
        <f>VLOOKUP(D1488,'Cleaned Product Dim'!$A$2:$H$101,8,FALSE)</f>
        <v>432</v>
      </c>
      <c r="U1488" s="6" t="str">
        <f>VLOOKUP(E1488,'Cleaned Store Dim'!$A$2:$C$21,3,FALSE)</f>
        <v>South</v>
      </c>
      <c r="V1488" s="6" t="str">
        <f>VLOOKUP(E1488,'Cleaned Store Dim'!$A$2:$E$21,5,FALSE)</f>
        <v>Outlet</v>
      </c>
      <c r="W1488" s="6" t="str">
        <f>VLOOKUP(E1488,'Cleaned Store Dim'!$A$2:$F$21,6,FALSE)</f>
        <v>Christopher</v>
      </c>
    </row>
    <row r="1489" spans="1:23" ht="15.75" x14ac:dyDescent="0.25">
      <c r="A1489" s="4" t="s">
        <v>3454</v>
      </c>
      <c r="B1489" s="20">
        <v>45645</v>
      </c>
      <c r="C1489" s="4" t="s">
        <v>1437</v>
      </c>
      <c r="D1489" s="4" t="s">
        <v>1747</v>
      </c>
      <c r="E1489" s="4" t="s">
        <v>1914</v>
      </c>
      <c r="F1489" s="4">
        <v>1</v>
      </c>
      <c r="G1489" s="4">
        <v>917.26</v>
      </c>
      <c r="H1489" s="4">
        <v>0.05</v>
      </c>
      <c r="I1489" s="4" t="s">
        <v>1961</v>
      </c>
      <c r="J1489" s="4">
        <v>871.39699999999993</v>
      </c>
      <c r="K1489" s="4">
        <f t="shared" si="92"/>
        <v>1</v>
      </c>
      <c r="L1489" s="4">
        <f t="shared" si="93"/>
        <v>917.26</v>
      </c>
      <c r="M1489" s="4">
        <f t="shared" si="94"/>
        <v>0.05</v>
      </c>
      <c r="N1489" s="4">
        <f t="shared" si="95"/>
        <v>871.39699999999993</v>
      </c>
      <c r="O1489" s="6">
        <f>VLOOKUP(C1489,'Cleaned Customer Dim'!$A$2:$D$501,4,FALSE)</f>
        <v>34</v>
      </c>
      <c r="P1489" s="6" t="str">
        <f>VLOOKUP(C1489,'Cleaned Customer Dim'!$A$2:$E$501,5,FALSE)</f>
        <v>Female</v>
      </c>
      <c r="Q1489" s="6" t="str">
        <f>VLOOKUP(C1489,'Cleaned Customer Dim'!$A$2:$J$501,10,FALSE)</f>
        <v>Silver</v>
      </c>
      <c r="R1489" s="4" t="str">
        <f>VLOOKUP(D1489,'Cleaned Product Dim'!$A$2:$C$101,3,FALSE)</f>
        <v>Home</v>
      </c>
      <c r="S1489" s="6">
        <f>VLOOKUP(D1489,'Cleaned Product Dim'!$A$2:$G$101,7,FALSE)</f>
        <v>81.75</v>
      </c>
      <c r="T1489" s="6">
        <f>VLOOKUP(D1489,'Cleaned Product Dim'!$A$2:$H$101,8,FALSE)</f>
        <v>226.05</v>
      </c>
      <c r="U1489" s="6" t="str">
        <f>VLOOKUP(E1489,'Cleaned Store Dim'!$A$2:$C$21,3,FALSE)</f>
        <v>South</v>
      </c>
      <c r="V1489" s="6" t="str">
        <f>VLOOKUP(E1489,'Cleaned Store Dim'!$A$2:$E$21,5,FALSE)</f>
        <v>Online</v>
      </c>
      <c r="W1489" s="6" t="str">
        <f>VLOOKUP(E1489,'Cleaned Store Dim'!$A$2:$F$21,6,FALSE)</f>
        <v>Williamsport</v>
      </c>
    </row>
    <row r="1490" spans="1:23" ht="15.75" x14ac:dyDescent="0.25">
      <c r="A1490" s="4" t="s">
        <v>3455</v>
      </c>
      <c r="B1490" s="20">
        <v>45449</v>
      </c>
      <c r="C1490" s="4" t="s">
        <v>760</v>
      </c>
      <c r="D1490" s="4" t="s">
        <v>1580</v>
      </c>
      <c r="E1490" s="4" t="s">
        <v>1945</v>
      </c>
      <c r="F1490" s="4">
        <v>4</v>
      </c>
      <c r="G1490" s="4">
        <v>96.78</v>
      </c>
      <c r="H1490" s="4">
        <v>0.11</v>
      </c>
      <c r="I1490" s="4" t="s">
        <v>1961</v>
      </c>
      <c r="J1490" s="4">
        <v>344.53680000000003</v>
      </c>
      <c r="K1490" s="4">
        <f t="shared" si="92"/>
        <v>4</v>
      </c>
      <c r="L1490" s="4">
        <f t="shared" si="93"/>
        <v>96.78</v>
      </c>
      <c r="M1490" s="4">
        <f t="shared" si="94"/>
        <v>0.11</v>
      </c>
      <c r="N1490" s="4">
        <f t="shared" si="95"/>
        <v>344.53680000000003</v>
      </c>
      <c r="O1490" s="6">
        <f>VLOOKUP(C1490,'Cleaned Customer Dim'!$A$2:$D$501,4,FALSE)</f>
        <v>59</v>
      </c>
      <c r="P1490" s="6" t="str">
        <f>VLOOKUP(C1490,'Cleaned Customer Dim'!$A$2:$E$501,5,FALSE)</f>
        <v>Male</v>
      </c>
      <c r="Q1490" s="6" t="str">
        <f>VLOOKUP(C1490,'Cleaned Customer Dim'!$A$2:$J$501,10,FALSE)</f>
        <v>Silver</v>
      </c>
      <c r="R1490" s="4" t="str">
        <f>VLOOKUP(D1490,'Cleaned Product Dim'!$A$2:$C$101,3,FALSE)</f>
        <v>Beauty</v>
      </c>
      <c r="S1490" s="6">
        <f>VLOOKUP(D1490,'Cleaned Product Dim'!$A$2:$G$101,7,FALSE)</f>
        <v>312.8</v>
      </c>
      <c r="T1490" s="6">
        <f>VLOOKUP(D1490,'Cleaned Product Dim'!$A$2:$H$101,8,FALSE)</f>
        <v>350</v>
      </c>
      <c r="U1490" s="6" t="str">
        <f>VLOOKUP(E1490,'Cleaned Store Dim'!$A$2:$C$21,3,FALSE)</f>
        <v>East</v>
      </c>
      <c r="V1490" s="6" t="str">
        <f>VLOOKUP(E1490,'Cleaned Store Dim'!$A$2:$E$21,5,FALSE)</f>
        <v>Flagship</v>
      </c>
      <c r="W1490" s="6" t="str">
        <f>VLOOKUP(E1490,'Cleaned Store Dim'!$A$2:$F$21,6,FALSE)</f>
        <v>East Stevechester</v>
      </c>
    </row>
    <row r="1491" spans="1:23" ht="15.75" x14ac:dyDescent="0.25">
      <c r="A1491" s="4" t="s">
        <v>3456</v>
      </c>
      <c r="B1491" s="20">
        <v>45363</v>
      </c>
      <c r="C1491" s="4" t="s">
        <v>1484</v>
      </c>
      <c r="D1491" s="4" t="s">
        <v>1661</v>
      </c>
      <c r="E1491" s="4" t="s">
        <v>1904</v>
      </c>
      <c r="F1491" s="4">
        <v>3</v>
      </c>
      <c r="G1491" s="4">
        <v>199.41</v>
      </c>
      <c r="H1491" s="4">
        <v>0.16</v>
      </c>
      <c r="I1491" s="4" t="s">
        <v>1964</v>
      </c>
      <c r="J1491" s="4">
        <v>502.51319999999998</v>
      </c>
      <c r="K1491" s="4">
        <f t="shared" si="92"/>
        <v>3</v>
      </c>
      <c r="L1491" s="4">
        <f t="shared" si="93"/>
        <v>199.41</v>
      </c>
      <c r="M1491" s="4">
        <f t="shared" si="94"/>
        <v>0.16</v>
      </c>
      <c r="N1491" s="4">
        <f t="shared" si="95"/>
        <v>502.51319999999998</v>
      </c>
      <c r="O1491" s="6">
        <f>VLOOKUP(C1491,'Cleaned Customer Dim'!$A$2:$D$501,4,FALSE)</f>
        <v>59</v>
      </c>
      <c r="P1491" s="6" t="str">
        <f>VLOOKUP(C1491,'Cleaned Customer Dim'!$A$2:$E$501,5,FALSE)</f>
        <v>Male</v>
      </c>
      <c r="Q1491" s="6" t="str">
        <f>VLOOKUP(C1491,'Cleaned Customer Dim'!$A$2:$J$501,10,FALSE)</f>
        <v>Gold</v>
      </c>
      <c r="R1491" s="4" t="str">
        <f>VLOOKUP(D1491,'Cleaned Product Dim'!$A$2:$C$101,3,FALSE)</f>
        <v>Sports</v>
      </c>
      <c r="S1491" s="6">
        <f>VLOOKUP(D1491,'Cleaned Product Dim'!$A$2:$G$101,7,FALSE)</f>
        <v>38.76</v>
      </c>
      <c r="T1491" s="6">
        <f>VLOOKUP(D1491,'Cleaned Product Dim'!$A$2:$H$101,8,FALSE)</f>
        <v>137</v>
      </c>
      <c r="U1491" s="6" t="str">
        <f>VLOOKUP(E1491,'Cleaned Store Dim'!$A$2:$C$21,3,FALSE)</f>
        <v>South</v>
      </c>
      <c r="V1491" s="6" t="str">
        <f>VLOOKUP(E1491,'Cleaned Store Dim'!$A$2:$E$21,5,FALSE)</f>
        <v>Online</v>
      </c>
      <c r="W1491" s="6" t="str">
        <f>VLOOKUP(E1491,'Cleaned Store Dim'!$A$2:$F$21,6,FALSE)</f>
        <v>Sharon</v>
      </c>
    </row>
    <row r="1492" spans="1:23" ht="15.75" x14ac:dyDescent="0.25">
      <c r="A1492" s="4" t="s">
        <v>3457</v>
      </c>
      <c r="B1492" s="20">
        <v>45739</v>
      </c>
      <c r="C1492" s="4" t="s">
        <v>88</v>
      </c>
      <c r="D1492" s="4" t="s">
        <v>1744</v>
      </c>
      <c r="E1492" s="4" t="s">
        <v>1921</v>
      </c>
      <c r="F1492" s="4">
        <v>1</v>
      </c>
      <c r="G1492" s="4">
        <v>687.91</v>
      </c>
      <c r="H1492" s="4">
        <v>0.25</v>
      </c>
      <c r="I1492" s="4" t="s">
        <v>1959</v>
      </c>
      <c r="J1492" s="4">
        <v>515.9325</v>
      </c>
      <c r="K1492" s="4">
        <f t="shared" si="92"/>
        <v>1</v>
      </c>
      <c r="L1492" s="4">
        <f t="shared" si="93"/>
        <v>687.91</v>
      </c>
      <c r="M1492" s="4">
        <f t="shared" si="94"/>
        <v>0.25</v>
      </c>
      <c r="N1492" s="4">
        <f t="shared" si="95"/>
        <v>515.9325</v>
      </c>
      <c r="O1492" s="6">
        <f>VLOOKUP(C1492,'Cleaned Customer Dim'!$A$2:$D$501,4,FALSE)</f>
        <v>46</v>
      </c>
      <c r="P1492" s="6" t="str">
        <f>VLOOKUP(C1492,'Cleaned Customer Dim'!$A$2:$E$501,5,FALSE)</f>
        <v>Female</v>
      </c>
      <c r="Q1492" s="6" t="str">
        <f>VLOOKUP(C1492,'Cleaned Customer Dim'!$A$2:$J$501,10,FALSE)</f>
        <v>Platinum</v>
      </c>
      <c r="R1492" s="4" t="str">
        <f>VLOOKUP(D1492,'Cleaned Product Dim'!$A$2:$C$101,3,FALSE)</f>
        <v>Sports</v>
      </c>
      <c r="S1492" s="6">
        <f>VLOOKUP(D1492,'Cleaned Product Dim'!$A$2:$G$101,7,FALSE)</f>
        <v>434.84</v>
      </c>
      <c r="T1492" s="6">
        <f>VLOOKUP(D1492,'Cleaned Product Dim'!$A$2:$H$101,8,FALSE)</f>
        <v>185</v>
      </c>
      <c r="U1492" s="6" t="str">
        <f>VLOOKUP(E1492,'Cleaned Store Dim'!$A$2:$C$21,3,FALSE)</f>
        <v>South</v>
      </c>
      <c r="V1492" s="6" t="str">
        <f>VLOOKUP(E1492,'Cleaned Store Dim'!$A$2:$E$21,5,FALSE)</f>
        <v>Flagship</v>
      </c>
      <c r="W1492" s="6" t="str">
        <f>VLOOKUP(E1492,'Cleaned Store Dim'!$A$2:$F$21,6,FALSE)</f>
        <v>Johnstad</v>
      </c>
    </row>
    <row r="1493" spans="1:23" ht="15.75" x14ac:dyDescent="0.25">
      <c r="A1493" s="4" t="s">
        <v>3458</v>
      </c>
      <c r="B1493" s="20">
        <v>45968</v>
      </c>
      <c r="C1493" s="4" t="s">
        <v>157</v>
      </c>
      <c r="D1493" s="4" t="s">
        <v>1796</v>
      </c>
      <c r="E1493" s="4" t="s">
        <v>1896</v>
      </c>
      <c r="F1493" s="4">
        <v>3</v>
      </c>
      <c r="G1493" s="4">
        <v>769.62</v>
      </c>
      <c r="H1493" s="4">
        <v>0.09</v>
      </c>
      <c r="I1493" s="4" t="s">
        <v>1961</v>
      </c>
      <c r="J1493" s="4">
        <v>2101.0626000000002</v>
      </c>
      <c r="K1493" s="4">
        <f t="shared" si="92"/>
        <v>3</v>
      </c>
      <c r="L1493" s="4">
        <f t="shared" si="93"/>
        <v>769.62</v>
      </c>
      <c r="M1493" s="4">
        <f t="shared" si="94"/>
        <v>0.09</v>
      </c>
      <c r="N1493" s="4">
        <f t="shared" si="95"/>
        <v>2101.0626000000002</v>
      </c>
      <c r="O1493" s="6">
        <f>VLOOKUP(C1493,'Cleaned Customer Dim'!$A$2:$D$501,4,FALSE)</f>
        <v>55</v>
      </c>
      <c r="P1493" s="6" t="str">
        <f>VLOOKUP(C1493,'Cleaned Customer Dim'!$A$2:$E$501,5,FALSE)</f>
        <v>Female</v>
      </c>
      <c r="Q1493" s="6" t="str">
        <f>VLOOKUP(C1493,'Cleaned Customer Dim'!$A$2:$J$501,10,FALSE)</f>
        <v>Gold</v>
      </c>
      <c r="R1493" s="4" t="str">
        <f>VLOOKUP(D1493,'Cleaned Product Dim'!$A$2:$C$101,3,FALSE)</f>
        <v>Beauty</v>
      </c>
      <c r="S1493" s="6">
        <f>VLOOKUP(D1493,'Cleaned Product Dim'!$A$2:$G$101,7,FALSE)</f>
        <v>214.32</v>
      </c>
      <c r="T1493" s="6">
        <f>VLOOKUP(D1493,'Cleaned Product Dim'!$A$2:$H$101,8,FALSE)</f>
        <v>383</v>
      </c>
      <c r="U1493" s="6" t="str">
        <f>VLOOKUP(E1493,'Cleaned Store Dim'!$A$2:$C$21,3,FALSE)</f>
        <v>South</v>
      </c>
      <c r="V1493" s="6" t="str">
        <f>VLOOKUP(E1493,'Cleaned Store Dim'!$A$2:$E$21,5,FALSE)</f>
        <v>Outlet</v>
      </c>
      <c r="W1493" s="6" t="str">
        <f>VLOOKUP(E1493,'Cleaned Store Dim'!$A$2:$F$21,6,FALSE)</f>
        <v>North Nancy</v>
      </c>
    </row>
    <row r="1494" spans="1:23" ht="15.75" x14ac:dyDescent="0.25">
      <c r="A1494" s="4" t="s">
        <v>3459</v>
      </c>
      <c r="B1494" s="20">
        <v>45230</v>
      </c>
      <c r="C1494" s="4" t="s">
        <v>722</v>
      </c>
      <c r="D1494" s="4" t="s">
        <v>1572</v>
      </c>
      <c r="E1494" s="4" t="s">
        <v>1901</v>
      </c>
      <c r="F1494" s="4">
        <v>1</v>
      </c>
      <c r="G1494" s="4">
        <v>492.05</v>
      </c>
      <c r="H1494" s="4">
        <v>0.27</v>
      </c>
      <c r="I1494" s="4" t="s">
        <v>1959</v>
      </c>
      <c r="J1494" s="4">
        <v>359.19650000000001</v>
      </c>
      <c r="K1494" s="4">
        <f t="shared" si="92"/>
        <v>1</v>
      </c>
      <c r="L1494" s="4">
        <f t="shared" si="93"/>
        <v>492.05</v>
      </c>
      <c r="M1494" s="4">
        <f t="shared" si="94"/>
        <v>0.27</v>
      </c>
      <c r="N1494" s="4">
        <f t="shared" si="95"/>
        <v>359.19650000000001</v>
      </c>
      <c r="O1494" s="6">
        <f>VLOOKUP(C1494,'Cleaned Customer Dim'!$A$2:$D$501,4,FALSE)</f>
        <v>50</v>
      </c>
      <c r="P1494" s="6" t="str">
        <f>VLOOKUP(C1494,'Cleaned Customer Dim'!$A$2:$E$501,5,FALSE)</f>
        <v>Female</v>
      </c>
      <c r="Q1494" s="6" t="str">
        <f>VLOOKUP(C1494,'Cleaned Customer Dim'!$A$2:$J$501,10,FALSE)</f>
        <v>Bronze</v>
      </c>
      <c r="R1494" s="4" t="str">
        <f>VLOOKUP(D1494,'Cleaned Product Dim'!$A$2:$C$101,3,FALSE)</f>
        <v>Clothing</v>
      </c>
      <c r="S1494" s="6">
        <f>VLOOKUP(D1494,'Cleaned Product Dim'!$A$2:$G$101,7,FALSE)</f>
        <v>306.45999999999998</v>
      </c>
      <c r="T1494" s="6">
        <f>VLOOKUP(D1494,'Cleaned Product Dim'!$A$2:$H$101,8,FALSE)</f>
        <v>487</v>
      </c>
      <c r="U1494" s="6" t="str">
        <f>VLOOKUP(E1494,'Cleaned Store Dim'!$A$2:$C$21,3,FALSE)</f>
        <v>North</v>
      </c>
      <c r="V1494" s="6" t="str">
        <f>VLOOKUP(E1494,'Cleaned Store Dim'!$A$2:$E$21,5,FALSE)</f>
        <v>Outlet</v>
      </c>
      <c r="W1494" s="6" t="str">
        <f>VLOOKUP(E1494,'Cleaned Store Dim'!$A$2:$F$21,6,FALSE)</f>
        <v>Goldberg</v>
      </c>
    </row>
    <row r="1495" spans="1:23" ht="15.75" x14ac:dyDescent="0.25">
      <c r="A1495" s="4" t="s">
        <v>3460</v>
      </c>
      <c r="B1495" s="20">
        <v>45292</v>
      </c>
      <c r="C1495" s="4" t="s">
        <v>373</v>
      </c>
      <c r="D1495" s="4" t="s">
        <v>1625</v>
      </c>
      <c r="E1495" s="4" t="s">
        <v>1929</v>
      </c>
      <c r="F1495" s="4">
        <v>2</v>
      </c>
      <c r="G1495" s="4">
        <v>428.55</v>
      </c>
      <c r="H1495" s="4">
        <v>0</v>
      </c>
      <c r="I1495" s="4" t="s">
        <v>1961</v>
      </c>
      <c r="J1495" s="4">
        <v>857.1</v>
      </c>
      <c r="K1495" s="4">
        <f t="shared" si="92"/>
        <v>2</v>
      </c>
      <c r="L1495" s="4">
        <f t="shared" si="93"/>
        <v>428.55</v>
      </c>
      <c r="M1495" s="4">
        <f t="shared" si="94"/>
        <v>0</v>
      </c>
      <c r="N1495" s="4">
        <f t="shared" si="95"/>
        <v>857.1</v>
      </c>
      <c r="O1495" s="6">
        <f>VLOOKUP(C1495,'Cleaned Customer Dim'!$A$2:$D$501,4,FALSE)</f>
        <v>64</v>
      </c>
      <c r="P1495" s="6" t="str">
        <f>VLOOKUP(C1495,'Cleaned Customer Dim'!$A$2:$E$501,5,FALSE)</f>
        <v>Male</v>
      </c>
      <c r="Q1495" s="6" t="str">
        <f>VLOOKUP(C1495,'Cleaned Customer Dim'!$A$2:$J$501,10,FALSE)</f>
        <v>Silver</v>
      </c>
      <c r="R1495" s="4" t="str">
        <f>VLOOKUP(D1495,'Cleaned Product Dim'!$A$2:$C$101,3,FALSE)</f>
        <v>Sports</v>
      </c>
      <c r="S1495" s="6">
        <f>VLOOKUP(D1495,'Cleaned Product Dim'!$A$2:$G$101,7,FALSE)</f>
        <v>144.53</v>
      </c>
      <c r="T1495" s="6">
        <f>VLOOKUP(D1495,'Cleaned Product Dim'!$A$2:$H$101,8,FALSE)</f>
        <v>367</v>
      </c>
      <c r="U1495" s="6" t="str">
        <f>VLOOKUP(E1495,'Cleaned Store Dim'!$A$2:$C$21,3,FALSE)</f>
        <v>North</v>
      </c>
      <c r="V1495" s="6" t="str">
        <f>VLOOKUP(E1495,'Cleaned Store Dim'!$A$2:$E$21,5,FALSE)</f>
        <v>Online</v>
      </c>
      <c r="W1495" s="6" t="str">
        <f>VLOOKUP(E1495,'Cleaned Store Dim'!$A$2:$F$21,6,FALSE)</f>
        <v>Sabrina</v>
      </c>
    </row>
    <row r="1496" spans="1:23" ht="15.75" x14ac:dyDescent="0.25">
      <c r="A1496" s="4" t="s">
        <v>3461</v>
      </c>
      <c r="B1496" s="20">
        <v>45251</v>
      </c>
      <c r="C1496" s="4" t="s">
        <v>748</v>
      </c>
      <c r="D1496" s="4" t="s">
        <v>1599</v>
      </c>
      <c r="E1496" s="4" t="s">
        <v>1936</v>
      </c>
      <c r="F1496" s="4">
        <v>4</v>
      </c>
      <c r="G1496" s="4">
        <v>316.18</v>
      </c>
      <c r="H1496" s="4">
        <v>0.12</v>
      </c>
      <c r="I1496" s="4" t="s">
        <v>1959</v>
      </c>
      <c r="J1496" s="4">
        <v>1112.9536000000001</v>
      </c>
      <c r="K1496" s="4">
        <f t="shared" si="92"/>
        <v>4</v>
      </c>
      <c r="L1496" s="4">
        <f t="shared" si="93"/>
        <v>316.18</v>
      </c>
      <c r="M1496" s="4">
        <f t="shared" si="94"/>
        <v>0.12</v>
      </c>
      <c r="N1496" s="4">
        <f t="shared" si="95"/>
        <v>1112.9536000000001</v>
      </c>
      <c r="O1496" s="6">
        <f>VLOOKUP(C1496,'Cleaned Customer Dim'!$A$2:$D$501,4,FALSE)</f>
        <v>32</v>
      </c>
      <c r="P1496" s="6" t="str">
        <f>VLOOKUP(C1496,'Cleaned Customer Dim'!$A$2:$E$501,5,FALSE)</f>
        <v>Female</v>
      </c>
      <c r="Q1496" s="6" t="str">
        <f>VLOOKUP(C1496,'Cleaned Customer Dim'!$A$2:$J$501,10,FALSE)</f>
        <v>Bronze</v>
      </c>
      <c r="R1496" s="4" t="str">
        <f>VLOOKUP(D1496,'Cleaned Product Dim'!$A$2:$C$101,3,FALSE)</f>
        <v>Home</v>
      </c>
      <c r="S1496" s="6">
        <f>VLOOKUP(D1496,'Cleaned Product Dim'!$A$2:$G$101,7,FALSE)</f>
        <v>298.86</v>
      </c>
      <c r="T1496" s="6">
        <f>VLOOKUP(D1496,'Cleaned Product Dim'!$A$2:$H$101,8,FALSE)</f>
        <v>308</v>
      </c>
      <c r="U1496" s="6" t="str">
        <f>VLOOKUP(E1496,'Cleaned Store Dim'!$A$2:$C$21,3,FALSE)</f>
        <v>North</v>
      </c>
      <c r="V1496" s="6" t="str">
        <f>VLOOKUP(E1496,'Cleaned Store Dim'!$A$2:$E$21,5,FALSE)</f>
        <v>Flagship</v>
      </c>
      <c r="W1496" s="6" t="str">
        <f>VLOOKUP(E1496,'Cleaned Store Dim'!$A$2:$F$21,6,FALSE)</f>
        <v>Jenniferstad</v>
      </c>
    </row>
    <row r="1497" spans="1:23" ht="15.75" x14ac:dyDescent="0.25">
      <c r="A1497" s="4" t="s">
        <v>3462</v>
      </c>
      <c r="B1497" s="20">
        <v>45555</v>
      </c>
      <c r="C1497" s="4" t="s">
        <v>42</v>
      </c>
      <c r="D1497" s="4" t="s">
        <v>1610</v>
      </c>
      <c r="E1497" s="4" t="s">
        <v>1901</v>
      </c>
      <c r="F1497" s="4">
        <v>3</v>
      </c>
      <c r="G1497" s="4">
        <v>162.16999999999999</v>
      </c>
      <c r="H1497" s="4">
        <v>0.15</v>
      </c>
      <c r="I1497" s="4" t="s">
        <v>1961</v>
      </c>
      <c r="J1497" s="4">
        <v>413.5335</v>
      </c>
      <c r="K1497" s="4">
        <f t="shared" si="92"/>
        <v>3</v>
      </c>
      <c r="L1497" s="4">
        <f t="shared" si="93"/>
        <v>162.16999999999999</v>
      </c>
      <c r="M1497" s="4">
        <f t="shared" si="94"/>
        <v>0.15</v>
      </c>
      <c r="N1497" s="4">
        <f t="shared" si="95"/>
        <v>413.5335</v>
      </c>
      <c r="O1497" s="6">
        <f>VLOOKUP(C1497,'Cleaned Customer Dim'!$A$2:$D$501,4,FALSE)</f>
        <v>29</v>
      </c>
      <c r="P1497" s="6" t="str">
        <f>VLOOKUP(C1497,'Cleaned Customer Dim'!$A$2:$E$501,5,FALSE)</f>
        <v>Female</v>
      </c>
      <c r="Q1497" s="6" t="str">
        <f>VLOOKUP(C1497,'Cleaned Customer Dim'!$A$2:$J$501,10,FALSE)</f>
        <v>Bronze</v>
      </c>
      <c r="R1497" s="4" t="str">
        <f>VLOOKUP(D1497,'Cleaned Product Dim'!$A$2:$C$101,3,FALSE)</f>
        <v>Electronics</v>
      </c>
      <c r="S1497" s="6">
        <f>VLOOKUP(D1497,'Cleaned Product Dim'!$A$2:$G$101,7,FALSE)</f>
        <v>242.23</v>
      </c>
      <c r="T1497" s="6">
        <f>VLOOKUP(D1497,'Cleaned Product Dim'!$A$2:$H$101,8,FALSE)</f>
        <v>453</v>
      </c>
      <c r="U1497" s="6" t="str">
        <f>VLOOKUP(E1497,'Cleaned Store Dim'!$A$2:$C$21,3,FALSE)</f>
        <v>North</v>
      </c>
      <c r="V1497" s="6" t="str">
        <f>VLOOKUP(E1497,'Cleaned Store Dim'!$A$2:$E$21,5,FALSE)</f>
        <v>Outlet</v>
      </c>
      <c r="W1497" s="6" t="str">
        <f>VLOOKUP(E1497,'Cleaned Store Dim'!$A$2:$F$21,6,FALSE)</f>
        <v>Goldberg</v>
      </c>
    </row>
    <row r="1498" spans="1:23" ht="15.75" x14ac:dyDescent="0.25">
      <c r="A1498" s="4" t="s">
        <v>3463</v>
      </c>
      <c r="B1498" s="20">
        <v>45355</v>
      </c>
      <c r="C1498" s="4" t="s">
        <v>1052</v>
      </c>
      <c r="D1498" s="4" t="s">
        <v>1572</v>
      </c>
      <c r="E1498" s="4" t="s">
        <v>1901</v>
      </c>
      <c r="F1498" s="4">
        <v>3</v>
      </c>
      <c r="G1498" s="4">
        <v>698.14</v>
      </c>
      <c r="H1498" s="4">
        <v>0.04</v>
      </c>
      <c r="I1498" s="4" t="s">
        <v>1961</v>
      </c>
      <c r="J1498" s="4">
        <v>2010.6432</v>
      </c>
      <c r="K1498" s="4">
        <f t="shared" si="92"/>
        <v>3</v>
      </c>
      <c r="L1498" s="4">
        <f t="shared" si="93"/>
        <v>698.14</v>
      </c>
      <c r="M1498" s="4">
        <f t="shared" si="94"/>
        <v>0.04</v>
      </c>
      <c r="N1498" s="4">
        <f t="shared" si="95"/>
        <v>2010.6432</v>
      </c>
      <c r="O1498" s="6">
        <f>VLOOKUP(C1498,'Cleaned Customer Dim'!$A$2:$D$501,4,FALSE)</f>
        <v>38</v>
      </c>
      <c r="P1498" s="6" t="str">
        <f>VLOOKUP(C1498,'Cleaned Customer Dim'!$A$2:$E$501,5,FALSE)</f>
        <v>Female</v>
      </c>
      <c r="Q1498" s="6" t="str">
        <f>VLOOKUP(C1498,'Cleaned Customer Dim'!$A$2:$J$501,10,FALSE)</f>
        <v>Bronze</v>
      </c>
      <c r="R1498" s="4" t="str">
        <f>VLOOKUP(D1498,'Cleaned Product Dim'!$A$2:$C$101,3,FALSE)</f>
        <v>Clothing</v>
      </c>
      <c r="S1498" s="6">
        <f>VLOOKUP(D1498,'Cleaned Product Dim'!$A$2:$G$101,7,FALSE)</f>
        <v>306.45999999999998</v>
      </c>
      <c r="T1498" s="6">
        <f>VLOOKUP(D1498,'Cleaned Product Dim'!$A$2:$H$101,8,FALSE)</f>
        <v>487</v>
      </c>
      <c r="U1498" s="6" t="str">
        <f>VLOOKUP(E1498,'Cleaned Store Dim'!$A$2:$C$21,3,FALSE)</f>
        <v>North</v>
      </c>
      <c r="V1498" s="6" t="str">
        <f>VLOOKUP(E1498,'Cleaned Store Dim'!$A$2:$E$21,5,FALSE)</f>
        <v>Outlet</v>
      </c>
      <c r="W1498" s="6" t="str">
        <f>VLOOKUP(E1498,'Cleaned Store Dim'!$A$2:$F$21,6,FALSE)</f>
        <v>Goldberg</v>
      </c>
    </row>
    <row r="1499" spans="1:23" ht="15.75" x14ac:dyDescent="0.25">
      <c r="A1499" s="4" t="s">
        <v>3464</v>
      </c>
      <c r="B1499" s="20">
        <v>45935</v>
      </c>
      <c r="C1499" s="4" t="s">
        <v>989</v>
      </c>
      <c r="D1499" s="4" t="s">
        <v>1805</v>
      </c>
      <c r="E1499" s="4" t="s">
        <v>1945</v>
      </c>
      <c r="F1499" s="4">
        <v>1</v>
      </c>
      <c r="G1499" s="4">
        <v>478.08</v>
      </c>
      <c r="H1499" s="4">
        <v>7.0000000000000007E-2</v>
      </c>
      <c r="I1499" s="4" t="s">
        <v>1964</v>
      </c>
      <c r="J1499" s="4">
        <v>444.61439999999988</v>
      </c>
      <c r="K1499" s="4">
        <f t="shared" si="92"/>
        <v>1</v>
      </c>
      <c r="L1499" s="4">
        <f t="shared" si="93"/>
        <v>478.08</v>
      </c>
      <c r="M1499" s="4">
        <f t="shared" si="94"/>
        <v>7.0000000000000007E-2</v>
      </c>
      <c r="N1499" s="4">
        <f t="shared" si="95"/>
        <v>444.61439999999988</v>
      </c>
      <c r="O1499" s="6">
        <f>VLOOKUP(C1499,'Cleaned Customer Dim'!$A$2:$D$501,4,FALSE)</f>
        <v>20</v>
      </c>
      <c r="P1499" s="6" t="str">
        <f>VLOOKUP(C1499,'Cleaned Customer Dim'!$A$2:$E$501,5,FALSE)</f>
        <v>Male</v>
      </c>
      <c r="Q1499" s="6" t="str">
        <f>VLOOKUP(C1499,'Cleaned Customer Dim'!$A$2:$J$501,10,FALSE)</f>
        <v>Silver</v>
      </c>
      <c r="R1499" s="4" t="str">
        <f>VLOOKUP(D1499,'Cleaned Product Dim'!$A$2:$C$101,3,FALSE)</f>
        <v>Electronics</v>
      </c>
      <c r="S1499" s="6">
        <f>VLOOKUP(D1499,'Cleaned Product Dim'!$A$2:$G$101,7,FALSE)</f>
        <v>403.71</v>
      </c>
      <c r="T1499" s="6">
        <f>VLOOKUP(D1499,'Cleaned Product Dim'!$A$2:$H$101,8,FALSE)</f>
        <v>159</v>
      </c>
      <c r="U1499" s="6" t="str">
        <f>VLOOKUP(E1499,'Cleaned Store Dim'!$A$2:$C$21,3,FALSE)</f>
        <v>East</v>
      </c>
      <c r="V1499" s="6" t="str">
        <f>VLOOKUP(E1499,'Cleaned Store Dim'!$A$2:$E$21,5,FALSE)</f>
        <v>Flagship</v>
      </c>
      <c r="W1499" s="6" t="str">
        <f>VLOOKUP(E1499,'Cleaned Store Dim'!$A$2:$F$21,6,FALSE)</f>
        <v>East Stevechester</v>
      </c>
    </row>
    <row r="1500" spans="1:23" ht="15.75" x14ac:dyDescent="0.25">
      <c r="A1500" s="4" t="s">
        <v>3465</v>
      </c>
      <c r="B1500" s="20">
        <v>45822</v>
      </c>
      <c r="C1500" s="4" t="s">
        <v>686</v>
      </c>
      <c r="D1500" s="4" t="s">
        <v>1759</v>
      </c>
      <c r="E1500" s="4" t="s">
        <v>1914</v>
      </c>
      <c r="F1500" s="4">
        <v>2</v>
      </c>
      <c r="G1500" s="4">
        <v>958.64</v>
      </c>
      <c r="H1500" s="4">
        <v>0.2</v>
      </c>
      <c r="I1500" s="4" t="s">
        <v>1961</v>
      </c>
      <c r="J1500" s="4">
        <v>1533.8240000000001</v>
      </c>
      <c r="K1500" s="4">
        <f t="shared" si="92"/>
        <v>2</v>
      </c>
      <c r="L1500" s="4">
        <f t="shared" si="93"/>
        <v>958.64</v>
      </c>
      <c r="M1500" s="4">
        <f t="shared" si="94"/>
        <v>0.2</v>
      </c>
      <c r="N1500" s="4">
        <f t="shared" si="95"/>
        <v>1533.8240000000001</v>
      </c>
      <c r="O1500" s="6">
        <f>VLOOKUP(C1500,'Cleaned Customer Dim'!$A$2:$D$501,4,FALSE)</f>
        <v>54</v>
      </c>
      <c r="P1500" s="6" t="str">
        <f>VLOOKUP(C1500,'Cleaned Customer Dim'!$A$2:$E$501,5,FALSE)</f>
        <v>Male</v>
      </c>
      <c r="Q1500" s="6" t="str">
        <f>VLOOKUP(C1500,'Cleaned Customer Dim'!$A$2:$J$501,10,FALSE)</f>
        <v>Platinum</v>
      </c>
      <c r="R1500" s="4" t="str">
        <f>VLOOKUP(D1500,'Cleaned Product Dim'!$A$2:$C$101,3,FALSE)</f>
        <v>Beauty</v>
      </c>
      <c r="S1500" s="6">
        <f>VLOOKUP(D1500,'Cleaned Product Dim'!$A$2:$G$101,7,FALSE)</f>
        <v>17.309999999999999</v>
      </c>
      <c r="T1500" s="6">
        <f>VLOOKUP(D1500,'Cleaned Product Dim'!$A$2:$H$101,8,FALSE)</f>
        <v>399</v>
      </c>
      <c r="U1500" s="6" t="str">
        <f>VLOOKUP(E1500,'Cleaned Store Dim'!$A$2:$C$21,3,FALSE)</f>
        <v>South</v>
      </c>
      <c r="V1500" s="6" t="str">
        <f>VLOOKUP(E1500,'Cleaned Store Dim'!$A$2:$E$21,5,FALSE)</f>
        <v>Online</v>
      </c>
      <c r="W1500" s="6" t="str">
        <f>VLOOKUP(E1500,'Cleaned Store Dim'!$A$2:$F$21,6,FALSE)</f>
        <v>Williamsport</v>
      </c>
    </row>
    <row r="1501" spans="1:23" ht="15.75" x14ac:dyDescent="0.25">
      <c r="A1501" s="4" t="s">
        <v>3466</v>
      </c>
      <c r="B1501" s="20">
        <v>45590</v>
      </c>
      <c r="C1501" s="4" t="s">
        <v>1971</v>
      </c>
      <c r="D1501" s="4" t="s">
        <v>1703</v>
      </c>
      <c r="E1501" s="4" t="s">
        <v>1929</v>
      </c>
      <c r="F1501" s="4">
        <v>2</v>
      </c>
      <c r="G1501" s="4">
        <v>581.19000000000005</v>
      </c>
      <c r="H1501" s="4">
        <v>7.0000000000000007E-2</v>
      </c>
      <c r="I1501" s="4" t="s">
        <v>1964</v>
      </c>
      <c r="J1501" s="4">
        <v>1081.0134</v>
      </c>
      <c r="K1501" s="4">
        <f t="shared" si="92"/>
        <v>2</v>
      </c>
      <c r="L1501" s="4">
        <f t="shared" si="93"/>
        <v>581.19000000000005</v>
      </c>
      <c r="M1501" s="4">
        <f t="shared" si="94"/>
        <v>7.0000000000000007E-2</v>
      </c>
      <c r="N1501" s="4">
        <f t="shared" si="95"/>
        <v>1081.0134</v>
      </c>
      <c r="O1501" s="6">
        <f>VLOOKUP(C1501,'Cleaned Customer Dim'!$A$2:$D$501,4,FALSE)</f>
        <v>45</v>
      </c>
      <c r="P1501" s="6" t="str">
        <f>VLOOKUP(C1501,'Cleaned Customer Dim'!$A$2:$E$501,5,FALSE)</f>
        <v>Female</v>
      </c>
      <c r="Q1501" s="6" t="str">
        <f>VLOOKUP(C1501,'Cleaned Customer Dim'!$A$2:$J$501,10,FALSE)</f>
        <v>Platinum</v>
      </c>
      <c r="R1501" s="4" t="str">
        <f>VLOOKUP(D1501,'Cleaned Product Dim'!$A$2:$C$101,3,FALSE)</f>
        <v>Sports</v>
      </c>
      <c r="S1501" s="6">
        <f>VLOOKUP(D1501,'Cleaned Product Dim'!$A$2:$G$101,7,FALSE)</f>
        <v>313.26</v>
      </c>
      <c r="T1501" s="6">
        <f>VLOOKUP(D1501,'Cleaned Product Dim'!$A$2:$H$101,8,FALSE)</f>
        <v>369</v>
      </c>
      <c r="U1501" s="6" t="str">
        <f>VLOOKUP(E1501,'Cleaned Store Dim'!$A$2:$C$21,3,FALSE)</f>
        <v>North</v>
      </c>
      <c r="V1501" s="6" t="str">
        <f>VLOOKUP(E1501,'Cleaned Store Dim'!$A$2:$E$21,5,FALSE)</f>
        <v>Online</v>
      </c>
      <c r="W1501" s="6" t="str">
        <f>VLOOKUP(E1501,'Cleaned Store Dim'!$A$2:$F$21,6,FALSE)</f>
        <v>Sabrina</v>
      </c>
    </row>
    <row r="1502" spans="1:23" ht="15.75" x14ac:dyDescent="0.25">
      <c r="A1502" s="4" t="s">
        <v>3467</v>
      </c>
      <c r="B1502" s="20">
        <v>45618</v>
      </c>
      <c r="C1502" s="4" t="s">
        <v>397</v>
      </c>
      <c r="D1502" s="4" t="s">
        <v>1880</v>
      </c>
      <c r="E1502" s="4" t="s">
        <v>1927</v>
      </c>
      <c r="F1502" s="4">
        <v>1</v>
      </c>
      <c r="G1502" s="4">
        <v>736.54</v>
      </c>
      <c r="H1502" s="4">
        <v>0.16</v>
      </c>
      <c r="I1502" s="4" t="s">
        <v>1961</v>
      </c>
      <c r="J1502" s="4">
        <v>618.69359999999995</v>
      </c>
      <c r="K1502" s="4">
        <f t="shared" si="92"/>
        <v>1</v>
      </c>
      <c r="L1502" s="4">
        <f t="shared" si="93"/>
        <v>736.54</v>
      </c>
      <c r="M1502" s="4">
        <f t="shared" si="94"/>
        <v>0.16</v>
      </c>
      <c r="N1502" s="4">
        <f t="shared" si="95"/>
        <v>618.69359999999995</v>
      </c>
      <c r="O1502" s="6">
        <f>VLOOKUP(C1502,'Cleaned Customer Dim'!$A$2:$D$501,4,FALSE)</f>
        <v>27</v>
      </c>
      <c r="P1502" s="6" t="str">
        <f>VLOOKUP(C1502,'Cleaned Customer Dim'!$A$2:$E$501,5,FALSE)</f>
        <v>Female</v>
      </c>
      <c r="Q1502" s="6" t="str">
        <f>VLOOKUP(C1502,'Cleaned Customer Dim'!$A$2:$J$501,10,FALSE)</f>
        <v>Silver</v>
      </c>
      <c r="R1502" s="4" t="str">
        <f>VLOOKUP(D1502,'Cleaned Product Dim'!$A$2:$C$101,3,FALSE)</f>
        <v>Home</v>
      </c>
      <c r="S1502" s="6">
        <f>VLOOKUP(D1502,'Cleaned Product Dim'!$A$2:$G$101,7,FALSE)</f>
        <v>201.41</v>
      </c>
      <c r="T1502" s="6">
        <f>VLOOKUP(D1502,'Cleaned Product Dim'!$A$2:$H$101,8,FALSE)</f>
        <v>146</v>
      </c>
      <c r="U1502" s="6" t="str">
        <f>VLOOKUP(E1502,'Cleaned Store Dim'!$A$2:$C$21,3,FALSE)</f>
        <v>South</v>
      </c>
      <c r="V1502" s="6" t="str">
        <f>VLOOKUP(E1502,'Cleaned Store Dim'!$A$2:$E$21,5,FALSE)</f>
        <v>Online</v>
      </c>
      <c r="W1502" s="6" t="str">
        <f>VLOOKUP(E1502,'Cleaned Store Dim'!$A$2:$F$21,6,FALSE)</f>
        <v>Lake</v>
      </c>
    </row>
    <row r="1503" spans="1:23" ht="15.75" x14ac:dyDescent="0.25">
      <c r="A1503" s="4" t="s">
        <v>3468</v>
      </c>
      <c r="B1503" s="20">
        <v>45586</v>
      </c>
      <c r="C1503" s="4" t="s">
        <v>1261</v>
      </c>
      <c r="D1503" s="4" t="s">
        <v>1777</v>
      </c>
      <c r="E1503" s="4" t="s">
        <v>1936</v>
      </c>
      <c r="F1503" s="4">
        <v>1</v>
      </c>
      <c r="G1503" s="4">
        <v>524</v>
      </c>
      <c r="H1503" s="4">
        <v>0.28000000000000003</v>
      </c>
      <c r="I1503" s="4" t="s">
        <v>1959</v>
      </c>
      <c r="J1503" s="4">
        <v>377.28</v>
      </c>
      <c r="K1503" s="4">
        <f t="shared" si="92"/>
        <v>1</v>
      </c>
      <c r="L1503" s="4">
        <f t="shared" si="93"/>
        <v>524</v>
      </c>
      <c r="M1503" s="4">
        <f t="shared" si="94"/>
        <v>0.28000000000000003</v>
      </c>
      <c r="N1503" s="4">
        <f t="shared" si="95"/>
        <v>377.28</v>
      </c>
      <c r="O1503" s="6">
        <f>VLOOKUP(C1503,'Cleaned Customer Dim'!$A$2:$D$501,4,FALSE)</f>
        <v>51</v>
      </c>
      <c r="P1503" s="6" t="str">
        <f>VLOOKUP(C1503,'Cleaned Customer Dim'!$A$2:$E$501,5,FALSE)</f>
        <v>Female</v>
      </c>
      <c r="Q1503" s="6" t="str">
        <f>VLOOKUP(C1503,'Cleaned Customer Dim'!$A$2:$J$501,10,FALSE)</f>
        <v>Platinum</v>
      </c>
      <c r="R1503" s="4" t="str">
        <f>VLOOKUP(D1503,'Cleaned Product Dim'!$A$2:$C$101,3,FALSE)</f>
        <v>Sports</v>
      </c>
      <c r="S1503" s="6">
        <f>VLOOKUP(D1503,'Cleaned Product Dim'!$A$2:$G$101,7,FALSE)</f>
        <v>240.63</v>
      </c>
      <c r="T1503" s="6">
        <f>VLOOKUP(D1503,'Cleaned Product Dim'!$A$2:$H$101,8,FALSE)</f>
        <v>423</v>
      </c>
      <c r="U1503" s="6" t="str">
        <f>VLOOKUP(E1503,'Cleaned Store Dim'!$A$2:$C$21,3,FALSE)</f>
        <v>North</v>
      </c>
      <c r="V1503" s="6" t="str">
        <f>VLOOKUP(E1503,'Cleaned Store Dim'!$A$2:$E$21,5,FALSE)</f>
        <v>Flagship</v>
      </c>
      <c r="W1503" s="6" t="str">
        <f>VLOOKUP(E1503,'Cleaned Store Dim'!$A$2:$F$21,6,FALSE)</f>
        <v>Jenniferstad</v>
      </c>
    </row>
    <row r="1504" spans="1:23" ht="15.75" x14ac:dyDescent="0.25">
      <c r="A1504" s="4" t="s">
        <v>3469</v>
      </c>
      <c r="B1504" s="20">
        <v>45548</v>
      </c>
      <c r="C1504" s="4" t="s">
        <v>182</v>
      </c>
      <c r="D1504" s="4" t="s">
        <v>1661</v>
      </c>
      <c r="E1504" s="4" t="s">
        <v>1901</v>
      </c>
      <c r="F1504" s="4">
        <v>4</v>
      </c>
      <c r="G1504" s="4">
        <v>566.09</v>
      </c>
      <c r="H1504" s="4">
        <v>0.28000000000000003</v>
      </c>
      <c r="I1504" s="4" t="s">
        <v>1964</v>
      </c>
      <c r="J1504" s="4">
        <v>1630.3391999999999</v>
      </c>
      <c r="K1504" s="4">
        <f t="shared" si="92"/>
        <v>4</v>
      </c>
      <c r="L1504" s="4">
        <f t="shared" si="93"/>
        <v>566.09</v>
      </c>
      <c r="M1504" s="4">
        <f t="shared" si="94"/>
        <v>0.28000000000000003</v>
      </c>
      <c r="N1504" s="4">
        <f t="shared" si="95"/>
        <v>1630.3391999999999</v>
      </c>
      <c r="O1504" s="6">
        <f>VLOOKUP(C1504,'Cleaned Customer Dim'!$A$2:$D$501,4,FALSE)</f>
        <v>55</v>
      </c>
      <c r="P1504" s="6" t="str">
        <f>VLOOKUP(C1504,'Cleaned Customer Dim'!$A$2:$E$501,5,FALSE)</f>
        <v>Female</v>
      </c>
      <c r="Q1504" s="6" t="str">
        <f>VLOOKUP(C1504,'Cleaned Customer Dim'!$A$2:$J$501,10,FALSE)</f>
        <v>Platinum</v>
      </c>
      <c r="R1504" s="4" t="str">
        <f>VLOOKUP(D1504,'Cleaned Product Dim'!$A$2:$C$101,3,FALSE)</f>
        <v>Sports</v>
      </c>
      <c r="S1504" s="6">
        <f>VLOOKUP(D1504,'Cleaned Product Dim'!$A$2:$G$101,7,FALSE)</f>
        <v>38.76</v>
      </c>
      <c r="T1504" s="6">
        <f>VLOOKUP(D1504,'Cleaned Product Dim'!$A$2:$H$101,8,FALSE)</f>
        <v>137</v>
      </c>
      <c r="U1504" s="6" t="str">
        <f>VLOOKUP(E1504,'Cleaned Store Dim'!$A$2:$C$21,3,FALSE)</f>
        <v>North</v>
      </c>
      <c r="V1504" s="6" t="str">
        <f>VLOOKUP(E1504,'Cleaned Store Dim'!$A$2:$E$21,5,FALSE)</f>
        <v>Outlet</v>
      </c>
      <c r="W1504" s="6" t="str">
        <f>VLOOKUP(E1504,'Cleaned Store Dim'!$A$2:$F$21,6,FALSE)</f>
        <v>Goldberg</v>
      </c>
    </row>
    <row r="1505" spans="1:23" ht="15.75" x14ac:dyDescent="0.25">
      <c r="A1505" s="4" t="s">
        <v>3470</v>
      </c>
      <c r="B1505" s="20">
        <v>45772</v>
      </c>
      <c r="C1505" s="4" t="s">
        <v>838</v>
      </c>
      <c r="D1505" s="4" t="s">
        <v>1638</v>
      </c>
      <c r="E1505" s="4" t="s">
        <v>1924</v>
      </c>
      <c r="F1505" s="4">
        <v>1</v>
      </c>
      <c r="G1505" s="4">
        <v>251.99</v>
      </c>
      <c r="H1505" s="4">
        <v>0.09</v>
      </c>
      <c r="I1505" s="4" t="s">
        <v>1959</v>
      </c>
      <c r="J1505" s="4">
        <v>229.3109</v>
      </c>
      <c r="K1505" s="4">
        <f t="shared" si="92"/>
        <v>1</v>
      </c>
      <c r="L1505" s="4">
        <f t="shared" si="93"/>
        <v>251.99</v>
      </c>
      <c r="M1505" s="4">
        <f t="shared" si="94"/>
        <v>0.09</v>
      </c>
      <c r="N1505" s="4">
        <f t="shared" si="95"/>
        <v>229.3109</v>
      </c>
      <c r="O1505" s="6">
        <f>VLOOKUP(C1505,'Cleaned Customer Dim'!$A$2:$D$501,4,FALSE)</f>
        <v>32</v>
      </c>
      <c r="P1505" s="6" t="str">
        <f>VLOOKUP(C1505,'Cleaned Customer Dim'!$A$2:$E$501,5,FALSE)</f>
        <v>Female</v>
      </c>
      <c r="Q1505" s="6" t="str">
        <f>VLOOKUP(C1505,'Cleaned Customer Dim'!$A$2:$J$501,10,FALSE)</f>
        <v>Silver</v>
      </c>
      <c r="R1505" s="4" t="str">
        <f>VLOOKUP(D1505,'Cleaned Product Dim'!$A$2:$C$101,3,FALSE)</f>
        <v>Home</v>
      </c>
      <c r="S1505" s="6">
        <f>VLOOKUP(D1505,'Cleaned Product Dim'!$A$2:$G$101,7,FALSE)</f>
        <v>123.46</v>
      </c>
      <c r="T1505" s="6">
        <f>VLOOKUP(D1505,'Cleaned Product Dim'!$A$2:$H$101,8,FALSE)</f>
        <v>76</v>
      </c>
      <c r="U1505" s="6" t="str">
        <f>VLOOKUP(E1505,'Cleaned Store Dim'!$A$2:$C$21,3,FALSE)</f>
        <v>East</v>
      </c>
      <c r="V1505" s="6" t="str">
        <f>VLOOKUP(E1505,'Cleaned Store Dim'!$A$2:$E$21,5,FALSE)</f>
        <v>Online</v>
      </c>
      <c r="W1505" s="6" t="str">
        <f>VLOOKUP(E1505,'Cleaned Store Dim'!$A$2:$F$21,6,FALSE)</f>
        <v>David</v>
      </c>
    </row>
    <row r="1506" spans="1:23" ht="15.75" x14ac:dyDescent="0.25">
      <c r="A1506" s="4" t="s">
        <v>3471</v>
      </c>
      <c r="B1506" s="20">
        <v>45568</v>
      </c>
      <c r="C1506" s="4" t="s">
        <v>726</v>
      </c>
      <c r="D1506" s="4" t="s">
        <v>1625</v>
      </c>
      <c r="E1506" s="4" t="s">
        <v>1948</v>
      </c>
      <c r="F1506" s="4">
        <v>1</v>
      </c>
      <c r="G1506" s="4">
        <v>259.2</v>
      </c>
      <c r="H1506" s="4">
        <v>0.27</v>
      </c>
      <c r="I1506" s="4" t="s">
        <v>1964</v>
      </c>
      <c r="J1506" s="4">
        <v>189.21600000000001</v>
      </c>
      <c r="K1506" s="4">
        <f t="shared" si="92"/>
        <v>1</v>
      </c>
      <c r="L1506" s="4">
        <f t="shared" si="93"/>
        <v>259.2</v>
      </c>
      <c r="M1506" s="4">
        <f t="shared" si="94"/>
        <v>0.27</v>
      </c>
      <c r="N1506" s="4">
        <f t="shared" si="95"/>
        <v>189.21600000000001</v>
      </c>
      <c r="O1506" s="6">
        <f>VLOOKUP(C1506,'Cleaned Customer Dim'!$A$2:$D$501,4,FALSE)</f>
        <v>38</v>
      </c>
      <c r="P1506" s="6" t="str">
        <f>VLOOKUP(C1506,'Cleaned Customer Dim'!$A$2:$E$501,5,FALSE)</f>
        <v>Male</v>
      </c>
      <c r="Q1506" s="6" t="str">
        <f>VLOOKUP(C1506,'Cleaned Customer Dim'!$A$2:$J$501,10,FALSE)</f>
        <v>Platinum</v>
      </c>
      <c r="R1506" s="4" t="str">
        <f>VLOOKUP(D1506,'Cleaned Product Dim'!$A$2:$C$101,3,FALSE)</f>
        <v>Sports</v>
      </c>
      <c r="S1506" s="6">
        <f>VLOOKUP(D1506,'Cleaned Product Dim'!$A$2:$G$101,7,FALSE)</f>
        <v>144.53</v>
      </c>
      <c r="T1506" s="6">
        <f>VLOOKUP(D1506,'Cleaned Product Dim'!$A$2:$H$101,8,FALSE)</f>
        <v>367</v>
      </c>
      <c r="U1506" s="6" t="str">
        <f>VLOOKUP(E1506,'Cleaned Store Dim'!$A$2:$C$21,3,FALSE)</f>
        <v>East</v>
      </c>
      <c r="V1506" s="6" t="str">
        <f>VLOOKUP(E1506,'Cleaned Store Dim'!$A$2:$E$21,5,FALSE)</f>
        <v>Online</v>
      </c>
      <c r="W1506" s="6" t="str">
        <f>VLOOKUP(E1506,'Cleaned Store Dim'!$A$2:$F$21,6,FALSE)</f>
        <v>Vasquez</v>
      </c>
    </row>
    <row r="1507" spans="1:23" ht="15.75" x14ac:dyDescent="0.25">
      <c r="A1507" s="4" t="s">
        <v>3472</v>
      </c>
      <c r="B1507" s="20">
        <v>45057</v>
      </c>
      <c r="C1507" s="4" t="s">
        <v>1392</v>
      </c>
      <c r="D1507" s="4" t="s">
        <v>1759</v>
      </c>
      <c r="E1507" s="4" t="s">
        <v>1936</v>
      </c>
      <c r="F1507" s="4">
        <v>1</v>
      </c>
      <c r="G1507" s="4">
        <v>935.66</v>
      </c>
      <c r="H1507" s="4">
        <v>0.26</v>
      </c>
      <c r="I1507" s="4" t="s">
        <v>1961</v>
      </c>
      <c r="J1507" s="4">
        <v>692.38839999999993</v>
      </c>
      <c r="K1507" s="4">
        <f t="shared" si="92"/>
        <v>1</v>
      </c>
      <c r="L1507" s="4">
        <f t="shared" si="93"/>
        <v>935.66</v>
      </c>
      <c r="M1507" s="4">
        <f t="shared" si="94"/>
        <v>0.26</v>
      </c>
      <c r="N1507" s="4">
        <f t="shared" si="95"/>
        <v>692.38839999999993</v>
      </c>
      <c r="O1507" s="6">
        <f>VLOOKUP(C1507,'Cleaned Customer Dim'!$A$2:$D$501,4,FALSE)</f>
        <v>35</v>
      </c>
      <c r="P1507" s="6" t="str">
        <f>VLOOKUP(C1507,'Cleaned Customer Dim'!$A$2:$E$501,5,FALSE)</f>
        <v>Male</v>
      </c>
      <c r="Q1507" s="6" t="str">
        <f>VLOOKUP(C1507,'Cleaned Customer Dim'!$A$2:$J$501,10,FALSE)</f>
        <v>Silver</v>
      </c>
      <c r="R1507" s="4" t="str">
        <f>VLOOKUP(D1507,'Cleaned Product Dim'!$A$2:$C$101,3,FALSE)</f>
        <v>Beauty</v>
      </c>
      <c r="S1507" s="6">
        <f>VLOOKUP(D1507,'Cleaned Product Dim'!$A$2:$G$101,7,FALSE)</f>
        <v>17.309999999999999</v>
      </c>
      <c r="T1507" s="6">
        <f>VLOOKUP(D1507,'Cleaned Product Dim'!$A$2:$H$101,8,FALSE)</f>
        <v>399</v>
      </c>
      <c r="U1507" s="6" t="str">
        <f>VLOOKUP(E1507,'Cleaned Store Dim'!$A$2:$C$21,3,FALSE)</f>
        <v>North</v>
      </c>
      <c r="V1507" s="6" t="str">
        <f>VLOOKUP(E1507,'Cleaned Store Dim'!$A$2:$E$21,5,FALSE)</f>
        <v>Flagship</v>
      </c>
      <c r="W1507" s="6" t="str">
        <f>VLOOKUP(E1507,'Cleaned Store Dim'!$A$2:$F$21,6,FALSE)</f>
        <v>Jenniferstad</v>
      </c>
    </row>
    <row r="1508" spans="1:23" ht="15.75" x14ac:dyDescent="0.25">
      <c r="A1508" s="4" t="s">
        <v>3473</v>
      </c>
      <c r="B1508" s="20">
        <v>45864</v>
      </c>
      <c r="C1508" s="4" t="s">
        <v>1458</v>
      </c>
      <c r="D1508" s="4" t="s">
        <v>1683</v>
      </c>
      <c r="E1508" s="4" t="s">
        <v>1917</v>
      </c>
      <c r="F1508" s="4">
        <v>4</v>
      </c>
      <c r="G1508" s="4">
        <v>480.75</v>
      </c>
      <c r="H1508" s="4">
        <v>0.02</v>
      </c>
      <c r="I1508" s="4" t="s">
        <v>1959</v>
      </c>
      <c r="J1508" s="4">
        <v>1884.54</v>
      </c>
      <c r="K1508" s="4">
        <f t="shared" si="92"/>
        <v>4</v>
      </c>
      <c r="L1508" s="4">
        <f t="shared" si="93"/>
        <v>480.75</v>
      </c>
      <c r="M1508" s="4">
        <f t="shared" si="94"/>
        <v>0.02</v>
      </c>
      <c r="N1508" s="4">
        <f t="shared" si="95"/>
        <v>1884.54</v>
      </c>
      <c r="O1508" s="6">
        <f>VLOOKUP(C1508,'Cleaned Customer Dim'!$A$2:$D$501,4,FALSE)</f>
        <v>19</v>
      </c>
      <c r="P1508" s="6" t="str">
        <f>VLOOKUP(C1508,'Cleaned Customer Dim'!$A$2:$E$501,5,FALSE)</f>
        <v>Male</v>
      </c>
      <c r="Q1508" s="6" t="str">
        <f>VLOOKUP(C1508,'Cleaned Customer Dim'!$A$2:$J$501,10,FALSE)</f>
        <v>Gold</v>
      </c>
      <c r="R1508" s="4" t="str">
        <f>VLOOKUP(D1508,'Cleaned Product Dim'!$A$2:$C$101,3,FALSE)</f>
        <v>Home</v>
      </c>
      <c r="S1508" s="6">
        <f>VLOOKUP(D1508,'Cleaned Product Dim'!$A$2:$G$101,7,FALSE)</f>
        <v>382.22</v>
      </c>
      <c r="T1508" s="6">
        <f>VLOOKUP(D1508,'Cleaned Product Dim'!$A$2:$H$101,8,FALSE)</f>
        <v>329</v>
      </c>
      <c r="U1508" s="6" t="str">
        <f>VLOOKUP(E1508,'Cleaned Store Dim'!$A$2:$C$21,3,FALSE)</f>
        <v>West</v>
      </c>
      <c r="V1508" s="6" t="str">
        <f>VLOOKUP(E1508,'Cleaned Store Dim'!$A$2:$E$21,5,FALSE)</f>
        <v>Online</v>
      </c>
      <c r="W1508" s="6" t="str">
        <f>VLOOKUP(E1508,'Cleaned Store Dim'!$A$2:$F$21,6,FALSE)</f>
        <v>Thompson</v>
      </c>
    </row>
    <row r="1509" spans="1:23" ht="15.75" x14ac:dyDescent="0.25">
      <c r="A1509" s="4" t="s">
        <v>3474</v>
      </c>
      <c r="B1509" s="20">
        <v>45681</v>
      </c>
      <c r="C1509" s="4" t="s">
        <v>1166</v>
      </c>
      <c r="D1509" s="4" t="s">
        <v>1826</v>
      </c>
      <c r="E1509" s="4" t="s">
        <v>1936</v>
      </c>
      <c r="F1509" s="4">
        <v>2</v>
      </c>
      <c r="G1509" s="4">
        <v>457.83</v>
      </c>
      <c r="H1509" s="4">
        <v>0.01</v>
      </c>
      <c r="I1509" s="4" t="s">
        <v>1964</v>
      </c>
      <c r="J1509" s="4">
        <v>906.50339999999994</v>
      </c>
      <c r="K1509" s="4">
        <f t="shared" si="92"/>
        <v>2</v>
      </c>
      <c r="L1509" s="4">
        <f t="shared" si="93"/>
        <v>457.83</v>
      </c>
      <c r="M1509" s="4">
        <f t="shared" si="94"/>
        <v>0.01</v>
      </c>
      <c r="N1509" s="4">
        <f t="shared" si="95"/>
        <v>906.50339999999994</v>
      </c>
      <c r="O1509" s="6">
        <f>VLOOKUP(C1509,'Cleaned Customer Dim'!$A$2:$D$501,4,FALSE)</f>
        <v>20</v>
      </c>
      <c r="P1509" s="6" t="str">
        <f>VLOOKUP(C1509,'Cleaned Customer Dim'!$A$2:$E$501,5,FALSE)</f>
        <v>Female</v>
      </c>
      <c r="Q1509" s="6" t="str">
        <f>VLOOKUP(C1509,'Cleaned Customer Dim'!$A$2:$J$501,10,FALSE)</f>
        <v>Platinum</v>
      </c>
      <c r="R1509" s="4" t="str">
        <f>VLOOKUP(D1509,'Cleaned Product Dim'!$A$2:$C$101,3,FALSE)</f>
        <v>Sports</v>
      </c>
      <c r="S1509" s="6">
        <f>VLOOKUP(D1509,'Cleaned Product Dim'!$A$2:$G$101,7,FALSE)</f>
        <v>285.54000000000002</v>
      </c>
      <c r="T1509" s="6">
        <f>VLOOKUP(D1509,'Cleaned Product Dim'!$A$2:$H$101,8,FALSE)</f>
        <v>358</v>
      </c>
      <c r="U1509" s="6" t="str">
        <f>VLOOKUP(E1509,'Cleaned Store Dim'!$A$2:$C$21,3,FALSE)</f>
        <v>North</v>
      </c>
      <c r="V1509" s="6" t="str">
        <f>VLOOKUP(E1509,'Cleaned Store Dim'!$A$2:$E$21,5,FALSE)</f>
        <v>Flagship</v>
      </c>
      <c r="W1509" s="6" t="str">
        <f>VLOOKUP(E1509,'Cleaned Store Dim'!$A$2:$F$21,6,FALSE)</f>
        <v>Jenniferstad</v>
      </c>
    </row>
    <row r="1510" spans="1:23" ht="15.75" x14ac:dyDescent="0.25">
      <c r="A1510" s="4" t="s">
        <v>3475</v>
      </c>
      <c r="B1510" s="20">
        <v>45786</v>
      </c>
      <c r="C1510" s="4" t="s">
        <v>554</v>
      </c>
      <c r="D1510" s="4" t="s">
        <v>1725</v>
      </c>
      <c r="E1510" s="4" t="s">
        <v>1934</v>
      </c>
      <c r="F1510" s="4">
        <v>1</v>
      </c>
      <c r="G1510" s="4">
        <v>994.63</v>
      </c>
      <c r="H1510" s="4">
        <v>0.28000000000000003</v>
      </c>
      <c r="I1510" s="4" t="s">
        <v>1959</v>
      </c>
      <c r="J1510" s="4">
        <v>716.1336</v>
      </c>
      <c r="K1510" s="4">
        <f t="shared" si="92"/>
        <v>1</v>
      </c>
      <c r="L1510" s="4">
        <f t="shared" si="93"/>
        <v>994.63</v>
      </c>
      <c r="M1510" s="4">
        <f t="shared" si="94"/>
        <v>0.28000000000000003</v>
      </c>
      <c r="N1510" s="4">
        <f t="shared" si="95"/>
        <v>716.1336</v>
      </c>
      <c r="O1510" s="6">
        <f>VLOOKUP(C1510,'Cleaned Customer Dim'!$A$2:$D$501,4,FALSE)</f>
        <v>39</v>
      </c>
      <c r="P1510" s="6" t="str">
        <f>VLOOKUP(C1510,'Cleaned Customer Dim'!$A$2:$E$501,5,FALSE)</f>
        <v>Female</v>
      </c>
      <c r="Q1510" s="6" t="str">
        <f>VLOOKUP(C1510,'Cleaned Customer Dim'!$A$2:$J$501,10,FALSE)</f>
        <v>Silver</v>
      </c>
      <c r="R1510" s="4" t="str">
        <f>VLOOKUP(D1510,'Cleaned Product Dim'!$A$2:$C$101,3,FALSE)</f>
        <v>Electronics</v>
      </c>
      <c r="S1510" s="6">
        <f>VLOOKUP(D1510,'Cleaned Product Dim'!$A$2:$G$101,7,FALSE)</f>
        <v>177.98</v>
      </c>
      <c r="T1510" s="6">
        <f>VLOOKUP(D1510,'Cleaned Product Dim'!$A$2:$H$101,8,FALSE)</f>
        <v>103</v>
      </c>
      <c r="U1510" s="6" t="str">
        <f>VLOOKUP(E1510,'Cleaned Store Dim'!$A$2:$C$21,3,FALSE)</f>
        <v>South</v>
      </c>
      <c r="V1510" s="6" t="str">
        <f>VLOOKUP(E1510,'Cleaned Store Dim'!$A$2:$E$21,5,FALSE)</f>
        <v>Outlet</v>
      </c>
      <c r="W1510" s="6" t="str">
        <f>VLOOKUP(E1510,'Cleaned Store Dim'!$A$2:$F$21,6,FALSE)</f>
        <v>Christopher</v>
      </c>
    </row>
    <row r="1511" spans="1:23" ht="15.75" x14ac:dyDescent="0.25">
      <c r="A1511" s="4" t="s">
        <v>3476</v>
      </c>
      <c r="B1511" s="20">
        <v>45765</v>
      </c>
      <c r="C1511" s="4" t="s">
        <v>796</v>
      </c>
      <c r="D1511" s="4" t="s">
        <v>1853</v>
      </c>
      <c r="E1511" s="4" t="s">
        <v>1887</v>
      </c>
      <c r="F1511" s="4">
        <v>3</v>
      </c>
      <c r="G1511" s="4">
        <v>65.569999999999993</v>
      </c>
      <c r="H1511" s="4">
        <v>0.3</v>
      </c>
      <c r="I1511" s="4" t="s">
        <v>1964</v>
      </c>
      <c r="J1511" s="4">
        <v>137.697</v>
      </c>
      <c r="K1511" s="4">
        <f t="shared" si="92"/>
        <v>3</v>
      </c>
      <c r="L1511" s="4">
        <f t="shared" si="93"/>
        <v>65.569999999999993</v>
      </c>
      <c r="M1511" s="4">
        <f t="shared" si="94"/>
        <v>0.3</v>
      </c>
      <c r="N1511" s="4">
        <f t="shared" si="95"/>
        <v>137.697</v>
      </c>
      <c r="O1511" s="6">
        <f>VLOOKUP(C1511,'Cleaned Customer Dim'!$A$2:$D$501,4,FALSE)</f>
        <v>57</v>
      </c>
      <c r="P1511" s="6" t="str">
        <f>VLOOKUP(C1511,'Cleaned Customer Dim'!$A$2:$E$501,5,FALSE)</f>
        <v>Female</v>
      </c>
      <c r="Q1511" s="6" t="str">
        <f>VLOOKUP(C1511,'Cleaned Customer Dim'!$A$2:$J$501,10,FALSE)</f>
        <v>Platinum</v>
      </c>
      <c r="R1511" s="4" t="str">
        <f>VLOOKUP(D1511,'Cleaned Product Dim'!$A$2:$C$101,3,FALSE)</f>
        <v>Electronics</v>
      </c>
      <c r="S1511" s="6">
        <f>VLOOKUP(D1511,'Cleaned Product Dim'!$A$2:$G$101,7,FALSE)</f>
        <v>340.14</v>
      </c>
      <c r="T1511" s="6">
        <f>VLOOKUP(D1511,'Cleaned Product Dim'!$A$2:$H$101,8,FALSE)</f>
        <v>361</v>
      </c>
      <c r="U1511" s="6" t="str">
        <f>VLOOKUP(E1511,'Cleaned Store Dim'!$A$2:$C$21,3,FALSE)</f>
        <v>East</v>
      </c>
      <c r="V1511" s="6" t="str">
        <f>VLOOKUP(E1511,'Cleaned Store Dim'!$A$2:$E$21,5,FALSE)</f>
        <v>Flagship</v>
      </c>
      <c r="W1511" s="6" t="str">
        <f>VLOOKUP(E1511,'Cleaned Store Dim'!$A$2:$F$21,6,FALSE)</f>
        <v>Washington</v>
      </c>
    </row>
    <row r="1512" spans="1:23" ht="15.75" x14ac:dyDescent="0.25">
      <c r="A1512" s="4" t="s">
        <v>3477</v>
      </c>
      <c r="B1512" s="20">
        <v>45821</v>
      </c>
      <c r="C1512" s="4" t="s">
        <v>542</v>
      </c>
      <c r="D1512" s="4" t="s">
        <v>1756</v>
      </c>
      <c r="E1512" s="4" t="s">
        <v>1942</v>
      </c>
      <c r="F1512" s="4">
        <v>3</v>
      </c>
      <c r="G1512" s="4">
        <v>622.98</v>
      </c>
      <c r="H1512" s="4">
        <v>0.28000000000000003</v>
      </c>
      <c r="I1512" s="4" t="s">
        <v>1961</v>
      </c>
      <c r="J1512" s="4">
        <v>1345.6368</v>
      </c>
      <c r="K1512" s="4">
        <f t="shared" si="92"/>
        <v>3</v>
      </c>
      <c r="L1512" s="4">
        <f t="shared" si="93"/>
        <v>622.98</v>
      </c>
      <c r="M1512" s="4">
        <f t="shared" si="94"/>
        <v>0.28000000000000003</v>
      </c>
      <c r="N1512" s="4">
        <f t="shared" si="95"/>
        <v>1345.6368</v>
      </c>
      <c r="O1512" s="6">
        <f>VLOOKUP(C1512,'Cleaned Customer Dim'!$A$2:$D$501,4,FALSE)</f>
        <v>41</v>
      </c>
      <c r="P1512" s="6" t="str">
        <f>VLOOKUP(C1512,'Cleaned Customer Dim'!$A$2:$E$501,5,FALSE)</f>
        <v>Female</v>
      </c>
      <c r="Q1512" s="6" t="str">
        <f>VLOOKUP(C1512,'Cleaned Customer Dim'!$A$2:$J$501,10,FALSE)</f>
        <v>Platinum</v>
      </c>
      <c r="R1512" s="4" t="str">
        <f>VLOOKUP(D1512,'Cleaned Product Dim'!$A$2:$C$101,3,FALSE)</f>
        <v>Clothing</v>
      </c>
      <c r="S1512" s="6">
        <f>VLOOKUP(D1512,'Cleaned Product Dim'!$A$2:$G$101,7,FALSE)</f>
        <v>113.83</v>
      </c>
      <c r="T1512" s="6">
        <f>VLOOKUP(D1512,'Cleaned Product Dim'!$A$2:$H$101,8,FALSE)</f>
        <v>485</v>
      </c>
      <c r="U1512" s="6" t="str">
        <f>VLOOKUP(E1512,'Cleaned Store Dim'!$A$2:$C$21,3,FALSE)</f>
        <v>North</v>
      </c>
      <c r="V1512" s="6" t="str">
        <f>VLOOKUP(E1512,'Cleaned Store Dim'!$A$2:$E$21,5,FALSE)</f>
        <v>Flagship</v>
      </c>
      <c r="W1512" s="6" t="str">
        <f>VLOOKUP(E1512,'Cleaned Store Dim'!$A$2:$F$21,6,FALSE)</f>
        <v>Benson</v>
      </c>
    </row>
    <row r="1513" spans="1:23" ht="15.75" x14ac:dyDescent="0.25">
      <c r="A1513" s="4" t="s">
        <v>3478</v>
      </c>
      <c r="B1513" s="20">
        <v>45718</v>
      </c>
      <c r="C1513" s="4" t="s">
        <v>811</v>
      </c>
      <c r="D1513" s="4" t="s">
        <v>1747</v>
      </c>
      <c r="E1513" s="4" t="s">
        <v>1932</v>
      </c>
      <c r="F1513" s="4">
        <v>1</v>
      </c>
      <c r="G1513" s="4">
        <v>170.68</v>
      </c>
      <c r="H1513" s="4">
        <v>0.13</v>
      </c>
      <c r="I1513" s="4" t="s">
        <v>1961</v>
      </c>
      <c r="J1513" s="4">
        <v>148.49160000000001</v>
      </c>
      <c r="K1513" s="4">
        <f t="shared" si="92"/>
        <v>1</v>
      </c>
      <c r="L1513" s="4">
        <f t="shared" si="93"/>
        <v>170.68</v>
      </c>
      <c r="M1513" s="4">
        <f t="shared" si="94"/>
        <v>0.13</v>
      </c>
      <c r="N1513" s="4">
        <f t="shared" si="95"/>
        <v>148.49160000000001</v>
      </c>
      <c r="O1513" s="6">
        <f>VLOOKUP(C1513,'Cleaned Customer Dim'!$A$2:$D$501,4,FALSE)</f>
        <v>48</v>
      </c>
      <c r="P1513" s="6" t="str">
        <f>VLOOKUP(C1513,'Cleaned Customer Dim'!$A$2:$E$501,5,FALSE)</f>
        <v>Male</v>
      </c>
      <c r="Q1513" s="6" t="str">
        <f>VLOOKUP(C1513,'Cleaned Customer Dim'!$A$2:$J$501,10,FALSE)</f>
        <v>Platinum</v>
      </c>
      <c r="R1513" s="4" t="str">
        <f>VLOOKUP(D1513,'Cleaned Product Dim'!$A$2:$C$101,3,FALSE)</f>
        <v>Home</v>
      </c>
      <c r="S1513" s="6">
        <f>VLOOKUP(D1513,'Cleaned Product Dim'!$A$2:$G$101,7,FALSE)</f>
        <v>81.75</v>
      </c>
      <c r="T1513" s="6">
        <f>VLOOKUP(D1513,'Cleaned Product Dim'!$A$2:$H$101,8,FALSE)</f>
        <v>226.05</v>
      </c>
      <c r="U1513" s="6" t="str">
        <f>VLOOKUP(E1513,'Cleaned Store Dim'!$A$2:$C$21,3,FALSE)</f>
        <v>East</v>
      </c>
      <c r="V1513" s="6" t="str">
        <f>VLOOKUP(E1513,'Cleaned Store Dim'!$A$2:$E$21,5,FALSE)</f>
        <v>Flagship</v>
      </c>
      <c r="W1513" s="6" t="str">
        <f>VLOOKUP(E1513,'Cleaned Store Dim'!$A$2:$F$21,6,FALSE)</f>
        <v>Johnsonville</v>
      </c>
    </row>
    <row r="1514" spans="1:23" ht="15.75" x14ac:dyDescent="0.25">
      <c r="A1514" s="4" t="s">
        <v>3479</v>
      </c>
      <c r="B1514" s="20">
        <v>45860</v>
      </c>
      <c r="C1514" s="4" t="s">
        <v>348</v>
      </c>
      <c r="D1514" s="4" t="s">
        <v>1585</v>
      </c>
      <c r="E1514" s="4" t="s">
        <v>1917</v>
      </c>
      <c r="F1514" s="4">
        <v>4</v>
      </c>
      <c r="G1514" s="4">
        <v>797.83</v>
      </c>
      <c r="H1514" s="4">
        <v>0.08</v>
      </c>
      <c r="I1514" s="4" t="s">
        <v>1959</v>
      </c>
      <c r="J1514" s="4">
        <v>2936.0144</v>
      </c>
      <c r="K1514" s="4">
        <f t="shared" si="92"/>
        <v>4</v>
      </c>
      <c r="L1514" s="4">
        <f t="shared" si="93"/>
        <v>797.83</v>
      </c>
      <c r="M1514" s="4">
        <f t="shared" si="94"/>
        <v>0.08</v>
      </c>
      <c r="N1514" s="4">
        <f t="shared" si="95"/>
        <v>2936.0144</v>
      </c>
      <c r="O1514" s="6">
        <f>VLOOKUP(C1514,'Cleaned Customer Dim'!$A$2:$D$501,4,FALSE)</f>
        <v>30</v>
      </c>
      <c r="P1514" s="6" t="str">
        <f>VLOOKUP(C1514,'Cleaned Customer Dim'!$A$2:$E$501,5,FALSE)</f>
        <v>Female</v>
      </c>
      <c r="Q1514" s="6" t="str">
        <f>VLOOKUP(C1514,'Cleaned Customer Dim'!$A$2:$J$501,10,FALSE)</f>
        <v>Platinum</v>
      </c>
      <c r="R1514" s="4" t="str">
        <f>VLOOKUP(D1514,'Cleaned Product Dim'!$A$2:$C$101,3,FALSE)</f>
        <v>Home</v>
      </c>
      <c r="S1514" s="6">
        <f>VLOOKUP(D1514,'Cleaned Product Dim'!$A$2:$G$101,7,FALSE)</f>
        <v>218.86</v>
      </c>
      <c r="T1514" s="6">
        <f>VLOOKUP(D1514,'Cleaned Product Dim'!$A$2:$H$101,8,FALSE)</f>
        <v>170</v>
      </c>
      <c r="U1514" s="6" t="str">
        <f>VLOOKUP(E1514,'Cleaned Store Dim'!$A$2:$C$21,3,FALSE)</f>
        <v>West</v>
      </c>
      <c r="V1514" s="6" t="str">
        <f>VLOOKUP(E1514,'Cleaned Store Dim'!$A$2:$E$21,5,FALSE)</f>
        <v>Online</v>
      </c>
      <c r="W1514" s="6" t="str">
        <f>VLOOKUP(E1514,'Cleaned Store Dim'!$A$2:$F$21,6,FALSE)</f>
        <v>Thompson</v>
      </c>
    </row>
    <row r="1515" spans="1:23" ht="15.75" x14ac:dyDescent="0.25">
      <c r="A1515" s="4" t="s">
        <v>3480</v>
      </c>
      <c r="B1515" s="20">
        <v>45922</v>
      </c>
      <c r="C1515" s="4" t="s">
        <v>354</v>
      </c>
      <c r="D1515" s="4" t="s">
        <v>1565</v>
      </c>
      <c r="E1515" s="4" t="s">
        <v>1939</v>
      </c>
      <c r="F1515" s="4">
        <v>1</v>
      </c>
      <c r="G1515" s="4">
        <v>372.75</v>
      </c>
      <c r="H1515" s="4">
        <v>0.12</v>
      </c>
      <c r="I1515" s="4" t="s">
        <v>1959</v>
      </c>
      <c r="J1515" s="4">
        <v>328.02</v>
      </c>
      <c r="K1515" s="4">
        <f t="shared" si="92"/>
        <v>1</v>
      </c>
      <c r="L1515" s="4">
        <f t="shared" si="93"/>
        <v>372.75</v>
      </c>
      <c r="M1515" s="4">
        <f t="shared" si="94"/>
        <v>0.12</v>
      </c>
      <c r="N1515" s="4">
        <f t="shared" si="95"/>
        <v>328.02</v>
      </c>
      <c r="O1515" s="6">
        <f>VLOOKUP(C1515,'Cleaned Customer Dim'!$A$2:$D$501,4,FALSE)</f>
        <v>24</v>
      </c>
      <c r="P1515" s="6" t="str">
        <f>VLOOKUP(C1515,'Cleaned Customer Dim'!$A$2:$E$501,5,FALSE)</f>
        <v>Male</v>
      </c>
      <c r="Q1515" s="6" t="str">
        <f>VLOOKUP(C1515,'Cleaned Customer Dim'!$A$2:$J$501,10,FALSE)</f>
        <v>Gold</v>
      </c>
      <c r="R1515" s="4" t="str">
        <f>VLOOKUP(D1515,'Cleaned Product Dim'!$A$2:$C$101,3,FALSE)</f>
        <v>Clothing</v>
      </c>
      <c r="S1515" s="6">
        <f>VLOOKUP(D1515,'Cleaned Product Dim'!$A$2:$G$101,7,FALSE)</f>
        <v>265.73266666666666</v>
      </c>
      <c r="T1515" s="6">
        <f>VLOOKUP(D1515,'Cleaned Product Dim'!$A$2:$H$101,8,FALSE)</f>
        <v>352</v>
      </c>
      <c r="U1515" s="6" t="str">
        <f>VLOOKUP(E1515,'Cleaned Store Dim'!$A$2:$C$21,3,FALSE)</f>
        <v>West</v>
      </c>
      <c r="V1515" s="6" t="str">
        <f>VLOOKUP(E1515,'Cleaned Store Dim'!$A$2:$E$21,5,FALSE)</f>
        <v>Flagship</v>
      </c>
      <c r="W1515" s="6" t="str">
        <f>VLOOKUP(E1515,'Cleaned Store Dim'!$A$2:$F$21,6,FALSE)</f>
        <v>New Jimmy</v>
      </c>
    </row>
    <row r="1516" spans="1:23" ht="15.75" x14ac:dyDescent="0.25">
      <c r="A1516" s="4" t="s">
        <v>3481</v>
      </c>
      <c r="B1516" s="20">
        <v>45389</v>
      </c>
      <c r="C1516" s="4" t="s">
        <v>1247</v>
      </c>
      <c r="D1516" s="4" t="s">
        <v>1765</v>
      </c>
      <c r="E1516" s="4" t="s">
        <v>1904</v>
      </c>
      <c r="F1516" s="4">
        <v>1</v>
      </c>
      <c r="G1516" s="4">
        <v>994.18</v>
      </c>
      <c r="H1516" s="4">
        <v>0.05</v>
      </c>
      <c r="I1516" s="4" t="s">
        <v>1961</v>
      </c>
      <c r="J1516" s="4">
        <v>944.47099999999989</v>
      </c>
      <c r="K1516" s="4">
        <f t="shared" si="92"/>
        <v>1</v>
      </c>
      <c r="L1516" s="4">
        <f t="shared" si="93"/>
        <v>994.18</v>
      </c>
      <c r="M1516" s="4">
        <f t="shared" si="94"/>
        <v>0.05</v>
      </c>
      <c r="N1516" s="4">
        <f t="shared" si="95"/>
        <v>944.47099999999989</v>
      </c>
      <c r="O1516" s="6">
        <f>VLOOKUP(C1516,'Cleaned Customer Dim'!$A$2:$D$501,4,FALSE)</f>
        <v>25</v>
      </c>
      <c r="P1516" s="6" t="str">
        <f>VLOOKUP(C1516,'Cleaned Customer Dim'!$A$2:$E$501,5,FALSE)</f>
        <v>Female</v>
      </c>
      <c r="Q1516" s="6" t="str">
        <f>VLOOKUP(C1516,'Cleaned Customer Dim'!$A$2:$J$501,10,FALSE)</f>
        <v>Silver</v>
      </c>
      <c r="R1516" s="4" t="str">
        <f>VLOOKUP(D1516,'Cleaned Product Dim'!$A$2:$C$101,3,FALSE)</f>
        <v>Sports</v>
      </c>
      <c r="S1516" s="6">
        <f>VLOOKUP(D1516,'Cleaned Product Dim'!$A$2:$G$101,7,FALSE)</f>
        <v>103.45</v>
      </c>
      <c r="T1516" s="6">
        <f>VLOOKUP(D1516,'Cleaned Product Dim'!$A$2:$H$101,8,FALSE)</f>
        <v>465</v>
      </c>
      <c r="U1516" s="6" t="str">
        <f>VLOOKUP(E1516,'Cleaned Store Dim'!$A$2:$C$21,3,FALSE)</f>
        <v>South</v>
      </c>
      <c r="V1516" s="6" t="str">
        <f>VLOOKUP(E1516,'Cleaned Store Dim'!$A$2:$E$21,5,FALSE)</f>
        <v>Online</v>
      </c>
      <c r="W1516" s="6" t="str">
        <f>VLOOKUP(E1516,'Cleaned Store Dim'!$A$2:$F$21,6,FALSE)</f>
        <v>Sharon</v>
      </c>
    </row>
    <row r="1517" spans="1:23" ht="15.75" x14ac:dyDescent="0.25">
      <c r="A1517" s="4" t="s">
        <v>3482</v>
      </c>
      <c r="B1517" s="20">
        <v>45504</v>
      </c>
      <c r="C1517" s="4" t="s">
        <v>1322</v>
      </c>
      <c r="D1517" s="4" t="s">
        <v>1635</v>
      </c>
      <c r="E1517" s="4" t="s">
        <v>1932</v>
      </c>
      <c r="F1517" s="4">
        <v>1</v>
      </c>
      <c r="G1517" s="4">
        <v>136.12</v>
      </c>
      <c r="H1517" s="4">
        <v>7.0000000000000007E-2</v>
      </c>
      <c r="I1517" s="4" t="s">
        <v>1959</v>
      </c>
      <c r="J1517" s="4">
        <v>126.5916</v>
      </c>
      <c r="K1517" s="4">
        <f t="shared" si="92"/>
        <v>1</v>
      </c>
      <c r="L1517" s="4">
        <f t="shared" si="93"/>
        <v>136.12</v>
      </c>
      <c r="M1517" s="4">
        <f t="shared" si="94"/>
        <v>7.0000000000000007E-2</v>
      </c>
      <c r="N1517" s="4">
        <f t="shared" si="95"/>
        <v>126.5916</v>
      </c>
      <c r="O1517" s="6">
        <f>VLOOKUP(C1517,'Cleaned Customer Dim'!$A$2:$D$501,4,FALSE)</f>
        <v>42</v>
      </c>
      <c r="P1517" s="6" t="str">
        <f>VLOOKUP(C1517,'Cleaned Customer Dim'!$A$2:$E$501,5,FALSE)</f>
        <v>Female</v>
      </c>
      <c r="Q1517" s="6" t="str">
        <f>VLOOKUP(C1517,'Cleaned Customer Dim'!$A$2:$J$501,10,FALSE)</f>
        <v>Platinum</v>
      </c>
      <c r="R1517" s="4" t="str">
        <f>VLOOKUP(D1517,'Cleaned Product Dim'!$A$2:$C$101,3,FALSE)</f>
        <v>Sports</v>
      </c>
      <c r="S1517" s="6">
        <f>VLOOKUP(D1517,'Cleaned Product Dim'!$A$2:$G$101,7,FALSE)</f>
        <v>131.51</v>
      </c>
      <c r="T1517" s="6">
        <f>VLOOKUP(D1517,'Cleaned Product Dim'!$A$2:$H$101,8,FALSE)</f>
        <v>281.95833333333331</v>
      </c>
      <c r="U1517" s="6" t="str">
        <f>VLOOKUP(E1517,'Cleaned Store Dim'!$A$2:$C$21,3,FALSE)</f>
        <v>East</v>
      </c>
      <c r="V1517" s="6" t="str">
        <f>VLOOKUP(E1517,'Cleaned Store Dim'!$A$2:$E$21,5,FALSE)</f>
        <v>Flagship</v>
      </c>
      <c r="W1517" s="6" t="str">
        <f>VLOOKUP(E1517,'Cleaned Store Dim'!$A$2:$F$21,6,FALSE)</f>
        <v>Johnsonville</v>
      </c>
    </row>
    <row r="1518" spans="1:23" ht="15.75" x14ac:dyDescent="0.25">
      <c r="A1518" s="4" t="s">
        <v>3483</v>
      </c>
      <c r="B1518" s="20">
        <v>45862</v>
      </c>
      <c r="C1518" s="4" t="s">
        <v>128</v>
      </c>
      <c r="D1518" s="4" t="s">
        <v>1738</v>
      </c>
      <c r="E1518" s="4" t="s">
        <v>1945</v>
      </c>
      <c r="F1518" s="4">
        <v>3</v>
      </c>
      <c r="G1518" s="4">
        <v>634.45000000000005</v>
      </c>
      <c r="H1518" s="4">
        <v>0.17</v>
      </c>
      <c r="I1518" s="4" t="s">
        <v>1961</v>
      </c>
      <c r="J1518" s="4">
        <v>1579.7805000000001</v>
      </c>
      <c r="K1518" s="4">
        <f t="shared" si="92"/>
        <v>3</v>
      </c>
      <c r="L1518" s="4">
        <f t="shared" si="93"/>
        <v>634.45000000000005</v>
      </c>
      <c r="M1518" s="4">
        <f t="shared" si="94"/>
        <v>0.17</v>
      </c>
      <c r="N1518" s="4">
        <f t="shared" si="95"/>
        <v>1579.7805000000001</v>
      </c>
      <c r="O1518" s="6">
        <f>VLOOKUP(C1518,'Cleaned Customer Dim'!$A$2:$D$501,4,FALSE)</f>
        <v>64</v>
      </c>
      <c r="P1518" s="6" t="str">
        <f>VLOOKUP(C1518,'Cleaned Customer Dim'!$A$2:$E$501,5,FALSE)</f>
        <v>Female</v>
      </c>
      <c r="Q1518" s="6" t="str">
        <f>VLOOKUP(C1518,'Cleaned Customer Dim'!$A$2:$J$501,10,FALSE)</f>
        <v>Bronze</v>
      </c>
      <c r="R1518" s="4" t="str">
        <f>VLOOKUP(D1518,'Cleaned Product Dim'!$A$2:$C$101,3,FALSE)</f>
        <v>Sports</v>
      </c>
      <c r="S1518" s="6">
        <f>VLOOKUP(D1518,'Cleaned Product Dim'!$A$2:$G$101,7,FALSE)</f>
        <v>212.26</v>
      </c>
      <c r="T1518" s="6">
        <f>VLOOKUP(D1518,'Cleaned Product Dim'!$A$2:$H$101,8,FALSE)</f>
        <v>82</v>
      </c>
      <c r="U1518" s="6" t="str">
        <f>VLOOKUP(E1518,'Cleaned Store Dim'!$A$2:$C$21,3,FALSE)</f>
        <v>East</v>
      </c>
      <c r="V1518" s="6" t="str">
        <f>VLOOKUP(E1518,'Cleaned Store Dim'!$A$2:$E$21,5,FALSE)</f>
        <v>Flagship</v>
      </c>
      <c r="W1518" s="6" t="str">
        <f>VLOOKUP(E1518,'Cleaned Store Dim'!$A$2:$F$21,6,FALSE)</f>
        <v>East Stevechester</v>
      </c>
    </row>
    <row r="1519" spans="1:23" ht="15.75" x14ac:dyDescent="0.25">
      <c r="A1519" s="4" t="s">
        <v>3484</v>
      </c>
      <c r="B1519" s="20">
        <v>45579</v>
      </c>
      <c r="C1519" s="4" t="s">
        <v>1046</v>
      </c>
      <c r="D1519" s="4" t="s">
        <v>1774</v>
      </c>
      <c r="E1519" s="4" t="s">
        <v>1887</v>
      </c>
      <c r="F1519" s="4">
        <v>4</v>
      </c>
      <c r="G1519" s="4">
        <v>179.62</v>
      </c>
      <c r="H1519" s="4">
        <v>0.05</v>
      </c>
      <c r="I1519" s="4" t="s">
        <v>1959</v>
      </c>
      <c r="J1519" s="4">
        <v>682.55600000000004</v>
      </c>
      <c r="K1519" s="4">
        <f t="shared" si="92"/>
        <v>4</v>
      </c>
      <c r="L1519" s="4">
        <f t="shared" si="93"/>
        <v>179.62</v>
      </c>
      <c r="M1519" s="4">
        <f t="shared" si="94"/>
        <v>0.05</v>
      </c>
      <c r="N1519" s="4">
        <f t="shared" si="95"/>
        <v>682.55600000000004</v>
      </c>
      <c r="O1519" s="6">
        <f>VLOOKUP(C1519,'Cleaned Customer Dim'!$A$2:$D$501,4,FALSE)</f>
        <v>62</v>
      </c>
      <c r="P1519" s="6" t="str">
        <f>VLOOKUP(C1519,'Cleaned Customer Dim'!$A$2:$E$501,5,FALSE)</f>
        <v>Female</v>
      </c>
      <c r="Q1519" s="6" t="str">
        <f>VLOOKUP(C1519,'Cleaned Customer Dim'!$A$2:$J$501,10,FALSE)</f>
        <v>Bronze</v>
      </c>
      <c r="R1519" s="4" t="str">
        <f>VLOOKUP(D1519,'Cleaned Product Dim'!$A$2:$C$101,3,FALSE)</f>
        <v>Beauty</v>
      </c>
      <c r="S1519" s="6">
        <f>VLOOKUP(D1519,'Cleaned Product Dim'!$A$2:$G$101,7,FALSE)</f>
        <v>299.11</v>
      </c>
      <c r="T1519" s="6">
        <f>VLOOKUP(D1519,'Cleaned Product Dim'!$A$2:$H$101,8,FALSE)</f>
        <v>118</v>
      </c>
      <c r="U1519" s="6" t="str">
        <f>VLOOKUP(E1519,'Cleaned Store Dim'!$A$2:$C$21,3,FALSE)</f>
        <v>East</v>
      </c>
      <c r="V1519" s="6" t="str">
        <f>VLOOKUP(E1519,'Cleaned Store Dim'!$A$2:$E$21,5,FALSE)</f>
        <v>Flagship</v>
      </c>
      <c r="W1519" s="6" t="str">
        <f>VLOOKUP(E1519,'Cleaned Store Dim'!$A$2:$F$21,6,FALSE)</f>
        <v>Washington</v>
      </c>
    </row>
    <row r="1520" spans="1:23" ht="15.75" x14ac:dyDescent="0.25">
      <c r="A1520" s="4" t="s">
        <v>3485</v>
      </c>
      <c r="B1520" s="20">
        <v>45658</v>
      </c>
      <c r="C1520" s="4" t="s">
        <v>943</v>
      </c>
      <c r="D1520" s="4" t="s">
        <v>1635</v>
      </c>
      <c r="E1520" s="4" t="s">
        <v>1945</v>
      </c>
      <c r="F1520" s="4">
        <v>4</v>
      </c>
      <c r="G1520" s="4">
        <v>558.83000000000004</v>
      </c>
      <c r="H1520" s="4">
        <v>0.16</v>
      </c>
      <c r="I1520" s="4" t="s">
        <v>1961</v>
      </c>
      <c r="J1520" s="4">
        <v>1877.6687999999999</v>
      </c>
      <c r="K1520" s="4">
        <f t="shared" si="92"/>
        <v>4</v>
      </c>
      <c r="L1520" s="4">
        <f t="shared" si="93"/>
        <v>558.83000000000004</v>
      </c>
      <c r="M1520" s="4">
        <f t="shared" si="94"/>
        <v>0.16</v>
      </c>
      <c r="N1520" s="4">
        <f t="shared" si="95"/>
        <v>1877.6687999999999</v>
      </c>
      <c r="O1520" s="6">
        <f>VLOOKUP(C1520,'Cleaned Customer Dim'!$A$2:$D$501,4,FALSE)</f>
        <v>29</v>
      </c>
      <c r="P1520" s="6" t="str">
        <f>VLOOKUP(C1520,'Cleaned Customer Dim'!$A$2:$E$501,5,FALSE)</f>
        <v>Male</v>
      </c>
      <c r="Q1520" s="6" t="str">
        <f>VLOOKUP(C1520,'Cleaned Customer Dim'!$A$2:$J$501,10,FALSE)</f>
        <v>Platinum</v>
      </c>
      <c r="R1520" s="4" t="str">
        <f>VLOOKUP(D1520,'Cleaned Product Dim'!$A$2:$C$101,3,FALSE)</f>
        <v>Sports</v>
      </c>
      <c r="S1520" s="6">
        <f>VLOOKUP(D1520,'Cleaned Product Dim'!$A$2:$G$101,7,FALSE)</f>
        <v>131.51</v>
      </c>
      <c r="T1520" s="6">
        <f>VLOOKUP(D1520,'Cleaned Product Dim'!$A$2:$H$101,8,FALSE)</f>
        <v>281.95833333333331</v>
      </c>
      <c r="U1520" s="6" t="str">
        <f>VLOOKUP(E1520,'Cleaned Store Dim'!$A$2:$C$21,3,FALSE)</f>
        <v>East</v>
      </c>
      <c r="V1520" s="6" t="str">
        <f>VLOOKUP(E1520,'Cleaned Store Dim'!$A$2:$E$21,5,FALSE)</f>
        <v>Flagship</v>
      </c>
      <c r="W1520" s="6" t="str">
        <f>VLOOKUP(E1520,'Cleaned Store Dim'!$A$2:$F$21,6,FALSE)</f>
        <v>East Stevechester</v>
      </c>
    </row>
    <row r="1521" spans="1:23" ht="15.75" x14ac:dyDescent="0.25">
      <c r="A1521" s="4" t="s">
        <v>3486</v>
      </c>
      <c r="B1521" s="20">
        <v>45839</v>
      </c>
      <c r="C1521" s="4" t="s">
        <v>575</v>
      </c>
      <c r="D1521" s="4" t="s">
        <v>1865</v>
      </c>
      <c r="E1521" s="4" t="s">
        <v>1911</v>
      </c>
      <c r="F1521" s="4">
        <v>2</v>
      </c>
      <c r="G1521" s="4">
        <v>859.74</v>
      </c>
      <c r="H1521" s="4">
        <v>0.25</v>
      </c>
      <c r="I1521" s="4" t="s">
        <v>1964</v>
      </c>
      <c r="J1521" s="4">
        <v>1289.6099999999999</v>
      </c>
      <c r="K1521" s="4">
        <f t="shared" si="92"/>
        <v>2</v>
      </c>
      <c r="L1521" s="4">
        <f t="shared" si="93"/>
        <v>859.74</v>
      </c>
      <c r="M1521" s="4">
        <f t="shared" si="94"/>
        <v>0.25</v>
      </c>
      <c r="N1521" s="4">
        <f t="shared" si="95"/>
        <v>1289.6099999999999</v>
      </c>
      <c r="O1521" s="6">
        <f>VLOOKUP(C1521,'Cleaned Customer Dim'!$A$2:$D$501,4,FALSE)</f>
        <v>44</v>
      </c>
      <c r="P1521" s="6" t="str">
        <f>VLOOKUP(C1521,'Cleaned Customer Dim'!$A$2:$E$501,5,FALSE)</f>
        <v>Female</v>
      </c>
      <c r="Q1521" s="6" t="str">
        <f>VLOOKUP(C1521,'Cleaned Customer Dim'!$A$2:$J$501,10,FALSE)</f>
        <v>Platinum</v>
      </c>
      <c r="R1521" s="4" t="str">
        <f>VLOOKUP(D1521,'Cleaned Product Dim'!$A$2:$C$101,3,FALSE)</f>
        <v>Beauty</v>
      </c>
      <c r="S1521" s="6">
        <f>VLOOKUP(D1521,'Cleaned Product Dim'!$A$2:$G$101,7,FALSE)</f>
        <v>358.47</v>
      </c>
      <c r="T1521" s="6">
        <f>VLOOKUP(D1521,'Cleaned Product Dim'!$A$2:$H$101,8,FALSE)</f>
        <v>213</v>
      </c>
      <c r="U1521" s="6" t="str">
        <f>VLOOKUP(E1521,'Cleaned Store Dim'!$A$2:$C$21,3,FALSE)</f>
        <v>East</v>
      </c>
      <c r="V1521" s="6" t="str">
        <f>VLOOKUP(E1521,'Cleaned Store Dim'!$A$2:$E$21,5,FALSE)</f>
        <v>Online</v>
      </c>
      <c r="W1521" s="6" t="str">
        <f>VLOOKUP(E1521,'Cleaned Store Dim'!$A$2:$F$21,6,FALSE)</f>
        <v>Joseph</v>
      </c>
    </row>
    <row r="1522" spans="1:23" ht="15.75" x14ac:dyDescent="0.25">
      <c r="A1522" s="4" t="s">
        <v>3487</v>
      </c>
      <c r="B1522" s="20">
        <v>45818</v>
      </c>
      <c r="C1522" s="4" t="s">
        <v>379</v>
      </c>
      <c r="D1522" s="4" t="s">
        <v>1777</v>
      </c>
      <c r="E1522" s="4" t="s">
        <v>1939</v>
      </c>
      <c r="F1522" s="4">
        <v>3</v>
      </c>
      <c r="G1522" s="4">
        <v>578.47</v>
      </c>
      <c r="H1522" s="4">
        <v>0.06</v>
      </c>
      <c r="I1522" s="4" t="s">
        <v>1964</v>
      </c>
      <c r="J1522" s="4">
        <v>1631.2854</v>
      </c>
      <c r="K1522" s="4">
        <f t="shared" si="92"/>
        <v>3</v>
      </c>
      <c r="L1522" s="4">
        <f t="shared" si="93"/>
        <v>578.47</v>
      </c>
      <c r="M1522" s="4">
        <f t="shared" si="94"/>
        <v>0.06</v>
      </c>
      <c r="N1522" s="4">
        <f t="shared" si="95"/>
        <v>1631.2854</v>
      </c>
      <c r="O1522" s="6">
        <f>VLOOKUP(C1522,'Cleaned Customer Dim'!$A$2:$D$501,4,FALSE)</f>
        <v>53</v>
      </c>
      <c r="P1522" s="6" t="str">
        <f>VLOOKUP(C1522,'Cleaned Customer Dim'!$A$2:$E$501,5,FALSE)</f>
        <v>Female</v>
      </c>
      <c r="Q1522" s="6" t="str">
        <f>VLOOKUP(C1522,'Cleaned Customer Dim'!$A$2:$J$501,10,FALSE)</f>
        <v>Bronze</v>
      </c>
      <c r="R1522" s="4" t="str">
        <f>VLOOKUP(D1522,'Cleaned Product Dim'!$A$2:$C$101,3,FALSE)</f>
        <v>Sports</v>
      </c>
      <c r="S1522" s="6">
        <f>VLOOKUP(D1522,'Cleaned Product Dim'!$A$2:$G$101,7,FALSE)</f>
        <v>240.63</v>
      </c>
      <c r="T1522" s="6">
        <f>VLOOKUP(D1522,'Cleaned Product Dim'!$A$2:$H$101,8,FALSE)</f>
        <v>423</v>
      </c>
      <c r="U1522" s="6" t="str">
        <f>VLOOKUP(E1522,'Cleaned Store Dim'!$A$2:$C$21,3,FALSE)</f>
        <v>West</v>
      </c>
      <c r="V1522" s="6" t="str">
        <f>VLOOKUP(E1522,'Cleaned Store Dim'!$A$2:$E$21,5,FALSE)</f>
        <v>Flagship</v>
      </c>
      <c r="W1522" s="6" t="str">
        <f>VLOOKUP(E1522,'Cleaned Store Dim'!$A$2:$F$21,6,FALSE)</f>
        <v>New Jimmy</v>
      </c>
    </row>
    <row r="1523" spans="1:23" ht="15.75" x14ac:dyDescent="0.25">
      <c r="A1523" s="4" t="s">
        <v>3488</v>
      </c>
      <c r="B1523" s="20">
        <v>45344</v>
      </c>
      <c r="C1523" s="4" t="s">
        <v>212</v>
      </c>
      <c r="D1523" s="4" t="s">
        <v>1638</v>
      </c>
      <c r="E1523" s="4" t="s">
        <v>1929</v>
      </c>
      <c r="F1523" s="4">
        <v>1</v>
      </c>
      <c r="G1523" s="4">
        <v>440.48</v>
      </c>
      <c r="H1523" s="4">
        <v>0.11</v>
      </c>
      <c r="I1523" s="4" t="s">
        <v>1964</v>
      </c>
      <c r="J1523" s="4">
        <v>392.02720000000011</v>
      </c>
      <c r="K1523" s="4">
        <f t="shared" si="92"/>
        <v>1</v>
      </c>
      <c r="L1523" s="4">
        <f t="shared" si="93"/>
        <v>440.48</v>
      </c>
      <c r="M1523" s="4">
        <f t="shared" si="94"/>
        <v>0.11</v>
      </c>
      <c r="N1523" s="4">
        <f t="shared" si="95"/>
        <v>392.02720000000011</v>
      </c>
      <c r="O1523" s="6">
        <f>VLOOKUP(C1523,'Cleaned Customer Dim'!$A$2:$D$501,4,FALSE)</f>
        <v>56</v>
      </c>
      <c r="P1523" s="6" t="str">
        <f>VLOOKUP(C1523,'Cleaned Customer Dim'!$A$2:$E$501,5,FALSE)</f>
        <v>Female</v>
      </c>
      <c r="Q1523" s="6" t="str">
        <f>VLOOKUP(C1523,'Cleaned Customer Dim'!$A$2:$J$501,10,FALSE)</f>
        <v>Bronze</v>
      </c>
      <c r="R1523" s="4" t="str">
        <f>VLOOKUP(D1523,'Cleaned Product Dim'!$A$2:$C$101,3,FALSE)</f>
        <v>Home</v>
      </c>
      <c r="S1523" s="6">
        <f>VLOOKUP(D1523,'Cleaned Product Dim'!$A$2:$G$101,7,FALSE)</f>
        <v>123.46</v>
      </c>
      <c r="T1523" s="6">
        <f>VLOOKUP(D1523,'Cleaned Product Dim'!$A$2:$H$101,8,FALSE)</f>
        <v>76</v>
      </c>
      <c r="U1523" s="6" t="str">
        <f>VLOOKUP(E1523,'Cleaned Store Dim'!$A$2:$C$21,3,FALSE)</f>
        <v>North</v>
      </c>
      <c r="V1523" s="6" t="str">
        <f>VLOOKUP(E1523,'Cleaned Store Dim'!$A$2:$E$21,5,FALSE)</f>
        <v>Online</v>
      </c>
      <c r="W1523" s="6" t="str">
        <f>VLOOKUP(E1523,'Cleaned Store Dim'!$A$2:$F$21,6,FALSE)</f>
        <v>Sabrina</v>
      </c>
    </row>
    <row r="1524" spans="1:23" ht="15.75" x14ac:dyDescent="0.25">
      <c r="A1524" s="4" t="s">
        <v>3489</v>
      </c>
      <c r="B1524" s="20">
        <v>45475</v>
      </c>
      <c r="C1524" s="4" t="s">
        <v>78</v>
      </c>
      <c r="D1524" s="4" t="s">
        <v>1998</v>
      </c>
      <c r="E1524" s="4" t="s">
        <v>1948</v>
      </c>
      <c r="F1524" s="4">
        <v>2</v>
      </c>
      <c r="G1524" s="4">
        <v>303.67</v>
      </c>
      <c r="H1524" s="4">
        <v>0.05</v>
      </c>
      <c r="I1524" s="4" t="s">
        <v>1961</v>
      </c>
      <c r="J1524" s="4">
        <v>576.97299999999996</v>
      </c>
      <c r="K1524" s="4">
        <f t="shared" si="92"/>
        <v>2</v>
      </c>
      <c r="L1524" s="4">
        <f t="shared" si="93"/>
        <v>303.67</v>
      </c>
      <c r="M1524" s="4">
        <f t="shared" si="94"/>
        <v>0.05</v>
      </c>
      <c r="N1524" s="4">
        <f t="shared" si="95"/>
        <v>576.97299999999996</v>
      </c>
      <c r="O1524" s="6">
        <f>VLOOKUP(C1524,'Cleaned Customer Dim'!$A$2:$D$501,4,FALSE)</f>
        <v>24</v>
      </c>
      <c r="P1524" s="6" t="str">
        <f>VLOOKUP(C1524,'Cleaned Customer Dim'!$A$2:$E$501,5,FALSE)</f>
        <v>Female</v>
      </c>
      <c r="Q1524" s="6" t="str">
        <f>VLOOKUP(C1524,'Cleaned Customer Dim'!$A$2:$J$501,10,FALSE)</f>
        <v>Bronze</v>
      </c>
      <c r="R1524" s="4" t="str">
        <f>VLOOKUP(D1524,'Cleaned Product Dim'!$A$2:$C$101,3,FALSE)</f>
        <v>Beauty</v>
      </c>
      <c r="S1524" s="6">
        <f>VLOOKUP(D1524,'Cleaned Product Dim'!$A$2:$G$101,7,FALSE)</f>
        <v>337.42</v>
      </c>
      <c r="T1524" s="6">
        <f>VLOOKUP(D1524,'Cleaned Product Dim'!$A$2:$H$101,8,FALSE)</f>
        <v>256</v>
      </c>
      <c r="U1524" s="6" t="str">
        <f>VLOOKUP(E1524,'Cleaned Store Dim'!$A$2:$C$21,3,FALSE)</f>
        <v>East</v>
      </c>
      <c r="V1524" s="6" t="str">
        <f>VLOOKUP(E1524,'Cleaned Store Dim'!$A$2:$E$21,5,FALSE)</f>
        <v>Online</v>
      </c>
      <c r="W1524" s="6" t="str">
        <f>VLOOKUP(E1524,'Cleaned Store Dim'!$A$2:$F$21,6,FALSE)</f>
        <v>Vasquez</v>
      </c>
    </row>
    <row r="1525" spans="1:23" ht="15.75" x14ac:dyDescent="0.25">
      <c r="A1525" s="4" t="s">
        <v>3490</v>
      </c>
      <c r="B1525" s="20">
        <v>45895</v>
      </c>
      <c r="C1525" s="4" t="s">
        <v>1067</v>
      </c>
      <c r="D1525" s="4" t="s">
        <v>1805</v>
      </c>
      <c r="E1525" s="4" t="s">
        <v>1934</v>
      </c>
      <c r="F1525" s="4">
        <v>2</v>
      </c>
      <c r="G1525" s="4">
        <v>611.21</v>
      </c>
      <c r="H1525" s="4">
        <v>0.22</v>
      </c>
      <c r="I1525" s="4" t="s">
        <v>1964</v>
      </c>
      <c r="J1525" s="4">
        <v>953.48760000000004</v>
      </c>
      <c r="K1525" s="4">
        <f t="shared" si="92"/>
        <v>2</v>
      </c>
      <c r="L1525" s="4">
        <f t="shared" si="93"/>
        <v>611.21</v>
      </c>
      <c r="M1525" s="4">
        <f t="shared" si="94"/>
        <v>0.22</v>
      </c>
      <c r="N1525" s="4">
        <f t="shared" si="95"/>
        <v>953.48760000000004</v>
      </c>
      <c r="O1525" s="6">
        <f>VLOOKUP(C1525,'Cleaned Customer Dim'!$A$2:$D$501,4,FALSE)</f>
        <v>58</v>
      </c>
      <c r="P1525" s="6" t="str">
        <f>VLOOKUP(C1525,'Cleaned Customer Dim'!$A$2:$E$501,5,FALSE)</f>
        <v>Female</v>
      </c>
      <c r="Q1525" s="6" t="str">
        <f>VLOOKUP(C1525,'Cleaned Customer Dim'!$A$2:$J$501,10,FALSE)</f>
        <v>Silver</v>
      </c>
      <c r="R1525" s="4" t="str">
        <f>VLOOKUP(D1525,'Cleaned Product Dim'!$A$2:$C$101,3,FALSE)</f>
        <v>Electronics</v>
      </c>
      <c r="S1525" s="6">
        <f>VLOOKUP(D1525,'Cleaned Product Dim'!$A$2:$G$101,7,FALSE)</f>
        <v>403.71</v>
      </c>
      <c r="T1525" s="6">
        <f>VLOOKUP(D1525,'Cleaned Product Dim'!$A$2:$H$101,8,FALSE)</f>
        <v>159</v>
      </c>
      <c r="U1525" s="6" t="str">
        <f>VLOOKUP(E1525,'Cleaned Store Dim'!$A$2:$C$21,3,FALSE)</f>
        <v>South</v>
      </c>
      <c r="V1525" s="6" t="str">
        <f>VLOOKUP(E1525,'Cleaned Store Dim'!$A$2:$E$21,5,FALSE)</f>
        <v>Outlet</v>
      </c>
      <c r="W1525" s="6" t="str">
        <f>VLOOKUP(E1525,'Cleaned Store Dim'!$A$2:$F$21,6,FALSE)</f>
        <v>Christopher</v>
      </c>
    </row>
    <row r="1526" spans="1:23" ht="15.75" x14ac:dyDescent="0.25">
      <c r="A1526" s="4" t="s">
        <v>3491</v>
      </c>
      <c r="B1526" s="20">
        <v>45180</v>
      </c>
      <c r="C1526" s="4" t="s">
        <v>668</v>
      </c>
      <c r="D1526" s="4" t="s">
        <v>1696</v>
      </c>
      <c r="E1526" s="4" t="s">
        <v>1936</v>
      </c>
      <c r="F1526" s="4">
        <v>2</v>
      </c>
      <c r="G1526" s="4">
        <v>768.08</v>
      </c>
      <c r="H1526" s="4">
        <v>0.26</v>
      </c>
      <c r="I1526" s="4" t="s">
        <v>1961</v>
      </c>
      <c r="J1526" s="4">
        <v>1136.7583999999999</v>
      </c>
      <c r="K1526" s="4">
        <f t="shared" si="92"/>
        <v>2</v>
      </c>
      <c r="L1526" s="4">
        <f t="shared" si="93"/>
        <v>768.08</v>
      </c>
      <c r="M1526" s="4">
        <f t="shared" si="94"/>
        <v>0.26</v>
      </c>
      <c r="N1526" s="4">
        <f t="shared" si="95"/>
        <v>1136.7583999999999</v>
      </c>
      <c r="O1526" s="6">
        <f>VLOOKUP(C1526,'Cleaned Customer Dim'!$A$2:$D$501,4,FALSE)</f>
        <v>37</v>
      </c>
      <c r="P1526" s="6" t="str">
        <f>VLOOKUP(C1526,'Cleaned Customer Dim'!$A$2:$E$501,5,FALSE)</f>
        <v>Female</v>
      </c>
      <c r="Q1526" s="6" t="str">
        <f>VLOOKUP(C1526,'Cleaned Customer Dim'!$A$2:$J$501,10,FALSE)</f>
        <v>Platinum</v>
      </c>
      <c r="R1526" s="4" t="str">
        <f>VLOOKUP(D1526,'Cleaned Product Dim'!$A$2:$C$101,3,FALSE)</f>
        <v>Electronics</v>
      </c>
      <c r="S1526" s="6">
        <f>VLOOKUP(D1526,'Cleaned Product Dim'!$A$2:$G$101,7,FALSE)</f>
        <v>326.06</v>
      </c>
      <c r="T1526" s="6">
        <f>VLOOKUP(D1526,'Cleaned Product Dim'!$A$2:$H$101,8,FALSE)</f>
        <v>301</v>
      </c>
      <c r="U1526" s="6" t="str">
        <f>VLOOKUP(E1526,'Cleaned Store Dim'!$A$2:$C$21,3,FALSE)</f>
        <v>North</v>
      </c>
      <c r="V1526" s="6" t="str">
        <f>VLOOKUP(E1526,'Cleaned Store Dim'!$A$2:$E$21,5,FALSE)</f>
        <v>Flagship</v>
      </c>
      <c r="W1526" s="6" t="str">
        <f>VLOOKUP(E1526,'Cleaned Store Dim'!$A$2:$F$21,6,FALSE)</f>
        <v>Jenniferstad</v>
      </c>
    </row>
    <row r="1527" spans="1:23" ht="15.75" x14ac:dyDescent="0.25">
      <c r="A1527" s="4" t="s">
        <v>3492</v>
      </c>
      <c r="B1527" s="20">
        <v>45413</v>
      </c>
      <c r="C1527" s="4" t="s">
        <v>948</v>
      </c>
      <c r="D1527" s="4" t="s">
        <v>1645</v>
      </c>
      <c r="E1527" s="4" t="s">
        <v>1945</v>
      </c>
      <c r="F1527" s="4">
        <v>1</v>
      </c>
      <c r="G1527" s="4">
        <v>616.82000000000005</v>
      </c>
      <c r="H1527" s="4">
        <v>0.24</v>
      </c>
      <c r="I1527" s="4" t="s">
        <v>1959</v>
      </c>
      <c r="J1527" s="4">
        <v>468.78320000000002</v>
      </c>
      <c r="K1527" s="4">
        <f t="shared" si="92"/>
        <v>1</v>
      </c>
      <c r="L1527" s="4">
        <f t="shared" si="93"/>
        <v>616.82000000000005</v>
      </c>
      <c r="M1527" s="4">
        <f t="shared" si="94"/>
        <v>0.24</v>
      </c>
      <c r="N1527" s="4">
        <f t="shared" si="95"/>
        <v>468.78320000000002</v>
      </c>
      <c r="O1527" s="6">
        <f>VLOOKUP(C1527,'Cleaned Customer Dim'!$A$2:$D$501,4,FALSE)</f>
        <v>28</v>
      </c>
      <c r="P1527" s="6" t="str">
        <f>VLOOKUP(C1527,'Cleaned Customer Dim'!$A$2:$E$501,5,FALSE)</f>
        <v>Female</v>
      </c>
      <c r="Q1527" s="6" t="str">
        <f>VLOOKUP(C1527,'Cleaned Customer Dim'!$A$2:$J$501,10,FALSE)</f>
        <v>Bronze</v>
      </c>
      <c r="R1527" s="4" t="str">
        <f>VLOOKUP(D1527,'Cleaned Product Dim'!$A$2:$C$101,3,FALSE)</f>
        <v>Clothing</v>
      </c>
      <c r="S1527" s="6">
        <f>VLOOKUP(D1527,'Cleaned Product Dim'!$A$2:$G$101,7,FALSE)</f>
        <v>265.73266666666666</v>
      </c>
      <c r="T1527" s="6">
        <f>VLOOKUP(D1527,'Cleaned Product Dim'!$A$2:$H$101,8,FALSE)</f>
        <v>360</v>
      </c>
      <c r="U1527" s="6" t="str">
        <f>VLOOKUP(E1527,'Cleaned Store Dim'!$A$2:$C$21,3,FALSE)</f>
        <v>East</v>
      </c>
      <c r="V1527" s="6" t="str">
        <f>VLOOKUP(E1527,'Cleaned Store Dim'!$A$2:$E$21,5,FALSE)</f>
        <v>Flagship</v>
      </c>
      <c r="W1527" s="6" t="str">
        <f>VLOOKUP(E1527,'Cleaned Store Dim'!$A$2:$F$21,6,FALSE)</f>
        <v>East Stevechester</v>
      </c>
    </row>
    <row r="1528" spans="1:23" ht="15.75" x14ac:dyDescent="0.25">
      <c r="A1528" s="4" t="s">
        <v>3493</v>
      </c>
      <c r="B1528" s="20">
        <v>45672</v>
      </c>
      <c r="C1528" s="4" t="s">
        <v>612</v>
      </c>
      <c r="D1528" s="4" t="s">
        <v>1700</v>
      </c>
      <c r="E1528" s="4" t="s">
        <v>1945</v>
      </c>
      <c r="F1528" s="4">
        <v>1</v>
      </c>
      <c r="G1528" s="4">
        <v>470.34</v>
      </c>
      <c r="H1528" s="4">
        <v>0.18</v>
      </c>
      <c r="I1528" s="4" t="s">
        <v>1964</v>
      </c>
      <c r="J1528" s="4">
        <v>385.67880000000002</v>
      </c>
      <c r="K1528" s="4">
        <f t="shared" si="92"/>
        <v>1</v>
      </c>
      <c r="L1528" s="4">
        <f t="shared" si="93"/>
        <v>470.34</v>
      </c>
      <c r="M1528" s="4">
        <f t="shared" si="94"/>
        <v>0.18</v>
      </c>
      <c r="N1528" s="4">
        <f t="shared" si="95"/>
        <v>385.67880000000002</v>
      </c>
      <c r="O1528" s="6">
        <f>VLOOKUP(C1528,'Cleaned Customer Dim'!$A$2:$D$501,4,FALSE)</f>
        <v>18</v>
      </c>
      <c r="P1528" s="6" t="str">
        <f>VLOOKUP(C1528,'Cleaned Customer Dim'!$A$2:$E$501,5,FALSE)</f>
        <v>Male</v>
      </c>
      <c r="Q1528" s="6" t="str">
        <f>VLOOKUP(C1528,'Cleaned Customer Dim'!$A$2:$J$501,10,FALSE)</f>
        <v>Platinum</v>
      </c>
      <c r="R1528" s="4" t="str">
        <f>VLOOKUP(D1528,'Cleaned Product Dim'!$A$2:$C$101,3,FALSE)</f>
        <v>Electronics</v>
      </c>
      <c r="S1528" s="6">
        <f>VLOOKUP(D1528,'Cleaned Product Dim'!$A$2:$G$101,7,FALSE)</f>
        <v>38.520000000000003</v>
      </c>
      <c r="T1528" s="6">
        <f>VLOOKUP(D1528,'Cleaned Product Dim'!$A$2:$H$101,8,FALSE)</f>
        <v>378</v>
      </c>
      <c r="U1528" s="6" t="str">
        <f>VLOOKUP(E1528,'Cleaned Store Dim'!$A$2:$C$21,3,FALSE)</f>
        <v>East</v>
      </c>
      <c r="V1528" s="6" t="str">
        <f>VLOOKUP(E1528,'Cleaned Store Dim'!$A$2:$E$21,5,FALSE)</f>
        <v>Flagship</v>
      </c>
      <c r="W1528" s="6" t="str">
        <f>VLOOKUP(E1528,'Cleaned Store Dim'!$A$2:$F$21,6,FALSE)</f>
        <v>East Stevechester</v>
      </c>
    </row>
    <row r="1529" spans="1:23" ht="15.75" x14ac:dyDescent="0.25">
      <c r="A1529" s="4" t="s">
        <v>3494</v>
      </c>
      <c r="B1529" s="20">
        <v>45499</v>
      </c>
      <c r="C1529" s="4" t="s">
        <v>719</v>
      </c>
      <c r="D1529" s="4" t="s">
        <v>1741</v>
      </c>
      <c r="E1529" s="4" t="s">
        <v>1917</v>
      </c>
      <c r="F1529" s="4">
        <v>2</v>
      </c>
      <c r="G1529" s="4">
        <v>616.36</v>
      </c>
      <c r="H1529" s="4">
        <v>0.12</v>
      </c>
      <c r="I1529" s="4" t="s">
        <v>1961</v>
      </c>
      <c r="J1529" s="4">
        <v>1084.7936</v>
      </c>
      <c r="K1529" s="4">
        <f t="shared" si="92"/>
        <v>2</v>
      </c>
      <c r="L1529" s="4">
        <f t="shared" si="93"/>
        <v>616.36</v>
      </c>
      <c r="M1529" s="4">
        <f t="shared" si="94"/>
        <v>0.12</v>
      </c>
      <c r="N1529" s="4">
        <f t="shared" si="95"/>
        <v>1084.7936</v>
      </c>
      <c r="O1529" s="6">
        <f>VLOOKUP(C1529,'Cleaned Customer Dim'!$A$2:$D$501,4,FALSE)</f>
        <v>47</v>
      </c>
      <c r="P1529" s="6" t="str">
        <f>VLOOKUP(C1529,'Cleaned Customer Dim'!$A$2:$E$501,5,FALSE)</f>
        <v>Female</v>
      </c>
      <c r="Q1529" s="6" t="str">
        <f>VLOOKUP(C1529,'Cleaned Customer Dim'!$A$2:$J$501,10,FALSE)</f>
        <v>Gold</v>
      </c>
      <c r="R1529" s="4" t="str">
        <f>VLOOKUP(D1529,'Cleaned Product Dim'!$A$2:$C$101,3,FALSE)</f>
        <v>Clothing</v>
      </c>
      <c r="S1529" s="6">
        <f>VLOOKUP(D1529,'Cleaned Product Dim'!$A$2:$G$101,7,FALSE)</f>
        <v>386.56</v>
      </c>
      <c r="T1529" s="6">
        <f>VLOOKUP(D1529,'Cleaned Product Dim'!$A$2:$H$101,8,FALSE)</f>
        <v>125</v>
      </c>
      <c r="U1529" s="6" t="str">
        <f>VLOOKUP(E1529,'Cleaned Store Dim'!$A$2:$C$21,3,FALSE)</f>
        <v>West</v>
      </c>
      <c r="V1529" s="6" t="str">
        <f>VLOOKUP(E1529,'Cleaned Store Dim'!$A$2:$E$21,5,FALSE)</f>
        <v>Online</v>
      </c>
      <c r="W1529" s="6" t="str">
        <f>VLOOKUP(E1529,'Cleaned Store Dim'!$A$2:$F$21,6,FALSE)</f>
        <v>Thompson</v>
      </c>
    </row>
    <row r="1530" spans="1:23" ht="15.75" x14ac:dyDescent="0.25">
      <c r="A1530" s="4" t="s">
        <v>3495</v>
      </c>
      <c r="B1530" s="20">
        <v>45434</v>
      </c>
      <c r="C1530" s="4" t="s">
        <v>302</v>
      </c>
      <c r="D1530" s="4" t="s">
        <v>2061</v>
      </c>
      <c r="E1530" s="4" t="s">
        <v>1921</v>
      </c>
      <c r="F1530" s="4">
        <v>3</v>
      </c>
      <c r="G1530" s="4">
        <v>657.24</v>
      </c>
      <c r="H1530" s="4">
        <v>0.18</v>
      </c>
      <c r="I1530" s="4" t="s">
        <v>1961</v>
      </c>
      <c r="J1530" s="4">
        <v>1616.8104000000001</v>
      </c>
      <c r="K1530" s="4">
        <f t="shared" si="92"/>
        <v>3</v>
      </c>
      <c r="L1530" s="4">
        <f t="shared" si="93"/>
        <v>657.24</v>
      </c>
      <c r="M1530" s="4">
        <f t="shared" si="94"/>
        <v>0.18</v>
      </c>
      <c r="N1530" s="4">
        <f t="shared" si="95"/>
        <v>1616.8104000000001</v>
      </c>
      <c r="O1530" s="6">
        <f>VLOOKUP(C1530,'Cleaned Customer Dim'!$A$2:$D$501,4,FALSE)</f>
        <v>53</v>
      </c>
      <c r="P1530" s="6" t="str">
        <f>VLOOKUP(C1530,'Cleaned Customer Dim'!$A$2:$E$501,5,FALSE)</f>
        <v>Male</v>
      </c>
      <c r="Q1530" s="6" t="str">
        <f>VLOOKUP(C1530,'Cleaned Customer Dim'!$A$2:$J$501,10,FALSE)</f>
        <v>Bronze</v>
      </c>
      <c r="R1530" s="4" t="str">
        <f>VLOOKUP(D1530,'Cleaned Product Dim'!$A$2:$C$101,3,FALSE)</f>
        <v>Clothing</v>
      </c>
      <c r="S1530" s="6">
        <f>VLOOKUP(D1530,'Cleaned Product Dim'!$A$2:$G$101,7,FALSE)</f>
        <v>364.67</v>
      </c>
      <c r="T1530" s="6">
        <f>VLOOKUP(D1530,'Cleaned Product Dim'!$A$2:$H$101,8,FALSE)</f>
        <v>452</v>
      </c>
      <c r="U1530" s="6" t="str">
        <f>VLOOKUP(E1530,'Cleaned Store Dim'!$A$2:$C$21,3,FALSE)</f>
        <v>South</v>
      </c>
      <c r="V1530" s="6" t="str">
        <f>VLOOKUP(E1530,'Cleaned Store Dim'!$A$2:$E$21,5,FALSE)</f>
        <v>Flagship</v>
      </c>
      <c r="W1530" s="6" t="str">
        <f>VLOOKUP(E1530,'Cleaned Store Dim'!$A$2:$F$21,6,FALSE)</f>
        <v>Johnstad</v>
      </c>
    </row>
    <row r="1531" spans="1:23" ht="15.75" x14ac:dyDescent="0.25">
      <c r="A1531" s="4" t="s">
        <v>3496</v>
      </c>
      <c r="B1531" s="20">
        <v>45893</v>
      </c>
      <c r="C1531" s="4" t="s">
        <v>141</v>
      </c>
      <c r="D1531" s="4" t="s">
        <v>1703</v>
      </c>
      <c r="E1531" s="4" t="s">
        <v>1948</v>
      </c>
      <c r="F1531" s="4">
        <v>2</v>
      </c>
      <c r="G1531" s="4">
        <v>392.45</v>
      </c>
      <c r="H1531" s="4">
        <v>0.04</v>
      </c>
      <c r="I1531" s="4" t="s">
        <v>1961</v>
      </c>
      <c r="J1531" s="4">
        <v>753.50399999999991</v>
      </c>
      <c r="K1531" s="4">
        <f t="shared" si="92"/>
        <v>2</v>
      </c>
      <c r="L1531" s="4">
        <f t="shared" si="93"/>
        <v>392.45</v>
      </c>
      <c r="M1531" s="4">
        <f t="shared" si="94"/>
        <v>0.04</v>
      </c>
      <c r="N1531" s="4">
        <f t="shared" si="95"/>
        <v>753.50399999999991</v>
      </c>
      <c r="O1531" s="6">
        <f>VLOOKUP(C1531,'Cleaned Customer Dim'!$A$2:$D$501,4,FALSE)</f>
        <v>27</v>
      </c>
      <c r="P1531" s="6" t="str">
        <f>VLOOKUP(C1531,'Cleaned Customer Dim'!$A$2:$E$501,5,FALSE)</f>
        <v>Female</v>
      </c>
      <c r="Q1531" s="6" t="str">
        <f>VLOOKUP(C1531,'Cleaned Customer Dim'!$A$2:$J$501,10,FALSE)</f>
        <v>Platinum</v>
      </c>
      <c r="R1531" s="4" t="str">
        <f>VLOOKUP(D1531,'Cleaned Product Dim'!$A$2:$C$101,3,FALSE)</f>
        <v>Sports</v>
      </c>
      <c r="S1531" s="6">
        <f>VLOOKUP(D1531,'Cleaned Product Dim'!$A$2:$G$101,7,FALSE)</f>
        <v>313.26</v>
      </c>
      <c r="T1531" s="6">
        <f>VLOOKUP(D1531,'Cleaned Product Dim'!$A$2:$H$101,8,FALSE)</f>
        <v>369</v>
      </c>
      <c r="U1531" s="6" t="str">
        <f>VLOOKUP(E1531,'Cleaned Store Dim'!$A$2:$C$21,3,FALSE)</f>
        <v>East</v>
      </c>
      <c r="V1531" s="6" t="str">
        <f>VLOOKUP(E1531,'Cleaned Store Dim'!$A$2:$E$21,5,FALSE)</f>
        <v>Online</v>
      </c>
      <c r="W1531" s="6" t="str">
        <f>VLOOKUP(E1531,'Cleaned Store Dim'!$A$2:$F$21,6,FALSE)</f>
        <v>Vasquez</v>
      </c>
    </row>
    <row r="1532" spans="1:23" ht="15.75" x14ac:dyDescent="0.25">
      <c r="A1532" s="4" t="s">
        <v>3497</v>
      </c>
      <c r="B1532" s="20">
        <v>45346</v>
      </c>
      <c r="C1532" s="4" t="s">
        <v>796</v>
      </c>
      <c r="D1532" s="4" t="s">
        <v>1700</v>
      </c>
      <c r="E1532" s="4" t="s">
        <v>1934</v>
      </c>
      <c r="F1532" s="4">
        <v>3</v>
      </c>
      <c r="G1532" s="4">
        <v>62.03</v>
      </c>
      <c r="H1532" s="4">
        <v>0.01</v>
      </c>
      <c r="I1532" s="4" t="s">
        <v>1964</v>
      </c>
      <c r="J1532" s="4">
        <v>184.22909999999999</v>
      </c>
      <c r="K1532" s="4">
        <f t="shared" si="92"/>
        <v>3</v>
      </c>
      <c r="L1532" s="4">
        <f t="shared" si="93"/>
        <v>62.03</v>
      </c>
      <c r="M1532" s="4">
        <f t="shared" si="94"/>
        <v>0.01</v>
      </c>
      <c r="N1532" s="4">
        <f t="shared" si="95"/>
        <v>184.22909999999999</v>
      </c>
      <c r="O1532" s="6">
        <f>VLOOKUP(C1532,'Cleaned Customer Dim'!$A$2:$D$501,4,FALSE)</f>
        <v>57</v>
      </c>
      <c r="P1532" s="6" t="str">
        <f>VLOOKUP(C1532,'Cleaned Customer Dim'!$A$2:$E$501,5,FALSE)</f>
        <v>Female</v>
      </c>
      <c r="Q1532" s="6" t="str">
        <f>VLOOKUP(C1532,'Cleaned Customer Dim'!$A$2:$J$501,10,FALSE)</f>
        <v>Platinum</v>
      </c>
      <c r="R1532" s="4" t="str">
        <f>VLOOKUP(D1532,'Cleaned Product Dim'!$A$2:$C$101,3,FALSE)</f>
        <v>Electronics</v>
      </c>
      <c r="S1532" s="6">
        <f>VLOOKUP(D1532,'Cleaned Product Dim'!$A$2:$G$101,7,FALSE)</f>
        <v>38.520000000000003</v>
      </c>
      <c r="T1532" s="6">
        <f>VLOOKUP(D1532,'Cleaned Product Dim'!$A$2:$H$101,8,FALSE)</f>
        <v>378</v>
      </c>
      <c r="U1532" s="6" t="str">
        <f>VLOOKUP(E1532,'Cleaned Store Dim'!$A$2:$C$21,3,FALSE)</f>
        <v>South</v>
      </c>
      <c r="V1532" s="6" t="str">
        <f>VLOOKUP(E1532,'Cleaned Store Dim'!$A$2:$E$21,5,FALSE)</f>
        <v>Outlet</v>
      </c>
      <c r="W1532" s="6" t="str">
        <f>VLOOKUP(E1532,'Cleaned Store Dim'!$A$2:$F$21,6,FALSE)</f>
        <v>Christopher</v>
      </c>
    </row>
    <row r="1533" spans="1:23" ht="15.75" x14ac:dyDescent="0.25">
      <c r="A1533" s="4" t="s">
        <v>3498</v>
      </c>
      <c r="B1533" s="20">
        <v>45613</v>
      </c>
      <c r="C1533" s="4" t="s">
        <v>336</v>
      </c>
      <c r="D1533" s="4" t="s">
        <v>1871</v>
      </c>
      <c r="E1533" s="4" t="s">
        <v>1901</v>
      </c>
      <c r="F1533" s="4">
        <v>4</v>
      </c>
      <c r="G1533" s="4">
        <v>933.73</v>
      </c>
      <c r="H1533" s="4">
        <v>0.25</v>
      </c>
      <c r="I1533" s="4" t="s">
        <v>1961</v>
      </c>
      <c r="J1533" s="4">
        <v>2801.19</v>
      </c>
      <c r="K1533" s="4">
        <f t="shared" si="92"/>
        <v>4</v>
      </c>
      <c r="L1533" s="4">
        <f t="shared" si="93"/>
        <v>933.73</v>
      </c>
      <c r="M1533" s="4">
        <f t="shared" si="94"/>
        <v>0.25</v>
      </c>
      <c r="N1533" s="4">
        <f t="shared" si="95"/>
        <v>2801.19</v>
      </c>
      <c r="O1533" s="6">
        <f>VLOOKUP(C1533,'Cleaned Customer Dim'!$A$2:$D$501,4,FALSE)</f>
        <v>44</v>
      </c>
      <c r="P1533" s="6" t="str">
        <f>VLOOKUP(C1533,'Cleaned Customer Dim'!$A$2:$E$501,5,FALSE)</f>
        <v>Female</v>
      </c>
      <c r="Q1533" s="6" t="str">
        <f>VLOOKUP(C1533,'Cleaned Customer Dim'!$A$2:$J$501,10,FALSE)</f>
        <v>Platinum</v>
      </c>
      <c r="R1533" s="4" t="str">
        <f>VLOOKUP(D1533,'Cleaned Product Dim'!$A$2:$C$101,3,FALSE)</f>
        <v>Clothing</v>
      </c>
      <c r="S1533" s="6">
        <f>VLOOKUP(D1533,'Cleaned Product Dim'!$A$2:$G$101,7,FALSE)</f>
        <v>358.47</v>
      </c>
      <c r="T1533" s="6">
        <f>VLOOKUP(D1533,'Cleaned Product Dim'!$A$2:$H$101,8,FALSE)</f>
        <v>143</v>
      </c>
      <c r="U1533" s="6" t="str">
        <f>VLOOKUP(E1533,'Cleaned Store Dim'!$A$2:$C$21,3,FALSE)</f>
        <v>North</v>
      </c>
      <c r="V1533" s="6" t="str">
        <f>VLOOKUP(E1533,'Cleaned Store Dim'!$A$2:$E$21,5,FALSE)</f>
        <v>Outlet</v>
      </c>
      <c r="W1533" s="6" t="str">
        <f>VLOOKUP(E1533,'Cleaned Store Dim'!$A$2:$F$21,6,FALSE)</f>
        <v>Goldberg</v>
      </c>
    </row>
    <row r="1534" spans="1:23" ht="15.75" x14ac:dyDescent="0.25">
      <c r="A1534" s="4" t="s">
        <v>3499</v>
      </c>
      <c r="B1534" s="20">
        <v>45928</v>
      </c>
      <c r="C1534" s="4" t="s">
        <v>527</v>
      </c>
      <c r="D1534" s="4" t="s">
        <v>1838</v>
      </c>
      <c r="E1534" s="4" t="s">
        <v>1939</v>
      </c>
      <c r="F1534" s="4">
        <v>3</v>
      </c>
      <c r="G1534" s="4">
        <v>615.30999999999995</v>
      </c>
      <c r="H1534" s="4">
        <v>0.14000000000000001</v>
      </c>
      <c r="I1534" s="4" t="s">
        <v>1961</v>
      </c>
      <c r="J1534" s="4">
        <v>1587.4998000000001</v>
      </c>
      <c r="K1534" s="4">
        <f t="shared" si="92"/>
        <v>3</v>
      </c>
      <c r="L1534" s="4">
        <f t="shared" si="93"/>
        <v>615.30999999999995</v>
      </c>
      <c r="M1534" s="4">
        <f t="shared" si="94"/>
        <v>0.14000000000000001</v>
      </c>
      <c r="N1534" s="4">
        <f t="shared" si="95"/>
        <v>1587.4998000000001</v>
      </c>
      <c r="O1534" s="6">
        <f>VLOOKUP(C1534,'Cleaned Customer Dim'!$A$2:$D$501,4,FALSE)</f>
        <v>60</v>
      </c>
      <c r="P1534" s="6" t="str">
        <f>VLOOKUP(C1534,'Cleaned Customer Dim'!$A$2:$E$501,5,FALSE)</f>
        <v>Female</v>
      </c>
      <c r="Q1534" s="6" t="str">
        <f>VLOOKUP(C1534,'Cleaned Customer Dim'!$A$2:$J$501,10,FALSE)</f>
        <v>Gold</v>
      </c>
      <c r="R1534" s="4" t="str">
        <f>VLOOKUP(D1534,'Cleaned Product Dim'!$A$2:$C$101,3,FALSE)</f>
        <v>Clothing</v>
      </c>
      <c r="S1534" s="6">
        <f>VLOOKUP(D1534,'Cleaned Product Dim'!$A$2:$G$101,7,FALSE)</f>
        <v>119.57</v>
      </c>
      <c r="T1534" s="6">
        <f>VLOOKUP(D1534,'Cleaned Product Dim'!$A$2:$H$101,8,FALSE)</f>
        <v>210</v>
      </c>
      <c r="U1534" s="6" t="str">
        <f>VLOOKUP(E1534,'Cleaned Store Dim'!$A$2:$C$21,3,FALSE)</f>
        <v>West</v>
      </c>
      <c r="V1534" s="6" t="str">
        <f>VLOOKUP(E1534,'Cleaned Store Dim'!$A$2:$E$21,5,FALSE)</f>
        <v>Flagship</v>
      </c>
      <c r="W1534" s="6" t="str">
        <f>VLOOKUP(E1534,'Cleaned Store Dim'!$A$2:$F$21,6,FALSE)</f>
        <v>New Jimmy</v>
      </c>
    </row>
    <row r="1535" spans="1:23" ht="15.75" x14ac:dyDescent="0.25">
      <c r="A1535" s="4" t="s">
        <v>3500</v>
      </c>
      <c r="B1535" s="20">
        <v>45619</v>
      </c>
      <c r="C1535" s="4" t="s">
        <v>1178</v>
      </c>
      <c r="D1535" s="4" t="s">
        <v>1759</v>
      </c>
      <c r="E1535" s="4" t="s">
        <v>1945</v>
      </c>
      <c r="F1535" s="4">
        <v>4</v>
      </c>
      <c r="G1535" s="4">
        <v>790.38</v>
      </c>
      <c r="H1535" s="4">
        <v>0.22</v>
      </c>
      <c r="I1535" s="4" t="s">
        <v>1964</v>
      </c>
      <c r="J1535" s="4">
        <v>2465.9856</v>
      </c>
      <c r="K1535" s="4">
        <f t="shared" si="92"/>
        <v>4</v>
      </c>
      <c r="L1535" s="4">
        <f t="shared" si="93"/>
        <v>790.38</v>
      </c>
      <c r="M1535" s="4">
        <f t="shared" si="94"/>
        <v>0.22</v>
      </c>
      <c r="N1535" s="4">
        <f t="shared" si="95"/>
        <v>2465.9856</v>
      </c>
      <c r="O1535" s="6">
        <f>VLOOKUP(C1535,'Cleaned Customer Dim'!$A$2:$D$501,4,FALSE)</f>
        <v>37</v>
      </c>
      <c r="P1535" s="6" t="str">
        <f>VLOOKUP(C1535,'Cleaned Customer Dim'!$A$2:$E$501,5,FALSE)</f>
        <v>Female</v>
      </c>
      <c r="Q1535" s="6" t="str">
        <f>VLOOKUP(C1535,'Cleaned Customer Dim'!$A$2:$J$501,10,FALSE)</f>
        <v>Gold</v>
      </c>
      <c r="R1535" s="4" t="str">
        <f>VLOOKUP(D1535,'Cleaned Product Dim'!$A$2:$C$101,3,FALSE)</f>
        <v>Beauty</v>
      </c>
      <c r="S1535" s="6">
        <f>VLOOKUP(D1535,'Cleaned Product Dim'!$A$2:$G$101,7,FALSE)</f>
        <v>17.309999999999999</v>
      </c>
      <c r="T1535" s="6">
        <f>VLOOKUP(D1535,'Cleaned Product Dim'!$A$2:$H$101,8,FALSE)</f>
        <v>399</v>
      </c>
      <c r="U1535" s="6" t="str">
        <f>VLOOKUP(E1535,'Cleaned Store Dim'!$A$2:$C$21,3,FALSE)</f>
        <v>East</v>
      </c>
      <c r="V1535" s="6" t="str">
        <f>VLOOKUP(E1535,'Cleaned Store Dim'!$A$2:$E$21,5,FALSE)</f>
        <v>Flagship</v>
      </c>
      <c r="W1535" s="6" t="str">
        <f>VLOOKUP(E1535,'Cleaned Store Dim'!$A$2:$F$21,6,FALSE)</f>
        <v>East Stevechester</v>
      </c>
    </row>
    <row r="1536" spans="1:23" ht="15.75" x14ac:dyDescent="0.25">
      <c r="A1536" s="4" t="s">
        <v>3501</v>
      </c>
      <c r="B1536" s="20">
        <v>45533</v>
      </c>
      <c r="C1536" s="4" t="s">
        <v>868</v>
      </c>
      <c r="D1536" s="4" t="s">
        <v>1759</v>
      </c>
      <c r="E1536" s="4" t="s">
        <v>1942</v>
      </c>
      <c r="F1536" s="4">
        <v>2</v>
      </c>
      <c r="G1536" s="4">
        <v>102.85</v>
      </c>
      <c r="H1536" s="4">
        <v>0.08</v>
      </c>
      <c r="I1536" s="4" t="s">
        <v>1961</v>
      </c>
      <c r="J1536" s="4">
        <v>189.244</v>
      </c>
      <c r="K1536" s="4">
        <f t="shared" si="92"/>
        <v>2</v>
      </c>
      <c r="L1536" s="4">
        <f t="shared" si="93"/>
        <v>102.85</v>
      </c>
      <c r="M1536" s="4">
        <f t="shared" si="94"/>
        <v>0.08</v>
      </c>
      <c r="N1536" s="4">
        <f t="shared" si="95"/>
        <v>189.244</v>
      </c>
      <c r="O1536" s="6">
        <f>VLOOKUP(C1536,'Cleaned Customer Dim'!$A$2:$D$501,4,FALSE)</f>
        <v>45</v>
      </c>
      <c r="P1536" s="6" t="str">
        <f>VLOOKUP(C1536,'Cleaned Customer Dim'!$A$2:$E$501,5,FALSE)</f>
        <v>Female</v>
      </c>
      <c r="Q1536" s="6" t="str">
        <f>VLOOKUP(C1536,'Cleaned Customer Dim'!$A$2:$J$501,10,FALSE)</f>
        <v>Silver</v>
      </c>
      <c r="R1536" s="4" t="str">
        <f>VLOOKUP(D1536,'Cleaned Product Dim'!$A$2:$C$101,3,FALSE)</f>
        <v>Beauty</v>
      </c>
      <c r="S1536" s="6">
        <f>VLOOKUP(D1536,'Cleaned Product Dim'!$A$2:$G$101,7,FALSE)</f>
        <v>17.309999999999999</v>
      </c>
      <c r="T1536" s="6">
        <f>VLOOKUP(D1536,'Cleaned Product Dim'!$A$2:$H$101,8,FALSE)</f>
        <v>399</v>
      </c>
      <c r="U1536" s="6" t="str">
        <f>VLOOKUP(E1536,'Cleaned Store Dim'!$A$2:$C$21,3,FALSE)</f>
        <v>North</v>
      </c>
      <c r="V1536" s="6" t="str">
        <f>VLOOKUP(E1536,'Cleaned Store Dim'!$A$2:$E$21,5,FALSE)</f>
        <v>Flagship</v>
      </c>
      <c r="W1536" s="6" t="str">
        <f>VLOOKUP(E1536,'Cleaned Store Dim'!$A$2:$F$21,6,FALSE)</f>
        <v>Benson</v>
      </c>
    </row>
    <row r="1537" spans="1:23" ht="15.75" x14ac:dyDescent="0.25">
      <c r="A1537" s="4" t="s">
        <v>3502</v>
      </c>
      <c r="B1537" s="20">
        <v>45752</v>
      </c>
      <c r="C1537" s="4" t="s">
        <v>157</v>
      </c>
      <c r="D1537" s="4" t="s">
        <v>1603</v>
      </c>
      <c r="E1537" s="4" t="s">
        <v>1939</v>
      </c>
      <c r="F1537" s="4">
        <v>3</v>
      </c>
      <c r="G1537" s="4">
        <v>866.78</v>
      </c>
      <c r="H1537" s="4">
        <v>0.27</v>
      </c>
      <c r="I1537" s="4" t="s">
        <v>1961</v>
      </c>
      <c r="J1537" s="4">
        <v>1898.2482</v>
      </c>
      <c r="K1537" s="4">
        <f t="shared" si="92"/>
        <v>3</v>
      </c>
      <c r="L1537" s="4">
        <f t="shared" si="93"/>
        <v>866.78</v>
      </c>
      <c r="M1537" s="4">
        <f t="shared" si="94"/>
        <v>0.27</v>
      </c>
      <c r="N1537" s="4">
        <f t="shared" si="95"/>
        <v>1898.2482</v>
      </c>
      <c r="O1537" s="6">
        <f>VLOOKUP(C1537,'Cleaned Customer Dim'!$A$2:$D$501,4,FALSE)</f>
        <v>55</v>
      </c>
      <c r="P1537" s="6" t="str">
        <f>VLOOKUP(C1537,'Cleaned Customer Dim'!$A$2:$E$501,5,FALSE)</f>
        <v>Female</v>
      </c>
      <c r="Q1537" s="6" t="str">
        <f>VLOOKUP(C1537,'Cleaned Customer Dim'!$A$2:$J$501,10,FALSE)</f>
        <v>Gold</v>
      </c>
      <c r="R1537" s="4" t="str">
        <f>VLOOKUP(D1537,'Cleaned Product Dim'!$A$2:$C$101,3,FALSE)</f>
        <v>Electronics</v>
      </c>
      <c r="S1537" s="6">
        <f>VLOOKUP(D1537,'Cleaned Product Dim'!$A$2:$G$101,7,FALSE)</f>
        <v>449.4</v>
      </c>
      <c r="T1537" s="6">
        <f>VLOOKUP(D1537,'Cleaned Product Dim'!$A$2:$H$101,8,FALSE)</f>
        <v>274.7</v>
      </c>
      <c r="U1537" s="6" t="str">
        <f>VLOOKUP(E1537,'Cleaned Store Dim'!$A$2:$C$21,3,FALSE)</f>
        <v>West</v>
      </c>
      <c r="V1537" s="6" t="str">
        <f>VLOOKUP(E1537,'Cleaned Store Dim'!$A$2:$E$21,5,FALSE)</f>
        <v>Flagship</v>
      </c>
      <c r="W1537" s="6" t="str">
        <f>VLOOKUP(E1537,'Cleaned Store Dim'!$A$2:$F$21,6,FALSE)</f>
        <v>New Jimmy</v>
      </c>
    </row>
    <row r="1538" spans="1:23" ht="15.75" x14ac:dyDescent="0.25">
      <c r="A1538" s="4" t="s">
        <v>3503</v>
      </c>
      <c r="B1538" s="20">
        <v>45378</v>
      </c>
      <c r="C1538" s="4" t="s">
        <v>686</v>
      </c>
      <c r="D1538" s="4" t="s">
        <v>1817</v>
      </c>
      <c r="E1538" s="4" t="s">
        <v>1939</v>
      </c>
      <c r="F1538" s="4">
        <v>3</v>
      </c>
      <c r="G1538" s="4">
        <v>392.84</v>
      </c>
      <c r="H1538" s="4">
        <v>0.27</v>
      </c>
      <c r="I1538" s="4" t="s">
        <v>1961</v>
      </c>
      <c r="J1538" s="4">
        <v>860.31959999999992</v>
      </c>
      <c r="K1538" s="4">
        <f t="shared" ref="K1538:K1601" si="96">IF(F1538="",J1538/(G1538*(1-H1538)),F1538)</f>
        <v>3</v>
      </c>
      <c r="L1538" s="4">
        <f t="shared" ref="L1538:L1601" si="97">IF(G1538="",J1538/(K1538*(1-H1538)),G1538)</f>
        <v>392.84</v>
      </c>
      <c r="M1538" s="4">
        <f t="shared" ref="M1538:M1601" si="98">IF(H1538="",1-(J1538/(K1538*L1538)),H1538)</f>
        <v>0.27</v>
      </c>
      <c r="N1538" s="4">
        <f t="shared" ref="N1538:N1601" si="99">IF(J1538="",F1538*G1538*(1-H1538),J1538)</f>
        <v>860.31959999999992</v>
      </c>
      <c r="O1538" s="6">
        <f>VLOOKUP(C1538,'Cleaned Customer Dim'!$A$2:$D$501,4,FALSE)</f>
        <v>54</v>
      </c>
      <c r="P1538" s="6" t="str">
        <f>VLOOKUP(C1538,'Cleaned Customer Dim'!$A$2:$E$501,5,FALSE)</f>
        <v>Male</v>
      </c>
      <c r="Q1538" s="6" t="str">
        <f>VLOOKUP(C1538,'Cleaned Customer Dim'!$A$2:$J$501,10,FALSE)</f>
        <v>Platinum</v>
      </c>
      <c r="R1538" s="4" t="str">
        <f>VLOOKUP(D1538,'Cleaned Product Dim'!$A$2:$C$101,3,FALSE)</f>
        <v>Home</v>
      </c>
      <c r="S1538" s="6">
        <f>VLOOKUP(D1538,'Cleaned Product Dim'!$A$2:$G$101,7,FALSE)</f>
        <v>325.26</v>
      </c>
      <c r="T1538" s="6">
        <f>VLOOKUP(D1538,'Cleaned Product Dim'!$A$2:$H$101,8,FALSE)</f>
        <v>400</v>
      </c>
      <c r="U1538" s="6" t="str">
        <f>VLOOKUP(E1538,'Cleaned Store Dim'!$A$2:$C$21,3,FALSE)</f>
        <v>West</v>
      </c>
      <c r="V1538" s="6" t="str">
        <f>VLOOKUP(E1538,'Cleaned Store Dim'!$A$2:$E$21,5,FALSE)</f>
        <v>Flagship</v>
      </c>
      <c r="W1538" s="6" t="str">
        <f>VLOOKUP(E1538,'Cleaned Store Dim'!$A$2:$F$21,6,FALSE)</f>
        <v>New Jimmy</v>
      </c>
    </row>
    <row r="1539" spans="1:23" ht="15.75" x14ac:dyDescent="0.25">
      <c r="A1539" s="4" t="s">
        <v>3504</v>
      </c>
      <c r="B1539" s="20">
        <v>45688</v>
      </c>
      <c r="C1539" s="4" t="s">
        <v>1028</v>
      </c>
      <c r="D1539" s="4" t="s">
        <v>1594</v>
      </c>
      <c r="E1539" s="4" t="s">
        <v>1908</v>
      </c>
      <c r="F1539" s="4">
        <v>2</v>
      </c>
      <c r="G1539" s="4">
        <v>753.1</v>
      </c>
      <c r="H1539" s="4">
        <v>0.19</v>
      </c>
      <c r="I1539" s="4" t="s">
        <v>1961</v>
      </c>
      <c r="J1539" s="4">
        <v>1220.0219999999999</v>
      </c>
      <c r="K1539" s="4">
        <f t="shared" si="96"/>
        <v>2</v>
      </c>
      <c r="L1539" s="4">
        <f t="shared" si="97"/>
        <v>753.1</v>
      </c>
      <c r="M1539" s="4">
        <f t="shared" si="98"/>
        <v>0.19</v>
      </c>
      <c r="N1539" s="4">
        <f t="shared" si="99"/>
        <v>1220.0219999999999</v>
      </c>
      <c r="O1539" s="6">
        <f>VLOOKUP(C1539,'Cleaned Customer Dim'!$A$2:$D$501,4,FALSE)</f>
        <v>64</v>
      </c>
      <c r="P1539" s="6" t="str">
        <f>VLOOKUP(C1539,'Cleaned Customer Dim'!$A$2:$E$501,5,FALSE)</f>
        <v>Female</v>
      </c>
      <c r="Q1539" s="6" t="str">
        <f>VLOOKUP(C1539,'Cleaned Customer Dim'!$A$2:$J$501,10,FALSE)</f>
        <v>Platinum</v>
      </c>
      <c r="R1539" s="4" t="str">
        <f>VLOOKUP(D1539,'Cleaned Product Dim'!$A$2:$C$101,3,FALSE)</f>
        <v>Sports</v>
      </c>
      <c r="S1539" s="6">
        <f>VLOOKUP(D1539,'Cleaned Product Dim'!$A$2:$G$101,7,FALSE)</f>
        <v>495.72</v>
      </c>
      <c r="T1539" s="6">
        <f>VLOOKUP(D1539,'Cleaned Product Dim'!$A$2:$H$101,8,FALSE)</f>
        <v>323</v>
      </c>
      <c r="U1539" s="6" t="str">
        <f>VLOOKUP(E1539,'Cleaned Store Dim'!$A$2:$C$21,3,FALSE)</f>
        <v>North</v>
      </c>
      <c r="V1539" s="6" t="str">
        <f>VLOOKUP(E1539,'Cleaned Store Dim'!$A$2:$E$21,5,FALSE)</f>
        <v>Outlet</v>
      </c>
      <c r="W1539" s="6" t="str">
        <f>VLOOKUP(E1539,'Cleaned Store Dim'!$A$2:$F$21,6,FALSE)</f>
        <v>Chester</v>
      </c>
    </row>
    <row r="1540" spans="1:23" ht="15.75" x14ac:dyDescent="0.25">
      <c r="A1540" s="4" t="s">
        <v>3505</v>
      </c>
      <c r="B1540" s="20">
        <v>45927</v>
      </c>
      <c r="C1540" s="4" t="s">
        <v>42</v>
      </c>
      <c r="D1540" s="4" t="s">
        <v>1744</v>
      </c>
      <c r="E1540" s="4" t="s">
        <v>1942</v>
      </c>
      <c r="F1540" s="4">
        <v>2</v>
      </c>
      <c r="G1540" s="4">
        <v>700.91</v>
      </c>
      <c r="H1540" s="4">
        <v>0.1</v>
      </c>
      <c r="I1540" s="4" t="s">
        <v>1961</v>
      </c>
      <c r="J1540" s="4">
        <v>1261.6379999999999</v>
      </c>
      <c r="K1540" s="4">
        <f t="shared" si="96"/>
        <v>2</v>
      </c>
      <c r="L1540" s="4">
        <f t="shared" si="97"/>
        <v>700.91</v>
      </c>
      <c r="M1540" s="4">
        <f t="shared" si="98"/>
        <v>0.1</v>
      </c>
      <c r="N1540" s="4">
        <f t="shared" si="99"/>
        <v>1261.6379999999999</v>
      </c>
      <c r="O1540" s="6">
        <f>VLOOKUP(C1540,'Cleaned Customer Dim'!$A$2:$D$501,4,FALSE)</f>
        <v>29</v>
      </c>
      <c r="P1540" s="6" t="str">
        <f>VLOOKUP(C1540,'Cleaned Customer Dim'!$A$2:$E$501,5,FALSE)</f>
        <v>Female</v>
      </c>
      <c r="Q1540" s="6" t="str">
        <f>VLOOKUP(C1540,'Cleaned Customer Dim'!$A$2:$J$501,10,FALSE)</f>
        <v>Bronze</v>
      </c>
      <c r="R1540" s="4" t="str">
        <f>VLOOKUP(D1540,'Cleaned Product Dim'!$A$2:$C$101,3,FALSE)</f>
        <v>Sports</v>
      </c>
      <c r="S1540" s="6">
        <f>VLOOKUP(D1540,'Cleaned Product Dim'!$A$2:$G$101,7,FALSE)</f>
        <v>434.84</v>
      </c>
      <c r="T1540" s="6">
        <f>VLOOKUP(D1540,'Cleaned Product Dim'!$A$2:$H$101,8,FALSE)</f>
        <v>185</v>
      </c>
      <c r="U1540" s="6" t="str">
        <f>VLOOKUP(E1540,'Cleaned Store Dim'!$A$2:$C$21,3,FALSE)</f>
        <v>North</v>
      </c>
      <c r="V1540" s="6" t="str">
        <f>VLOOKUP(E1540,'Cleaned Store Dim'!$A$2:$E$21,5,FALSE)</f>
        <v>Flagship</v>
      </c>
      <c r="W1540" s="6" t="str">
        <f>VLOOKUP(E1540,'Cleaned Store Dim'!$A$2:$F$21,6,FALSE)</f>
        <v>Benson</v>
      </c>
    </row>
    <row r="1541" spans="1:23" ht="15.75" x14ac:dyDescent="0.25">
      <c r="A1541" s="4" t="s">
        <v>3506</v>
      </c>
      <c r="B1541" s="20">
        <v>45775</v>
      </c>
      <c r="C1541" s="4" t="s">
        <v>268</v>
      </c>
      <c r="D1541" s="4" t="s">
        <v>1617</v>
      </c>
      <c r="E1541" s="4" t="s">
        <v>1929</v>
      </c>
      <c r="F1541" s="4">
        <v>4</v>
      </c>
      <c r="G1541" s="4">
        <v>935.98</v>
      </c>
      <c r="H1541" s="4">
        <v>0.11</v>
      </c>
      <c r="I1541" s="4" t="s">
        <v>1961</v>
      </c>
      <c r="J1541" s="4">
        <v>3332.0888</v>
      </c>
      <c r="K1541" s="4">
        <f t="shared" si="96"/>
        <v>4</v>
      </c>
      <c r="L1541" s="4">
        <f t="shared" si="97"/>
        <v>935.98</v>
      </c>
      <c r="M1541" s="4">
        <f t="shared" si="98"/>
        <v>0.11</v>
      </c>
      <c r="N1541" s="4">
        <f t="shared" si="99"/>
        <v>3332.0888</v>
      </c>
      <c r="O1541" s="6">
        <f>VLOOKUP(C1541,'Cleaned Customer Dim'!$A$2:$D$501,4,FALSE)</f>
        <v>39</v>
      </c>
      <c r="P1541" s="6" t="str">
        <f>VLOOKUP(C1541,'Cleaned Customer Dim'!$A$2:$E$501,5,FALSE)</f>
        <v>Female</v>
      </c>
      <c r="Q1541" s="6" t="str">
        <f>VLOOKUP(C1541,'Cleaned Customer Dim'!$A$2:$J$501,10,FALSE)</f>
        <v>Gold</v>
      </c>
      <c r="R1541" s="4" t="str">
        <f>VLOOKUP(D1541,'Cleaned Product Dim'!$A$2:$C$101,3,FALSE)</f>
        <v>Electronics</v>
      </c>
      <c r="S1541" s="6">
        <f>VLOOKUP(D1541,'Cleaned Product Dim'!$A$2:$G$101,7,FALSE)</f>
        <v>465.34</v>
      </c>
      <c r="T1541" s="6">
        <f>VLOOKUP(D1541,'Cleaned Product Dim'!$A$2:$H$101,8,FALSE)</f>
        <v>301</v>
      </c>
      <c r="U1541" s="6" t="str">
        <f>VLOOKUP(E1541,'Cleaned Store Dim'!$A$2:$C$21,3,FALSE)</f>
        <v>North</v>
      </c>
      <c r="V1541" s="6" t="str">
        <f>VLOOKUP(E1541,'Cleaned Store Dim'!$A$2:$E$21,5,FALSE)</f>
        <v>Online</v>
      </c>
      <c r="W1541" s="6" t="str">
        <f>VLOOKUP(E1541,'Cleaned Store Dim'!$A$2:$F$21,6,FALSE)</f>
        <v>Sabrina</v>
      </c>
    </row>
    <row r="1542" spans="1:23" ht="15.75" x14ac:dyDescent="0.25">
      <c r="A1542" s="4" t="s">
        <v>3507</v>
      </c>
      <c r="B1542" s="20">
        <v>45968</v>
      </c>
      <c r="C1542" s="4" t="s">
        <v>1504</v>
      </c>
      <c r="D1542" s="4" t="s">
        <v>1811</v>
      </c>
      <c r="E1542" s="4" t="s">
        <v>1939</v>
      </c>
      <c r="F1542" s="4">
        <v>1</v>
      </c>
      <c r="G1542" s="4">
        <v>539.9</v>
      </c>
      <c r="H1542" s="4">
        <v>7.0000000000000007E-2</v>
      </c>
      <c r="I1542" s="4" t="s">
        <v>1959</v>
      </c>
      <c r="J1542" s="4">
        <v>502.10700000000003</v>
      </c>
      <c r="K1542" s="4">
        <f t="shared" si="96"/>
        <v>1</v>
      </c>
      <c r="L1542" s="4">
        <f t="shared" si="97"/>
        <v>539.9</v>
      </c>
      <c r="M1542" s="4">
        <f t="shared" si="98"/>
        <v>7.0000000000000007E-2</v>
      </c>
      <c r="N1542" s="4">
        <f t="shared" si="99"/>
        <v>502.10700000000003</v>
      </c>
      <c r="O1542" s="6">
        <f>VLOOKUP(C1542,'Cleaned Customer Dim'!$A$2:$D$501,4,FALSE)</f>
        <v>46</v>
      </c>
      <c r="P1542" s="6" t="str">
        <f>VLOOKUP(C1542,'Cleaned Customer Dim'!$A$2:$E$501,5,FALSE)</f>
        <v>Female</v>
      </c>
      <c r="Q1542" s="6" t="str">
        <f>VLOOKUP(C1542,'Cleaned Customer Dim'!$A$2:$J$501,10,FALSE)</f>
        <v>Bronze</v>
      </c>
      <c r="R1542" s="4" t="str">
        <f>VLOOKUP(D1542,'Cleaned Product Dim'!$A$2:$C$101,3,FALSE)</f>
        <v>Electronics</v>
      </c>
      <c r="S1542" s="6">
        <f>VLOOKUP(D1542,'Cleaned Product Dim'!$A$2:$G$101,7,FALSE)</f>
        <v>392.89</v>
      </c>
      <c r="T1542" s="6">
        <f>VLOOKUP(D1542,'Cleaned Product Dim'!$A$2:$H$101,8,FALSE)</f>
        <v>320</v>
      </c>
      <c r="U1542" s="6" t="str">
        <f>VLOOKUP(E1542,'Cleaned Store Dim'!$A$2:$C$21,3,FALSE)</f>
        <v>West</v>
      </c>
      <c r="V1542" s="6" t="str">
        <f>VLOOKUP(E1542,'Cleaned Store Dim'!$A$2:$E$21,5,FALSE)</f>
        <v>Flagship</v>
      </c>
      <c r="W1542" s="6" t="str">
        <f>VLOOKUP(E1542,'Cleaned Store Dim'!$A$2:$F$21,6,FALSE)</f>
        <v>New Jimmy</v>
      </c>
    </row>
    <row r="1543" spans="1:23" ht="15.75" x14ac:dyDescent="0.25">
      <c r="A1543" s="4" t="s">
        <v>3508</v>
      </c>
      <c r="B1543" s="20">
        <v>45514</v>
      </c>
      <c r="C1543" s="4" t="s">
        <v>575</v>
      </c>
      <c r="D1543" s="4" t="s">
        <v>1700</v>
      </c>
      <c r="E1543" s="4" t="s">
        <v>1911</v>
      </c>
      <c r="F1543" s="4">
        <v>1</v>
      </c>
      <c r="G1543" s="4">
        <v>312.81</v>
      </c>
      <c r="H1543" s="4">
        <v>0.14000000000000001</v>
      </c>
      <c r="I1543" s="4" t="s">
        <v>1961</v>
      </c>
      <c r="J1543" s="4">
        <v>269.01659999999998</v>
      </c>
      <c r="K1543" s="4">
        <f t="shared" si="96"/>
        <v>1</v>
      </c>
      <c r="L1543" s="4">
        <f t="shared" si="97"/>
        <v>312.81</v>
      </c>
      <c r="M1543" s="4">
        <f t="shared" si="98"/>
        <v>0.14000000000000001</v>
      </c>
      <c r="N1543" s="4">
        <f t="shared" si="99"/>
        <v>269.01659999999998</v>
      </c>
      <c r="O1543" s="6">
        <f>VLOOKUP(C1543,'Cleaned Customer Dim'!$A$2:$D$501,4,FALSE)</f>
        <v>44</v>
      </c>
      <c r="P1543" s="6" t="str">
        <f>VLOOKUP(C1543,'Cleaned Customer Dim'!$A$2:$E$501,5,FALSE)</f>
        <v>Female</v>
      </c>
      <c r="Q1543" s="6" t="str">
        <f>VLOOKUP(C1543,'Cleaned Customer Dim'!$A$2:$J$501,10,FALSE)</f>
        <v>Platinum</v>
      </c>
      <c r="R1543" s="4" t="str">
        <f>VLOOKUP(D1543,'Cleaned Product Dim'!$A$2:$C$101,3,FALSE)</f>
        <v>Electronics</v>
      </c>
      <c r="S1543" s="6">
        <f>VLOOKUP(D1543,'Cleaned Product Dim'!$A$2:$G$101,7,FALSE)</f>
        <v>38.520000000000003</v>
      </c>
      <c r="T1543" s="6">
        <f>VLOOKUP(D1543,'Cleaned Product Dim'!$A$2:$H$101,8,FALSE)</f>
        <v>378</v>
      </c>
      <c r="U1543" s="6" t="str">
        <f>VLOOKUP(E1543,'Cleaned Store Dim'!$A$2:$C$21,3,FALSE)</f>
        <v>East</v>
      </c>
      <c r="V1543" s="6" t="str">
        <f>VLOOKUP(E1543,'Cleaned Store Dim'!$A$2:$E$21,5,FALSE)</f>
        <v>Online</v>
      </c>
      <c r="W1543" s="6" t="str">
        <f>VLOOKUP(E1543,'Cleaned Store Dim'!$A$2:$F$21,6,FALSE)</f>
        <v>Joseph</v>
      </c>
    </row>
    <row r="1544" spans="1:23" ht="15.75" x14ac:dyDescent="0.25">
      <c r="A1544" s="4" t="s">
        <v>3509</v>
      </c>
      <c r="B1544" s="20">
        <v>45415</v>
      </c>
      <c r="C1544" s="4" t="s">
        <v>808</v>
      </c>
      <c r="D1544" s="4" t="s">
        <v>1725</v>
      </c>
      <c r="E1544" s="4" t="s">
        <v>1914</v>
      </c>
      <c r="F1544" s="4">
        <v>3</v>
      </c>
      <c r="G1544" s="4">
        <v>855.96</v>
      </c>
      <c r="H1544" s="4">
        <v>0.28999999999999998</v>
      </c>
      <c r="I1544" s="4" t="s">
        <v>1964</v>
      </c>
      <c r="J1544" s="4">
        <v>1823.1948</v>
      </c>
      <c r="K1544" s="4">
        <f t="shared" si="96"/>
        <v>3</v>
      </c>
      <c r="L1544" s="4">
        <f t="shared" si="97"/>
        <v>855.96</v>
      </c>
      <c r="M1544" s="4">
        <f t="shared" si="98"/>
        <v>0.28999999999999998</v>
      </c>
      <c r="N1544" s="4">
        <f t="shared" si="99"/>
        <v>1823.1948</v>
      </c>
      <c r="O1544" s="6">
        <f>VLOOKUP(C1544,'Cleaned Customer Dim'!$A$2:$D$501,4,FALSE)</f>
        <v>41</v>
      </c>
      <c r="P1544" s="6" t="str">
        <f>VLOOKUP(C1544,'Cleaned Customer Dim'!$A$2:$E$501,5,FALSE)</f>
        <v>Female</v>
      </c>
      <c r="Q1544" s="6" t="str">
        <f>VLOOKUP(C1544,'Cleaned Customer Dim'!$A$2:$J$501,10,FALSE)</f>
        <v>Gold</v>
      </c>
      <c r="R1544" s="4" t="str">
        <f>VLOOKUP(D1544,'Cleaned Product Dim'!$A$2:$C$101,3,FALSE)</f>
        <v>Electronics</v>
      </c>
      <c r="S1544" s="6">
        <f>VLOOKUP(D1544,'Cleaned Product Dim'!$A$2:$G$101,7,FALSE)</f>
        <v>177.98</v>
      </c>
      <c r="T1544" s="6">
        <f>VLOOKUP(D1544,'Cleaned Product Dim'!$A$2:$H$101,8,FALSE)</f>
        <v>103</v>
      </c>
      <c r="U1544" s="6" t="str">
        <f>VLOOKUP(E1544,'Cleaned Store Dim'!$A$2:$C$21,3,FALSE)</f>
        <v>South</v>
      </c>
      <c r="V1544" s="6" t="str">
        <f>VLOOKUP(E1544,'Cleaned Store Dim'!$A$2:$E$21,5,FALSE)</f>
        <v>Online</v>
      </c>
      <c r="W1544" s="6" t="str">
        <f>VLOOKUP(E1544,'Cleaned Store Dim'!$A$2:$F$21,6,FALSE)</f>
        <v>Williamsport</v>
      </c>
    </row>
    <row r="1545" spans="1:23" ht="15.75" x14ac:dyDescent="0.25">
      <c r="A1545" s="4" t="s">
        <v>3510</v>
      </c>
      <c r="B1545" s="20">
        <v>45384</v>
      </c>
      <c r="C1545" s="4" t="s">
        <v>1124</v>
      </c>
      <c r="D1545" s="4" t="s">
        <v>1560</v>
      </c>
      <c r="E1545" s="4" t="s">
        <v>1927</v>
      </c>
      <c r="F1545" s="4">
        <v>3</v>
      </c>
      <c r="G1545" s="4">
        <v>305</v>
      </c>
      <c r="H1545" s="4">
        <v>0.01</v>
      </c>
      <c r="I1545" s="4" t="s">
        <v>1964</v>
      </c>
      <c r="J1545" s="4">
        <v>905.85</v>
      </c>
      <c r="K1545" s="4">
        <f t="shared" si="96"/>
        <v>3</v>
      </c>
      <c r="L1545" s="4">
        <f t="shared" si="97"/>
        <v>305</v>
      </c>
      <c r="M1545" s="4">
        <f t="shared" si="98"/>
        <v>0.01</v>
      </c>
      <c r="N1545" s="4">
        <f t="shared" si="99"/>
        <v>905.85</v>
      </c>
      <c r="O1545" s="6">
        <f>VLOOKUP(C1545,'Cleaned Customer Dim'!$A$2:$D$501,4,FALSE)</f>
        <v>20</v>
      </c>
      <c r="P1545" s="6" t="str">
        <f>VLOOKUP(C1545,'Cleaned Customer Dim'!$A$2:$E$501,5,FALSE)</f>
        <v>Male</v>
      </c>
      <c r="Q1545" s="6" t="str">
        <f>VLOOKUP(C1545,'Cleaned Customer Dim'!$A$2:$J$501,10,FALSE)</f>
        <v>Gold</v>
      </c>
      <c r="R1545" s="4" t="str">
        <f>VLOOKUP(D1545,'Cleaned Product Dim'!$A$2:$C$101,3,FALSE)</f>
        <v>Clothing</v>
      </c>
      <c r="S1545" s="6">
        <f>VLOOKUP(D1545,'Cleaned Product Dim'!$A$2:$G$101,7,FALSE)</f>
        <v>342.56</v>
      </c>
      <c r="T1545" s="6">
        <f>VLOOKUP(D1545,'Cleaned Product Dim'!$A$2:$H$101,8,FALSE)</f>
        <v>181</v>
      </c>
      <c r="U1545" s="6" t="str">
        <f>VLOOKUP(E1545,'Cleaned Store Dim'!$A$2:$C$21,3,FALSE)</f>
        <v>South</v>
      </c>
      <c r="V1545" s="6" t="str">
        <f>VLOOKUP(E1545,'Cleaned Store Dim'!$A$2:$E$21,5,FALSE)</f>
        <v>Online</v>
      </c>
      <c r="W1545" s="6" t="str">
        <f>VLOOKUP(E1545,'Cleaned Store Dim'!$A$2:$F$21,6,FALSE)</f>
        <v>Lake</v>
      </c>
    </row>
    <row r="1546" spans="1:23" ht="15.75" x14ac:dyDescent="0.25">
      <c r="A1546" s="4" t="s">
        <v>3511</v>
      </c>
      <c r="B1546" s="20">
        <v>45568</v>
      </c>
      <c r="C1546" s="4" t="s">
        <v>1455</v>
      </c>
      <c r="D1546" s="4" t="s">
        <v>1880</v>
      </c>
      <c r="E1546" s="4" t="s">
        <v>1929</v>
      </c>
      <c r="F1546" s="4">
        <v>3</v>
      </c>
      <c r="G1546" s="4">
        <v>831.15</v>
      </c>
      <c r="H1546" s="4">
        <v>0.19</v>
      </c>
      <c r="I1546" s="4" t="s">
        <v>1959</v>
      </c>
      <c r="J1546" s="4">
        <v>2019.6945000000001</v>
      </c>
      <c r="K1546" s="4">
        <f t="shared" si="96"/>
        <v>3</v>
      </c>
      <c r="L1546" s="4">
        <f t="shared" si="97"/>
        <v>831.15</v>
      </c>
      <c r="M1546" s="4">
        <f t="shared" si="98"/>
        <v>0.19</v>
      </c>
      <c r="N1546" s="4">
        <f t="shared" si="99"/>
        <v>2019.6945000000001</v>
      </c>
      <c r="O1546" s="6">
        <f>VLOOKUP(C1546,'Cleaned Customer Dim'!$A$2:$D$501,4,FALSE)</f>
        <v>45</v>
      </c>
      <c r="P1546" s="6" t="str">
        <f>VLOOKUP(C1546,'Cleaned Customer Dim'!$A$2:$E$501,5,FALSE)</f>
        <v>Male</v>
      </c>
      <c r="Q1546" s="6" t="str">
        <f>VLOOKUP(C1546,'Cleaned Customer Dim'!$A$2:$J$501,10,FALSE)</f>
        <v>Bronze</v>
      </c>
      <c r="R1546" s="4" t="str">
        <f>VLOOKUP(D1546,'Cleaned Product Dim'!$A$2:$C$101,3,FALSE)</f>
        <v>Home</v>
      </c>
      <c r="S1546" s="6">
        <f>VLOOKUP(D1546,'Cleaned Product Dim'!$A$2:$G$101,7,FALSE)</f>
        <v>201.41</v>
      </c>
      <c r="T1546" s="6">
        <f>VLOOKUP(D1546,'Cleaned Product Dim'!$A$2:$H$101,8,FALSE)</f>
        <v>146</v>
      </c>
      <c r="U1546" s="6" t="str">
        <f>VLOOKUP(E1546,'Cleaned Store Dim'!$A$2:$C$21,3,FALSE)</f>
        <v>North</v>
      </c>
      <c r="V1546" s="6" t="str">
        <f>VLOOKUP(E1546,'Cleaned Store Dim'!$A$2:$E$21,5,FALSE)</f>
        <v>Online</v>
      </c>
      <c r="W1546" s="6" t="str">
        <f>VLOOKUP(E1546,'Cleaned Store Dim'!$A$2:$F$21,6,FALSE)</f>
        <v>Sabrina</v>
      </c>
    </row>
    <row r="1547" spans="1:23" ht="15.75" x14ac:dyDescent="0.25">
      <c r="A1547" s="4" t="s">
        <v>3512</v>
      </c>
      <c r="B1547" s="20">
        <v>45926</v>
      </c>
      <c r="C1547" s="4" t="s">
        <v>683</v>
      </c>
      <c r="D1547" s="4" t="s">
        <v>1871</v>
      </c>
      <c r="E1547" s="4" t="s">
        <v>1901</v>
      </c>
      <c r="F1547" s="4">
        <v>2</v>
      </c>
      <c r="G1547" s="4">
        <v>644.97</v>
      </c>
      <c r="H1547" s="4">
        <v>0.24</v>
      </c>
      <c r="I1547" s="4" t="s">
        <v>1964</v>
      </c>
      <c r="J1547" s="4">
        <v>980.35440000000006</v>
      </c>
      <c r="K1547" s="4">
        <f t="shared" si="96"/>
        <v>2</v>
      </c>
      <c r="L1547" s="4">
        <f t="shared" si="97"/>
        <v>644.97</v>
      </c>
      <c r="M1547" s="4">
        <f t="shared" si="98"/>
        <v>0.24</v>
      </c>
      <c r="N1547" s="4">
        <f t="shared" si="99"/>
        <v>980.35440000000006</v>
      </c>
      <c r="O1547" s="6">
        <f>VLOOKUP(C1547,'Cleaned Customer Dim'!$A$2:$D$501,4,FALSE)</f>
        <v>28</v>
      </c>
      <c r="P1547" s="6" t="str">
        <f>VLOOKUP(C1547,'Cleaned Customer Dim'!$A$2:$E$501,5,FALSE)</f>
        <v>Female</v>
      </c>
      <c r="Q1547" s="6" t="str">
        <f>VLOOKUP(C1547,'Cleaned Customer Dim'!$A$2:$J$501,10,FALSE)</f>
        <v>Bronze</v>
      </c>
      <c r="R1547" s="4" t="str">
        <f>VLOOKUP(D1547,'Cleaned Product Dim'!$A$2:$C$101,3,FALSE)</f>
        <v>Clothing</v>
      </c>
      <c r="S1547" s="6">
        <f>VLOOKUP(D1547,'Cleaned Product Dim'!$A$2:$G$101,7,FALSE)</f>
        <v>358.47</v>
      </c>
      <c r="T1547" s="6">
        <f>VLOOKUP(D1547,'Cleaned Product Dim'!$A$2:$H$101,8,FALSE)</f>
        <v>143</v>
      </c>
      <c r="U1547" s="6" t="str">
        <f>VLOOKUP(E1547,'Cleaned Store Dim'!$A$2:$C$21,3,FALSE)</f>
        <v>North</v>
      </c>
      <c r="V1547" s="6" t="str">
        <f>VLOOKUP(E1547,'Cleaned Store Dim'!$A$2:$E$21,5,FALSE)</f>
        <v>Outlet</v>
      </c>
      <c r="W1547" s="6" t="str">
        <f>VLOOKUP(E1547,'Cleaned Store Dim'!$A$2:$F$21,6,FALSE)</f>
        <v>Goldberg</v>
      </c>
    </row>
    <row r="1548" spans="1:23" ht="15.75" x14ac:dyDescent="0.25">
      <c r="A1548" s="4" t="s">
        <v>3513</v>
      </c>
      <c r="B1548" s="20">
        <v>45664</v>
      </c>
      <c r="C1548" s="4" t="s">
        <v>345</v>
      </c>
      <c r="D1548" s="4" t="s">
        <v>1847</v>
      </c>
      <c r="E1548" s="4" t="s">
        <v>1892</v>
      </c>
      <c r="F1548" s="4">
        <v>1</v>
      </c>
      <c r="G1548" s="4">
        <v>149.56</v>
      </c>
      <c r="H1548" s="4">
        <v>0.09</v>
      </c>
      <c r="I1548" s="4" t="s">
        <v>1959</v>
      </c>
      <c r="J1548" s="4">
        <v>136.09960000000001</v>
      </c>
      <c r="K1548" s="4">
        <f t="shared" si="96"/>
        <v>1</v>
      </c>
      <c r="L1548" s="4">
        <f t="shared" si="97"/>
        <v>149.56</v>
      </c>
      <c r="M1548" s="4">
        <f t="shared" si="98"/>
        <v>0.09</v>
      </c>
      <c r="N1548" s="4">
        <f t="shared" si="99"/>
        <v>136.09960000000001</v>
      </c>
      <c r="O1548" s="6">
        <f>VLOOKUP(C1548,'Cleaned Customer Dim'!$A$2:$D$501,4,FALSE)</f>
        <v>62</v>
      </c>
      <c r="P1548" s="6" t="str">
        <f>VLOOKUP(C1548,'Cleaned Customer Dim'!$A$2:$E$501,5,FALSE)</f>
        <v>Female</v>
      </c>
      <c r="Q1548" s="6" t="str">
        <f>VLOOKUP(C1548,'Cleaned Customer Dim'!$A$2:$J$501,10,FALSE)</f>
        <v>Platinum</v>
      </c>
      <c r="R1548" s="4" t="str">
        <f>VLOOKUP(D1548,'Cleaned Product Dim'!$A$2:$C$101,3,FALSE)</f>
        <v>Sports</v>
      </c>
      <c r="S1548" s="6">
        <f>VLOOKUP(D1548,'Cleaned Product Dim'!$A$2:$G$101,7,FALSE)</f>
        <v>131.24</v>
      </c>
      <c r="T1548" s="6">
        <f>VLOOKUP(D1548,'Cleaned Product Dim'!$A$2:$H$101,8,FALSE)</f>
        <v>232</v>
      </c>
      <c r="U1548" s="6" t="str">
        <f>VLOOKUP(E1548,'Cleaned Store Dim'!$A$2:$C$21,3,FALSE)</f>
        <v>North</v>
      </c>
      <c r="V1548" s="6" t="str">
        <f>VLOOKUP(E1548,'Cleaned Store Dim'!$A$2:$E$21,5,FALSE)</f>
        <v>Flagship</v>
      </c>
      <c r="W1548" s="6" t="str">
        <f>VLOOKUP(E1548,'Cleaned Store Dim'!$A$2:$F$21,6,FALSE)</f>
        <v>Daniel</v>
      </c>
    </row>
    <row r="1549" spans="1:23" ht="15.75" x14ac:dyDescent="0.25">
      <c r="A1549" s="4" t="s">
        <v>3514</v>
      </c>
      <c r="B1549" s="20">
        <v>45434</v>
      </c>
      <c r="C1549" s="4" t="s">
        <v>713</v>
      </c>
      <c r="D1549" s="4" t="s">
        <v>1709</v>
      </c>
      <c r="E1549" s="4" t="s">
        <v>1948</v>
      </c>
      <c r="F1549" s="4">
        <v>1</v>
      </c>
      <c r="G1549" s="4">
        <v>661.77</v>
      </c>
      <c r="H1549" s="4">
        <v>0.03</v>
      </c>
      <c r="I1549" s="4" t="s">
        <v>1961</v>
      </c>
      <c r="J1549" s="4">
        <v>641.91689999999994</v>
      </c>
      <c r="K1549" s="4">
        <f t="shared" si="96"/>
        <v>1</v>
      </c>
      <c r="L1549" s="4">
        <f t="shared" si="97"/>
        <v>661.77</v>
      </c>
      <c r="M1549" s="4">
        <f t="shared" si="98"/>
        <v>0.03</v>
      </c>
      <c r="N1549" s="4">
        <f t="shared" si="99"/>
        <v>641.91689999999994</v>
      </c>
      <c r="O1549" s="6">
        <f>VLOOKUP(C1549,'Cleaned Customer Dim'!$A$2:$D$501,4,FALSE)</f>
        <v>42</v>
      </c>
      <c r="P1549" s="6" t="str">
        <f>VLOOKUP(C1549,'Cleaned Customer Dim'!$A$2:$E$501,5,FALSE)</f>
        <v>Male</v>
      </c>
      <c r="Q1549" s="6" t="str">
        <f>VLOOKUP(C1549,'Cleaned Customer Dim'!$A$2:$J$501,10,FALSE)</f>
        <v>Silver</v>
      </c>
      <c r="R1549" s="4" t="str">
        <f>VLOOKUP(D1549,'Cleaned Product Dim'!$A$2:$C$101,3,FALSE)</f>
        <v>Electronics</v>
      </c>
      <c r="S1549" s="6">
        <f>VLOOKUP(D1549,'Cleaned Product Dim'!$A$2:$G$101,7,FALSE)</f>
        <v>253.33</v>
      </c>
      <c r="T1549" s="6">
        <f>VLOOKUP(D1549,'Cleaned Product Dim'!$A$2:$H$101,8,FALSE)</f>
        <v>266</v>
      </c>
      <c r="U1549" s="6" t="str">
        <f>VLOOKUP(E1549,'Cleaned Store Dim'!$A$2:$C$21,3,FALSE)</f>
        <v>East</v>
      </c>
      <c r="V1549" s="6" t="str">
        <f>VLOOKUP(E1549,'Cleaned Store Dim'!$A$2:$E$21,5,FALSE)</f>
        <v>Online</v>
      </c>
      <c r="W1549" s="6" t="str">
        <f>VLOOKUP(E1549,'Cleaned Store Dim'!$A$2:$F$21,6,FALSE)</f>
        <v>Vasquez</v>
      </c>
    </row>
    <row r="1550" spans="1:23" ht="15.75" x14ac:dyDescent="0.25">
      <c r="A1550" s="4" t="s">
        <v>3515</v>
      </c>
      <c r="B1550" s="20">
        <v>45967</v>
      </c>
      <c r="C1550" s="4" t="s">
        <v>385</v>
      </c>
      <c r="D1550" s="4" t="s">
        <v>1865</v>
      </c>
      <c r="E1550" s="4" t="s">
        <v>1914</v>
      </c>
      <c r="F1550" s="4">
        <v>3</v>
      </c>
      <c r="G1550" s="4">
        <v>99.67</v>
      </c>
      <c r="H1550" s="4">
        <v>0.17</v>
      </c>
      <c r="I1550" s="4" t="s">
        <v>1959</v>
      </c>
      <c r="J1550" s="4">
        <v>248.17830000000001</v>
      </c>
      <c r="K1550" s="4">
        <f t="shared" si="96"/>
        <v>3</v>
      </c>
      <c r="L1550" s="4">
        <f t="shared" si="97"/>
        <v>99.67</v>
      </c>
      <c r="M1550" s="4">
        <f t="shared" si="98"/>
        <v>0.17</v>
      </c>
      <c r="N1550" s="4">
        <f t="shared" si="99"/>
        <v>248.17830000000001</v>
      </c>
      <c r="O1550" s="6">
        <f>VLOOKUP(C1550,'Cleaned Customer Dim'!$A$2:$D$501,4,FALSE)</f>
        <v>38</v>
      </c>
      <c r="P1550" s="6" t="str">
        <f>VLOOKUP(C1550,'Cleaned Customer Dim'!$A$2:$E$501,5,FALSE)</f>
        <v>Male</v>
      </c>
      <c r="Q1550" s="6" t="str">
        <f>VLOOKUP(C1550,'Cleaned Customer Dim'!$A$2:$J$501,10,FALSE)</f>
        <v>Bronze</v>
      </c>
      <c r="R1550" s="4" t="str">
        <f>VLOOKUP(D1550,'Cleaned Product Dim'!$A$2:$C$101,3,FALSE)</f>
        <v>Beauty</v>
      </c>
      <c r="S1550" s="6">
        <f>VLOOKUP(D1550,'Cleaned Product Dim'!$A$2:$G$101,7,FALSE)</f>
        <v>358.47</v>
      </c>
      <c r="T1550" s="6">
        <f>VLOOKUP(D1550,'Cleaned Product Dim'!$A$2:$H$101,8,FALSE)</f>
        <v>213</v>
      </c>
      <c r="U1550" s="6" t="str">
        <f>VLOOKUP(E1550,'Cleaned Store Dim'!$A$2:$C$21,3,FALSE)</f>
        <v>South</v>
      </c>
      <c r="V1550" s="6" t="str">
        <f>VLOOKUP(E1550,'Cleaned Store Dim'!$A$2:$E$21,5,FALSE)</f>
        <v>Online</v>
      </c>
      <c r="W1550" s="6" t="str">
        <f>VLOOKUP(E1550,'Cleaned Store Dim'!$A$2:$F$21,6,FALSE)</f>
        <v>Williamsport</v>
      </c>
    </row>
    <row r="1551" spans="1:23" ht="15.75" x14ac:dyDescent="0.25">
      <c r="A1551" s="4" t="s">
        <v>3516</v>
      </c>
      <c r="B1551" s="20">
        <v>45553</v>
      </c>
      <c r="C1551" s="4" t="s">
        <v>726</v>
      </c>
      <c r="D1551" s="4" t="s">
        <v>1768</v>
      </c>
      <c r="E1551" s="4" t="s">
        <v>1892</v>
      </c>
      <c r="F1551" s="4">
        <v>3</v>
      </c>
      <c r="G1551" s="4">
        <v>103.66</v>
      </c>
      <c r="H1551" s="4">
        <v>0.26</v>
      </c>
      <c r="I1551" s="4" t="s">
        <v>1964</v>
      </c>
      <c r="J1551" s="4">
        <v>230.12520000000001</v>
      </c>
      <c r="K1551" s="4">
        <f t="shared" si="96"/>
        <v>3</v>
      </c>
      <c r="L1551" s="4">
        <f t="shared" si="97"/>
        <v>103.66</v>
      </c>
      <c r="M1551" s="4">
        <f t="shared" si="98"/>
        <v>0.26</v>
      </c>
      <c r="N1551" s="4">
        <f t="shared" si="99"/>
        <v>230.12520000000001</v>
      </c>
      <c r="O1551" s="6">
        <f>VLOOKUP(C1551,'Cleaned Customer Dim'!$A$2:$D$501,4,FALSE)</f>
        <v>38</v>
      </c>
      <c r="P1551" s="6" t="str">
        <f>VLOOKUP(C1551,'Cleaned Customer Dim'!$A$2:$E$501,5,FALSE)</f>
        <v>Male</v>
      </c>
      <c r="Q1551" s="6" t="str">
        <f>VLOOKUP(C1551,'Cleaned Customer Dim'!$A$2:$J$501,10,FALSE)</f>
        <v>Platinum</v>
      </c>
      <c r="R1551" s="4" t="str">
        <f>VLOOKUP(D1551,'Cleaned Product Dim'!$A$2:$C$101,3,FALSE)</f>
        <v>Electronics</v>
      </c>
      <c r="S1551" s="6">
        <f>VLOOKUP(D1551,'Cleaned Product Dim'!$A$2:$G$101,7,FALSE)</f>
        <v>86.42</v>
      </c>
      <c r="T1551" s="6">
        <f>VLOOKUP(D1551,'Cleaned Product Dim'!$A$2:$H$101,8,FALSE)</f>
        <v>222</v>
      </c>
      <c r="U1551" s="6" t="str">
        <f>VLOOKUP(E1551,'Cleaned Store Dim'!$A$2:$C$21,3,FALSE)</f>
        <v>North</v>
      </c>
      <c r="V1551" s="6" t="str">
        <f>VLOOKUP(E1551,'Cleaned Store Dim'!$A$2:$E$21,5,FALSE)</f>
        <v>Flagship</v>
      </c>
      <c r="W1551" s="6" t="str">
        <f>VLOOKUP(E1551,'Cleaned Store Dim'!$A$2:$F$21,6,FALSE)</f>
        <v>Daniel</v>
      </c>
    </row>
    <row r="1552" spans="1:23" ht="15.75" x14ac:dyDescent="0.25">
      <c r="A1552" s="4" t="s">
        <v>3517</v>
      </c>
      <c r="B1552" s="20">
        <v>45258</v>
      </c>
      <c r="C1552" s="4" t="s">
        <v>1364</v>
      </c>
      <c r="D1552" s="4" t="s">
        <v>1700</v>
      </c>
      <c r="E1552" s="4" t="s">
        <v>1896</v>
      </c>
      <c r="F1552" s="4">
        <v>4</v>
      </c>
      <c r="G1552" s="4">
        <v>54.4</v>
      </c>
      <c r="H1552" s="4">
        <v>0.22</v>
      </c>
      <c r="I1552" s="4" t="s">
        <v>1959</v>
      </c>
      <c r="J1552" s="4">
        <v>169.72800000000001</v>
      </c>
      <c r="K1552" s="4">
        <f t="shared" si="96"/>
        <v>4</v>
      </c>
      <c r="L1552" s="4">
        <f t="shared" si="97"/>
        <v>54.4</v>
      </c>
      <c r="M1552" s="4">
        <f t="shared" si="98"/>
        <v>0.22</v>
      </c>
      <c r="N1552" s="4">
        <f t="shared" si="99"/>
        <v>169.72800000000001</v>
      </c>
      <c r="O1552" s="6">
        <f>VLOOKUP(C1552,'Cleaned Customer Dim'!$A$2:$D$501,4,FALSE)</f>
        <v>61</v>
      </c>
      <c r="P1552" s="6" t="str">
        <f>VLOOKUP(C1552,'Cleaned Customer Dim'!$A$2:$E$501,5,FALSE)</f>
        <v>Male</v>
      </c>
      <c r="Q1552" s="6" t="str">
        <f>VLOOKUP(C1552,'Cleaned Customer Dim'!$A$2:$J$501,10,FALSE)</f>
        <v>Gold</v>
      </c>
      <c r="R1552" s="4" t="str">
        <f>VLOOKUP(D1552,'Cleaned Product Dim'!$A$2:$C$101,3,FALSE)</f>
        <v>Electronics</v>
      </c>
      <c r="S1552" s="6">
        <f>VLOOKUP(D1552,'Cleaned Product Dim'!$A$2:$G$101,7,FALSE)</f>
        <v>38.520000000000003</v>
      </c>
      <c r="T1552" s="6">
        <f>VLOOKUP(D1552,'Cleaned Product Dim'!$A$2:$H$101,8,FALSE)</f>
        <v>378</v>
      </c>
      <c r="U1552" s="6" t="str">
        <f>VLOOKUP(E1552,'Cleaned Store Dim'!$A$2:$C$21,3,FALSE)</f>
        <v>South</v>
      </c>
      <c r="V1552" s="6" t="str">
        <f>VLOOKUP(E1552,'Cleaned Store Dim'!$A$2:$E$21,5,FALSE)</f>
        <v>Outlet</v>
      </c>
      <c r="W1552" s="6" t="str">
        <f>VLOOKUP(E1552,'Cleaned Store Dim'!$A$2:$F$21,6,FALSE)</f>
        <v>North Nancy</v>
      </c>
    </row>
    <row r="1553" spans="1:23" ht="15.75" x14ac:dyDescent="0.25">
      <c r="A1553" s="4" t="s">
        <v>3518</v>
      </c>
      <c r="B1553" s="20">
        <v>45435</v>
      </c>
      <c r="C1553" s="4" t="s">
        <v>1519</v>
      </c>
      <c r="D1553" s="4" t="s">
        <v>1835</v>
      </c>
      <c r="E1553" s="4" t="s">
        <v>1934</v>
      </c>
      <c r="F1553" s="4">
        <v>1</v>
      </c>
      <c r="G1553" s="4">
        <v>46.66</v>
      </c>
      <c r="H1553" s="4">
        <v>0.2</v>
      </c>
      <c r="I1553" s="4" t="s">
        <v>1959</v>
      </c>
      <c r="J1553" s="4">
        <v>37.328000000000003</v>
      </c>
      <c r="K1553" s="4">
        <f t="shared" si="96"/>
        <v>1</v>
      </c>
      <c r="L1553" s="4">
        <f t="shared" si="97"/>
        <v>46.66</v>
      </c>
      <c r="M1553" s="4">
        <f t="shared" si="98"/>
        <v>0.2</v>
      </c>
      <c r="N1553" s="4">
        <f t="shared" si="99"/>
        <v>37.328000000000003</v>
      </c>
      <c r="O1553" s="6">
        <f>VLOOKUP(C1553,'Cleaned Customer Dim'!$A$2:$D$501,4,FALSE)</f>
        <v>23</v>
      </c>
      <c r="P1553" s="6" t="str">
        <f>VLOOKUP(C1553,'Cleaned Customer Dim'!$A$2:$E$501,5,FALSE)</f>
        <v>Male</v>
      </c>
      <c r="Q1553" s="6" t="str">
        <f>VLOOKUP(C1553,'Cleaned Customer Dim'!$A$2:$J$501,10,FALSE)</f>
        <v>Platinum</v>
      </c>
      <c r="R1553" s="4" t="str">
        <f>VLOOKUP(D1553,'Cleaned Product Dim'!$A$2:$C$101,3,FALSE)</f>
        <v>Home</v>
      </c>
      <c r="S1553" s="6">
        <f>VLOOKUP(D1553,'Cleaned Product Dim'!$A$2:$G$101,7,FALSE)</f>
        <v>388.46</v>
      </c>
      <c r="T1553" s="6">
        <f>VLOOKUP(D1553,'Cleaned Product Dim'!$A$2:$H$101,8,FALSE)</f>
        <v>208</v>
      </c>
      <c r="U1553" s="6" t="str">
        <f>VLOOKUP(E1553,'Cleaned Store Dim'!$A$2:$C$21,3,FALSE)</f>
        <v>South</v>
      </c>
      <c r="V1553" s="6" t="str">
        <f>VLOOKUP(E1553,'Cleaned Store Dim'!$A$2:$E$21,5,FALSE)</f>
        <v>Outlet</v>
      </c>
      <c r="W1553" s="6" t="str">
        <f>VLOOKUP(E1553,'Cleaned Store Dim'!$A$2:$F$21,6,FALSE)</f>
        <v>Christopher</v>
      </c>
    </row>
    <row r="1554" spans="1:23" ht="15.75" x14ac:dyDescent="0.25">
      <c r="A1554" s="4" t="s">
        <v>3519</v>
      </c>
      <c r="B1554" s="20">
        <v>45388</v>
      </c>
      <c r="C1554" s="4" t="s">
        <v>42</v>
      </c>
      <c r="D1554" s="4" t="s">
        <v>1802</v>
      </c>
      <c r="E1554" s="4" t="s">
        <v>1927</v>
      </c>
      <c r="F1554" s="4">
        <v>4</v>
      </c>
      <c r="G1554" s="4">
        <v>871.2</v>
      </c>
      <c r="H1554" s="4">
        <v>0.28999999999999998</v>
      </c>
      <c r="I1554" s="4" t="s">
        <v>1959</v>
      </c>
      <c r="J1554" s="4">
        <v>2474.2080000000001</v>
      </c>
      <c r="K1554" s="4">
        <f t="shared" si="96"/>
        <v>4</v>
      </c>
      <c r="L1554" s="4">
        <f t="shared" si="97"/>
        <v>871.2</v>
      </c>
      <c r="M1554" s="4">
        <f t="shared" si="98"/>
        <v>0.28999999999999998</v>
      </c>
      <c r="N1554" s="4">
        <f t="shared" si="99"/>
        <v>2474.2080000000001</v>
      </c>
      <c r="O1554" s="6">
        <f>VLOOKUP(C1554,'Cleaned Customer Dim'!$A$2:$D$501,4,FALSE)</f>
        <v>29</v>
      </c>
      <c r="P1554" s="6" t="str">
        <f>VLOOKUP(C1554,'Cleaned Customer Dim'!$A$2:$E$501,5,FALSE)</f>
        <v>Female</v>
      </c>
      <c r="Q1554" s="6" t="str">
        <f>VLOOKUP(C1554,'Cleaned Customer Dim'!$A$2:$J$501,10,FALSE)</f>
        <v>Bronze</v>
      </c>
      <c r="R1554" s="4" t="str">
        <f>VLOOKUP(D1554,'Cleaned Product Dim'!$A$2:$C$101,3,FALSE)</f>
        <v>Sports</v>
      </c>
      <c r="S1554" s="6">
        <f>VLOOKUP(D1554,'Cleaned Product Dim'!$A$2:$G$101,7,FALSE)</f>
        <v>107.06</v>
      </c>
      <c r="T1554" s="6">
        <f>VLOOKUP(D1554,'Cleaned Product Dim'!$A$2:$H$101,8,FALSE)</f>
        <v>359</v>
      </c>
      <c r="U1554" s="6" t="str">
        <f>VLOOKUP(E1554,'Cleaned Store Dim'!$A$2:$C$21,3,FALSE)</f>
        <v>South</v>
      </c>
      <c r="V1554" s="6" t="str">
        <f>VLOOKUP(E1554,'Cleaned Store Dim'!$A$2:$E$21,5,FALSE)</f>
        <v>Online</v>
      </c>
      <c r="W1554" s="6" t="str">
        <f>VLOOKUP(E1554,'Cleaned Store Dim'!$A$2:$F$21,6,FALSE)</f>
        <v>Lake</v>
      </c>
    </row>
    <row r="1555" spans="1:23" ht="15.75" x14ac:dyDescent="0.25">
      <c r="A1555" s="4" t="s">
        <v>3520</v>
      </c>
      <c r="B1555" s="20">
        <v>45872</v>
      </c>
      <c r="C1555" s="4" t="s">
        <v>1196</v>
      </c>
      <c r="D1555" s="4" t="s">
        <v>1628</v>
      </c>
      <c r="E1555" s="4" t="s">
        <v>1934</v>
      </c>
      <c r="F1555" s="4">
        <v>4</v>
      </c>
      <c r="G1555" s="4">
        <v>317.11</v>
      </c>
      <c r="H1555" s="4">
        <v>0.16</v>
      </c>
      <c r="I1555" s="4" t="s">
        <v>1961</v>
      </c>
      <c r="J1555" s="4">
        <v>1065.4896000000001</v>
      </c>
      <c r="K1555" s="4">
        <f t="shared" si="96"/>
        <v>4</v>
      </c>
      <c r="L1555" s="4">
        <f t="shared" si="97"/>
        <v>317.11</v>
      </c>
      <c r="M1555" s="4">
        <f t="shared" si="98"/>
        <v>0.16</v>
      </c>
      <c r="N1555" s="4">
        <f t="shared" si="99"/>
        <v>1065.4896000000001</v>
      </c>
      <c r="O1555" s="6">
        <f>VLOOKUP(C1555,'Cleaned Customer Dim'!$A$2:$D$501,4,FALSE)</f>
        <v>34</v>
      </c>
      <c r="P1555" s="6" t="str">
        <f>VLOOKUP(C1555,'Cleaned Customer Dim'!$A$2:$E$501,5,FALSE)</f>
        <v>Female</v>
      </c>
      <c r="Q1555" s="6" t="str">
        <f>VLOOKUP(C1555,'Cleaned Customer Dim'!$A$2:$J$501,10,FALSE)</f>
        <v>Gold</v>
      </c>
      <c r="R1555" s="4" t="str">
        <f>VLOOKUP(D1555,'Cleaned Product Dim'!$A$2:$C$101,3,FALSE)</f>
        <v>Clothing</v>
      </c>
      <c r="S1555" s="6">
        <f>VLOOKUP(D1555,'Cleaned Product Dim'!$A$2:$G$101,7,FALSE)</f>
        <v>265.73266666666666</v>
      </c>
      <c r="T1555" s="6">
        <f>VLOOKUP(D1555,'Cleaned Product Dim'!$A$2:$H$101,8,FALSE)</f>
        <v>343</v>
      </c>
      <c r="U1555" s="6" t="str">
        <f>VLOOKUP(E1555,'Cleaned Store Dim'!$A$2:$C$21,3,FALSE)</f>
        <v>South</v>
      </c>
      <c r="V1555" s="6" t="str">
        <f>VLOOKUP(E1555,'Cleaned Store Dim'!$A$2:$E$21,5,FALSE)</f>
        <v>Outlet</v>
      </c>
      <c r="W1555" s="6" t="str">
        <f>VLOOKUP(E1555,'Cleaned Store Dim'!$A$2:$F$21,6,FALSE)</f>
        <v>Christopher</v>
      </c>
    </row>
    <row r="1556" spans="1:23" ht="15.75" x14ac:dyDescent="0.25">
      <c r="A1556" s="4" t="s">
        <v>3521</v>
      </c>
      <c r="B1556" s="20">
        <v>45338</v>
      </c>
      <c r="C1556" s="4" t="s">
        <v>835</v>
      </c>
      <c r="D1556" s="4" t="s">
        <v>1652</v>
      </c>
      <c r="E1556" s="4" t="s">
        <v>1932</v>
      </c>
      <c r="F1556" s="4">
        <v>2</v>
      </c>
      <c r="G1556" s="4">
        <v>388.34</v>
      </c>
      <c r="H1556" s="4">
        <v>0.09</v>
      </c>
      <c r="I1556" s="4" t="s">
        <v>1961</v>
      </c>
      <c r="J1556" s="4">
        <v>706.77879999999993</v>
      </c>
      <c r="K1556" s="4">
        <f t="shared" si="96"/>
        <v>2</v>
      </c>
      <c r="L1556" s="4">
        <f t="shared" si="97"/>
        <v>388.34</v>
      </c>
      <c r="M1556" s="4">
        <f t="shared" si="98"/>
        <v>0.09</v>
      </c>
      <c r="N1556" s="4">
        <f t="shared" si="99"/>
        <v>706.77879999999993</v>
      </c>
      <c r="O1556" s="6">
        <f>VLOOKUP(C1556,'Cleaned Customer Dim'!$A$2:$D$501,4,FALSE)</f>
        <v>24</v>
      </c>
      <c r="P1556" s="6" t="str">
        <f>VLOOKUP(C1556,'Cleaned Customer Dim'!$A$2:$E$501,5,FALSE)</f>
        <v>Female</v>
      </c>
      <c r="Q1556" s="6" t="str">
        <f>VLOOKUP(C1556,'Cleaned Customer Dim'!$A$2:$J$501,10,FALSE)</f>
        <v>Platinum</v>
      </c>
      <c r="R1556" s="4" t="str">
        <f>VLOOKUP(D1556,'Cleaned Product Dim'!$A$2:$C$101,3,FALSE)</f>
        <v>Clothing</v>
      </c>
      <c r="S1556" s="6">
        <f>VLOOKUP(D1556,'Cleaned Product Dim'!$A$2:$G$101,7,FALSE)</f>
        <v>174.02</v>
      </c>
      <c r="T1556" s="6">
        <f>VLOOKUP(D1556,'Cleaned Product Dim'!$A$2:$H$101,8,FALSE)</f>
        <v>268</v>
      </c>
      <c r="U1556" s="6" t="str">
        <f>VLOOKUP(E1556,'Cleaned Store Dim'!$A$2:$C$21,3,FALSE)</f>
        <v>East</v>
      </c>
      <c r="V1556" s="6" t="str">
        <f>VLOOKUP(E1556,'Cleaned Store Dim'!$A$2:$E$21,5,FALSE)</f>
        <v>Flagship</v>
      </c>
      <c r="W1556" s="6" t="str">
        <f>VLOOKUP(E1556,'Cleaned Store Dim'!$A$2:$F$21,6,FALSE)</f>
        <v>Johnsonville</v>
      </c>
    </row>
    <row r="1557" spans="1:23" ht="15.75" x14ac:dyDescent="0.25">
      <c r="A1557" s="4" t="s">
        <v>3522</v>
      </c>
      <c r="B1557" s="20">
        <v>45252</v>
      </c>
      <c r="C1557" s="4" t="s">
        <v>1016</v>
      </c>
      <c r="D1557" s="4" t="s">
        <v>1667</v>
      </c>
      <c r="E1557" s="4" t="s">
        <v>1911</v>
      </c>
      <c r="F1557" s="4">
        <v>4</v>
      </c>
      <c r="G1557" s="4">
        <v>998.2</v>
      </c>
      <c r="H1557" s="4">
        <v>0.15</v>
      </c>
      <c r="I1557" s="4" t="s">
        <v>1959</v>
      </c>
      <c r="J1557" s="4">
        <v>3393.88</v>
      </c>
      <c r="K1557" s="4">
        <f t="shared" si="96"/>
        <v>4</v>
      </c>
      <c r="L1557" s="4">
        <f t="shared" si="97"/>
        <v>998.2</v>
      </c>
      <c r="M1557" s="4">
        <f t="shared" si="98"/>
        <v>0.15</v>
      </c>
      <c r="N1557" s="4">
        <f t="shared" si="99"/>
        <v>3393.88</v>
      </c>
      <c r="O1557" s="6">
        <f>VLOOKUP(C1557,'Cleaned Customer Dim'!$A$2:$D$501,4,FALSE)</f>
        <v>54</v>
      </c>
      <c r="P1557" s="6" t="str">
        <f>VLOOKUP(C1557,'Cleaned Customer Dim'!$A$2:$E$501,5,FALSE)</f>
        <v>Male</v>
      </c>
      <c r="Q1557" s="6" t="str">
        <f>VLOOKUP(C1557,'Cleaned Customer Dim'!$A$2:$J$501,10,FALSE)</f>
        <v>Platinum</v>
      </c>
      <c r="R1557" s="4" t="str">
        <f>VLOOKUP(D1557,'Cleaned Product Dim'!$A$2:$C$101,3,FALSE)</f>
        <v>Home</v>
      </c>
      <c r="S1557" s="6">
        <f>VLOOKUP(D1557,'Cleaned Product Dim'!$A$2:$G$101,7,FALSE)</f>
        <v>19.52</v>
      </c>
      <c r="T1557" s="6">
        <f>VLOOKUP(D1557,'Cleaned Product Dim'!$A$2:$H$101,8,FALSE)</f>
        <v>57</v>
      </c>
      <c r="U1557" s="6" t="str">
        <f>VLOOKUP(E1557,'Cleaned Store Dim'!$A$2:$C$21,3,FALSE)</f>
        <v>East</v>
      </c>
      <c r="V1557" s="6" t="str">
        <f>VLOOKUP(E1557,'Cleaned Store Dim'!$A$2:$E$21,5,FALSE)</f>
        <v>Online</v>
      </c>
      <c r="W1557" s="6" t="str">
        <f>VLOOKUP(E1557,'Cleaned Store Dim'!$A$2:$F$21,6,FALSE)</f>
        <v>Joseph</v>
      </c>
    </row>
    <row r="1558" spans="1:23" ht="15.75" x14ac:dyDescent="0.25">
      <c r="A1558" s="4" t="s">
        <v>3523</v>
      </c>
      <c r="B1558" s="20">
        <v>45576</v>
      </c>
      <c r="C1558" s="4" t="s">
        <v>1528</v>
      </c>
      <c r="D1558" s="4" t="s">
        <v>1686</v>
      </c>
      <c r="E1558" s="4" t="s">
        <v>1887</v>
      </c>
      <c r="F1558" s="4">
        <v>1</v>
      </c>
      <c r="G1558" s="4">
        <v>887.38</v>
      </c>
      <c r="H1558" s="4">
        <v>0.01</v>
      </c>
      <c r="I1558" s="4" t="s">
        <v>1964</v>
      </c>
      <c r="J1558" s="4">
        <v>878.50620000000004</v>
      </c>
      <c r="K1558" s="4">
        <f t="shared" si="96"/>
        <v>1</v>
      </c>
      <c r="L1558" s="4">
        <f t="shared" si="97"/>
        <v>887.38</v>
      </c>
      <c r="M1558" s="4">
        <f t="shared" si="98"/>
        <v>0.01</v>
      </c>
      <c r="N1558" s="4">
        <f t="shared" si="99"/>
        <v>878.50620000000004</v>
      </c>
      <c r="O1558" s="6">
        <f>VLOOKUP(C1558,'Cleaned Customer Dim'!$A$2:$D$501,4,FALSE)</f>
        <v>28</v>
      </c>
      <c r="P1558" s="6" t="str">
        <f>VLOOKUP(C1558,'Cleaned Customer Dim'!$A$2:$E$501,5,FALSE)</f>
        <v>Male</v>
      </c>
      <c r="Q1558" s="6" t="str">
        <f>VLOOKUP(C1558,'Cleaned Customer Dim'!$A$2:$J$501,10,FALSE)</f>
        <v>Silver</v>
      </c>
      <c r="R1558" s="4" t="str">
        <f>VLOOKUP(D1558,'Cleaned Product Dim'!$A$2:$C$101,3,FALSE)</f>
        <v>Clothing</v>
      </c>
      <c r="S1558" s="6">
        <f>VLOOKUP(D1558,'Cleaned Product Dim'!$A$2:$G$101,7,FALSE)</f>
        <v>223.43</v>
      </c>
      <c r="T1558" s="6">
        <f>VLOOKUP(D1558,'Cleaned Product Dim'!$A$2:$H$101,8,FALSE)</f>
        <v>154</v>
      </c>
      <c r="U1558" s="6" t="str">
        <f>VLOOKUP(E1558,'Cleaned Store Dim'!$A$2:$C$21,3,FALSE)</f>
        <v>East</v>
      </c>
      <c r="V1558" s="6" t="str">
        <f>VLOOKUP(E1558,'Cleaned Store Dim'!$A$2:$E$21,5,FALSE)</f>
        <v>Flagship</v>
      </c>
      <c r="W1558" s="6" t="str">
        <f>VLOOKUP(E1558,'Cleaned Store Dim'!$A$2:$F$21,6,FALSE)</f>
        <v>Washington</v>
      </c>
    </row>
    <row r="1559" spans="1:23" ht="15.75" x14ac:dyDescent="0.25">
      <c r="A1559" s="4" t="s">
        <v>3524</v>
      </c>
      <c r="B1559" s="20">
        <v>45524</v>
      </c>
      <c r="C1559" s="4" t="s">
        <v>995</v>
      </c>
      <c r="D1559" s="4" t="s">
        <v>1689</v>
      </c>
      <c r="E1559" s="4" t="s">
        <v>1929</v>
      </c>
      <c r="F1559" s="4">
        <v>4</v>
      </c>
      <c r="G1559" s="4">
        <v>332.97</v>
      </c>
      <c r="H1559" s="4">
        <v>0.28000000000000003</v>
      </c>
      <c r="I1559" s="4" t="s">
        <v>1959</v>
      </c>
      <c r="J1559" s="4">
        <v>958.95360000000005</v>
      </c>
      <c r="K1559" s="4">
        <f t="shared" si="96"/>
        <v>4</v>
      </c>
      <c r="L1559" s="4">
        <f t="shared" si="97"/>
        <v>332.97</v>
      </c>
      <c r="M1559" s="4">
        <f t="shared" si="98"/>
        <v>0.28000000000000003</v>
      </c>
      <c r="N1559" s="4">
        <f t="shared" si="99"/>
        <v>958.95360000000005</v>
      </c>
      <c r="O1559" s="6">
        <f>VLOOKUP(C1559,'Cleaned Customer Dim'!$A$2:$D$501,4,FALSE)</f>
        <v>47</v>
      </c>
      <c r="P1559" s="6" t="str">
        <f>VLOOKUP(C1559,'Cleaned Customer Dim'!$A$2:$E$501,5,FALSE)</f>
        <v>Female</v>
      </c>
      <c r="Q1559" s="6" t="str">
        <f>VLOOKUP(C1559,'Cleaned Customer Dim'!$A$2:$J$501,10,FALSE)</f>
        <v>Silver</v>
      </c>
      <c r="R1559" s="4" t="str">
        <f>VLOOKUP(D1559,'Cleaned Product Dim'!$A$2:$C$101,3,FALSE)</f>
        <v>Clothing</v>
      </c>
      <c r="S1559" s="6">
        <f>VLOOKUP(D1559,'Cleaned Product Dim'!$A$2:$G$101,7,FALSE)</f>
        <v>353.47</v>
      </c>
      <c r="T1559" s="6">
        <f>VLOOKUP(D1559,'Cleaned Product Dim'!$A$2:$H$101,8,FALSE)</f>
        <v>214</v>
      </c>
      <c r="U1559" s="6" t="str">
        <f>VLOOKUP(E1559,'Cleaned Store Dim'!$A$2:$C$21,3,FALSE)</f>
        <v>North</v>
      </c>
      <c r="V1559" s="6" t="str">
        <f>VLOOKUP(E1559,'Cleaned Store Dim'!$A$2:$E$21,5,FALSE)</f>
        <v>Online</v>
      </c>
      <c r="W1559" s="6" t="str">
        <f>VLOOKUP(E1559,'Cleaned Store Dim'!$A$2:$F$21,6,FALSE)</f>
        <v>Sabrina</v>
      </c>
    </row>
    <row r="1560" spans="1:23" ht="15.75" x14ac:dyDescent="0.25">
      <c r="A1560" s="4" t="s">
        <v>3525</v>
      </c>
      <c r="B1560" s="20">
        <v>45757</v>
      </c>
      <c r="C1560" s="4" t="s">
        <v>96</v>
      </c>
      <c r="D1560" s="4" t="s">
        <v>1718</v>
      </c>
      <c r="E1560" s="4" t="s">
        <v>1887</v>
      </c>
      <c r="F1560" s="4">
        <v>2</v>
      </c>
      <c r="G1560" s="4">
        <v>157.91</v>
      </c>
      <c r="H1560" s="4">
        <v>0.09</v>
      </c>
      <c r="I1560" s="4" t="s">
        <v>1964</v>
      </c>
      <c r="J1560" s="4">
        <v>287.39620000000002</v>
      </c>
      <c r="K1560" s="4">
        <f t="shared" si="96"/>
        <v>2</v>
      </c>
      <c r="L1560" s="4">
        <f t="shared" si="97"/>
        <v>157.91</v>
      </c>
      <c r="M1560" s="4">
        <f t="shared" si="98"/>
        <v>0.09</v>
      </c>
      <c r="N1560" s="4">
        <f t="shared" si="99"/>
        <v>287.39620000000002</v>
      </c>
      <c r="O1560" s="6">
        <f>VLOOKUP(C1560,'Cleaned Customer Dim'!$A$2:$D$501,4,FALSE)</f>
        <v>36</v>
      </c>
      <c r="P1560" s="6" t="str">
        <f>VLOOKUP(C1560,'Cleaned Customer Dim'!$A$2:$E$501,5,FALSE)</f>
        <v>Female</v>
      </c>
      <c r="Q1560" s="6" t="str">
        <f>VLOOKUP(C1560,'Cleaned Customer Dim'!$A$2:$J$501,10,FALSE)</f>
        <v>Gold</v>
      </c>
      <c r="R1560" s="4" t="str">
        <f>VLOOKUP(D1560,'Cleaned Product Dim'!$A$2:$C$101,3,FALSE)</f>
        <v>Clothing</v>
      </c>
      <c r="S1560" s="6">
        <f>VLOOKUP(D1560,'Cleaned Product Dim'!$A$2:$G$101,7,FALSE)</f>
        <v>167.34</v>
      </c>
      <c r="T1560" s="6">
        <f>VLOOKUP(D1560,'Cleaned Product Dim'!$A$2:$H$101,8,FALSE)</f>
        <v>296</v>
      </c>
      <c r="U1560" s="6" t="str">
        <f>VLOOKUP(E1560,'Cleaned Store Dim'!$A$2:$C$21,3,FALSE)</f>
        <v>East</v>
      </c>
      <c r="V1560" s="6" t="str">
        <f>VLOOKUP(E1560,'Cleaned Store Dim'!$A$2:$E$21,5,FALSE)</f>
        <v>Flagship</v>
      </c>
      <c r="W1560" s="6" t="str">
        <f>VLOOKUP(E1560,'Cleaned Store Dim'!$A$2:$F$21,6,FALSE)</f>
        <v>Washington</v>
      </c>
    </row>
    <row r="1561" spans="1:23" ht="15.75" x14ac:dyDescent="0.25">
      <c r="A1561" s="4" t="s">
        <v>3526</v>
      </c>
      <c r="B1561" s="20">
        <v>45391</v>
      </c>
      <c r="C1561" s="4" t="s">
        <v>1127</v>
      </c>
      <c r="D1561" s="4" t="s">
        <v>1606</v>
      </c>
      <c r="E1561" s="4" t="s">
        <v>1945</v>
      </c>
      <c r="F1561" s="4">
        <v>1</v>
      </c>
      <c r="G1561" s="4">
        <v>548.15</v>
      </c>
      <c r="H1561" s="4">
        <v>0.11</v>
      </c>
      <c r="I1561" s="4" t="s">
        <v>1959</v>
      </c>
      <c r="J1561" s="4">
        <v>487.8535</v>
      </c>
      <c r="K1561" s="4">
        <f t="shared" si="96"/>
        <v>1</v>
      </c>
      <c r="L1561" s="4">
        <f t="shared" si="97"/>
        <v>548.15</v>
      </c>
      <c r="M1561" s="4">
        <f t="shared" si="98"/>
        <v>0.11</v>
      </c>
      <c r="N1561" s="4">
        <f t="shared" si="99"/>
        <v>487.8535</v>
      </c>
      <c r="O1561" s="6">
        <f>VLOOKUP(C1561,'Cleaned Customer Dim'!$A$2:$D$501,4,FALSE)</f>
        <v>54</v>
      </c>
      <c r="P1561" s="6" t="str">
        <f>VLOOKUP(C1561,'Cleaned Customer Dim'!$A$2:$E$501,5,FALSE)</f>
        <v>Male</v>
      </c>
      <c r="Q1561" s="6" t="str">
        <f>VLOOKUP(C1561,'Cleaned Customer Dim'!$A$2:$J$501,10,FALSE)</f>
        <v>Bronze</v>
      </c>
      <c r="R1561" s="4" t="str">
        <f>VLOOKUP(D1561,'Cleaned Product Dim'!$A$2:$C$101,3,FALSE)</f>
        <v>Beauty</v>
      </c>
      <c r="S1561" s="6">
        <f>VLOOKUP(D1561,'Cleaned Product Dim'!$A$2:$G$101,7,FALSE)</f>
        <v>115.82</v>
      </c>
      <c r="T1561" s="6">
        <f>VLOOKUP(D1561,'Cleaned Product Dim'!$A$2:$H$101,8,FALSE)</f>
        <v>460</v>
      </c>
      <c r="U1561" s="6" t="str">
        <f>VLOOKUP(E1561,'Cleaned Store Dim'!$A$2:$C$21,3,FALSE)</f>
        <v>East</v>
      </c>
      <c r="V1561" s="6" t="str">
        <f>VLOOKUP(E1561,'Cleaned Store Dim'!$A$2:$E$21,5,FALSE)</f>
        <v>Flagship</v>
      </c>
      <c r="W1561" s="6" t="str">
        <f>VLOOKUP(E1561,'Cleaned Store Dim'!$A$2:$F$21,6,FALSE)</f>
        <v>East Stevechester</v>
      </c>
    </row>
    <row r="1562" spans="1:23" ht="15.75" x14ac:dyDescent="0.25">
      <c r="A1562" s="4" t="s">
        <v>3527</v>
      </c>
      <c r="B1562" s="20">
        <v>45555</v>
      </c>
      <c r="C1562" s="4" t="s">
        <v>689</v>
      </c>
      <c r="D1562" s="4" t="s">
        <v>1725</v>
      </c>
      <c r="E1562" s="4" t="s">
        <v>1936</v>
      </c>
      <c r="F1562" s="4">
        <v>1</v>
      </c>
      <c r="G1562" s="4">
        <v>135.13</v>
      </c>
      <c r="H1562" s="4">
        <v>0.04</v>
      </c>
      <c r="I1562" s="4" t="s">
        <v>1959</v>
      </c>
      <c r="J1562" s="4">
        <v>129.72479999999999</v>
      </c>
      <c r="K1562" s="4">
        <f t="shared" si="96"/>
        <v>1</v>
      </c>
      <c r="L1562" s="4">
        <f t="shared" si="97"/>
        <v>135.13</v>
      </c>
      <c r="M1562" s="4">
        <f t="shared" si="98"/>
        <v>0.04</v>
      </c>
      <c r="N1562" s="4">
        <f t="shared" si="99"/>
        <v>129.72479999999999</v>
      </c>
      <c r="O1562" s="6">
        <f>VLOOKUP(C1562,'Cleaned Customer Dim'!$A$2:$D$501,4,FALSE)</f>
        <v>50</v>
      </c>
      <c r="P1562" s="6" t="str">
        <f>VLOOKUP(C1562,'Cleaned Customer Dim'!$A$2:$E$501,5,FALSE)</f>
        <v>Female</v>
      </c>
      <c r="Q1562" s="6" t="str">
        <f>VLOOKUP(C1562,'Cleaned Customer Dim'!$A$2:$J$501,10,FALSE)</f>
        <v>Platinum</v>
      </c>
      <c r="R1562" s="4" t="str">
        <f>VLOOKUP(D1562,'Cleaned Product Dim'!$A$2:$C$101,3,FALSE)</f>
        <v>Electronics</v>
      </c>
      <c r="S1562" s="6">
        <f>VLOOKUP(D1562,'Cleaned Product Dim'!$A$2:$G$101,7,FALSE)</f>
        <v>177.98</v>
      </c>
      <c r="T1562" s="6">
        <f>VLOOKUP(D1562,'Cleaned Product Dim'!$A$2:$H$101,8,FALSE)</f>
        <v>103</v>
      </c>
      <c r="U1562" s="6" t="str">
        <f>VLOOKUP(E1562,'Cleaned Store Dim'!$A$2:$C$21,3,FALSE)</f>
        <v>North</v>
      </c>
      <c r="V1562" s="6" t="str">
        <f>VLOOKUP(E1562,'Cleaned Store Dim'!$A$2:$E$21,5,FALSE)</f>
        <v>Flagship</v>
      </c>
      <c r="W1562" s="6" t="str">
        <f>VLOOKUP(E1562,'Cleaned Store Dim'!$A$2:$F$21,6,FALSE)</f>
        <v>Jenniferstad</v>
      </c>
    </row>
    <row r="1563" spans="1:23" ht="15.75" x14ac:dyDescent="0.25">
      <c r="A1563" s="4" t="s">
        <v>3528</v>
      </c>
      <c r="B1563" s="20">
        <v>45281</v>
      </c>
      <c r="C1563" s="4" t="s">
        <v>719</v>
      </c>
      <c r="D1563" s="4" t="s">
        <v>1750</v>
      </c>
      <c r="E1563" s="4" t="s">
        <v>1901</v>
      </c>
      <c r="F1563" s="4">
        <v>3</v>
      </c>
      <c r="G1563" s="4">
        <v>579.26</v>
      </c>
      <c r="H1563" s="4">
        <v>0.19</v>
      </c>
      <c r="I1563" s="4" t="s">
        <v>1959</v>
      </c>
      <c r="J1563" s="4">
        <v>1407.6017999999999</v>
      </c>
      <c r="K1563" s="4">
        <f t="shared" si="96"/>
        <v>3</v>
      </c>
      <c r="L1563" s="4">
        <f t="shared" si="97"/>
        <v>579.26</v>
      </c>
      <c r="M1563" s="4">
        <f t="shared" si="98"/>
        <v>0.19</v>
      </c>
      <c r="N1563" s="4">
        <f t="shared" si="99"/>
        <v>1407.6017999999999</v>
      </c>
      <c r="O1563" s="6">
        <f>VLOOKUP(C1563,'Cleaned Customer Dim'!$A$2:$D$501,4,FALSE)</f>
        <v>47</v>
      </c>
      <c r="P1563" s="6" t="str">
        <f>VLOOKUP(C1563,'Cleaned Customer Dim'!$A$2:$E$501,5,FALSE)</f>
        <v>Female</v>
      </c>
      <c r="Q1563" s="6" t="str">
        <f>VLOOKUP(C1563,'Cleaned Customer Dim'!$A$2:$J$501,10,FALSE)</f>
        <v>Gold</v>
      </c>
      <c r="R1563" s="4" t="str">
        <f>VLOOKUP(D1563,'Cleaned Product Dim'!$A$2:$C$101,3,FALSE)</f>
        <v>Home</v>
      </c>
      <c r="S1563" s="6">
        <f>VLOOKUP(D1563,'Cleaned Product Dim'!$A$2:$G$101,7,FALSE)</f>
        <v>461.47</v>
      </c>
      <c r="T1563" s="6">
        <f>VLOOKUP(D1563,'Cleaned Product Dim'!$A$2:$H$101,8,FALSE)</f>
        <v>190</v>
      </c>
      <c r="U1563" s="6" t="str">
        <f>VLOOKUP(E1563,'Cleaned Store Dim'!$A$2:$C$21,3,FALSE)</f>
        <v>North</v>
      </c>
      <c r="V1563" s="6" t="str">
        <f>VLOOKUP(E1563,'Cleaned Store Dim'!$A$2:$E$21,5,FALSE)</f>
        <v>Outlet</v>
      </c>
      <c r="W1563" s="6" t="str">
        <f>VLOOKUP(E1563,'Cleaned Store Dim'!$A$2:$F$21,6,FALSE)</f>
        <v>Goldberg</v>
      </c>
    </row>
    <row r="1564" spans="1:23" ht="15.75" x14ac:dyDescent="0.25">
      <c r="A1564" s="4" t="s">
        <v>3529</v>
      </c>
      <c r="B1564" s="20">
        <v>45582</v>
      </c>
      <c r="C1564" s="4" t="s">
        <v>1226</v>
      </c>
      <c r="D1564" s="4" t="s">
        <v>1625</v>
      </c>
      <c r="E1564" s="4" t="s">
        <v>1887</v>
      </c>
      <c r="F1564" s="4">
        <v>1</v>
      </c>
      <c r="G1564" s="4">
        <v>465.63</v>
      </c>
      <c r="H1564" s="4">
        <v>0.25</v>
      </c>
      <c r="I1564" s="4" t="s">
        <v>1959</v>
      </c>
      <c r="J1564" s="4">
        <v>349.22250000000003</v>
      </c>
      <c r="K1564" s="4">
        <f t="shared" si="96"/>
        <v>1</v>
      </c>
      <c r="L1564" s="4">
        <f t="shared" si="97"/>
        <v>465.63</v>
      </c>
      <c r="M1564" s="4">
        <f t="shared" si="98"/>
        <v>0.25</v>
      </c>
      <c r="N1564" s="4">
        <f t="shared" si="99"/>
        <v>349.22250000000003</v>
      </c>
      <c r="O1564" s="6">
        <f>VLOOKUP(C1564,'Cleaned Customer Dim'!$A$2:$D$501,4,FALSE)</f>
        <v>50</v>
      </c>
      <c r="P1564" s="6" t="str">
        <f>VLOOKUP(C1564,'Cleaned Customer Dim'!$A$2:$E$501,5,FALSE)</f>
        <v>Male</v>
      </c>
      <c r="Q1564" s="6" t="str">
        <f>VLOOKUP(C1564,'Cleaned Customer Dim'!$A$2:$J$501,10,FALSE)</f>
        <v>Platinum</v>
      </c>
      <c r="R1564" s="4" t="str">
        <f>VLOOKUP(D1564,'Cleaned Product Dim'!$A$2:$C$101,3,FALSE)</f>
        <v>Sports</v>
      </c>
      <c r="S1564" s="6">
        <f>VLOOKUP(D1564,'Cleaned Product Dim'!$A$2:$G$101,7,FALSE)</f>
        <v>144.53</v>
      </c>
      <c r="T1564" s="6">
        <f>VLOOKUP(D1564,'Cleaned Product Dim'!$A$2:$H$101,8,FALSE)</f>
        <v>367</v>
      </c>
      <c r="U1564" s="6" t="str">
        <f>VLOOKUP(E1564,'Cleaned Store Dim'!$A$2:$C$21,3,FALSE)</f>
        <v>East</v>
      </c>
      <c r="V1564" s="6" t="str">
        <f>VLOOKUP(E1564,'Cleaned Store Dim'!$A$2:$E$21,5,FALSE)</f>
        <v>Flagship</v>
      </c>
      <c r="W1564" s="6" t="str">
        <f>VLOOKUP(E1564,'Cleaned Store Dim'!$A$2:$F$21,6,FALSE)</f>
        <v>Washington</v>
      </c>
    </row>
    <row r="1565" spans="1:23" ht="15.75" x14ac:dyDescent="0.25">
      <c r="A1565" s="4" t="s">
        <v>3530</v>
      </c>
      <c r="B1565" s="20">
        <v>45372</v>
      </c>
      <c r="C1565" s="4" t="s">
        <v>185</v>
      </c>
      <c r="D1565" s="4" t="s">
        <v>1811</v>
      </c>
      <c r="E1565" s="4" t="s">
        <v>1939</v>
      </c>
      <c r="F1565" s="4">
        <v>2</v>
      </c>
      <c r="G1565" s="4">
        <v>675.61</v>
      </c>
      <c r="H1565" s="4">
        <v>0.08</v>
      </c>
      <c r="I1565" s="4" t="s">
        <v>1964</v>
      </c>
      <c r="J1565" s="4">
        <v>1243.1224</v>
      </c>
      <c r="K1565" s="4">
        <f t="shared" si="96"/>
        <v>2</v>
      </c>
      <c r="L1565" s="4">
        <f t="shared" si="97"/>
        <v>675.61</v>
      </c>
      <c r="M1565" s="4">
        <f t="shared" si="98"/>
        <v>0.08</v>
      </c>
      <c r="N1565" s="4">
        <f t="shared" si="99"/>
        <v>1243.1224</v>
      </c>
      <c r="O1565" s="6">
        <f>VLOOKUP(C1565,'Cleaned Customer Dim'!$A$2:$D$501,4,FALSE)</f>
        <v>54</v>
      </c>
      <c r="P1565" s="6" t="str">
        <f>VLOOKUP(C1565,'Cleaned Customer Dim'!$A$2:$E$501,5,FALSE)</f>
        <v>Female</v>
      </c>
      <c r="Q1565" s="6" t="str">
        <f>VLOOKUP(C1565,'Cleaned Customer Dim'!$A$2:$J$501,10,FALSE)</f>
        <v>Silver</v>
      </c>
      <c r="R1565" s="4" t="str">
        <f>VLOOKUP(D1565,'Cleaned Product Dim'!$A$2:$C$101,3,FALSE)</f>
        <v>Electronics</v>
      </c>
      <c r="S1565" s="6">
        <f>VLOOKUP(D1565,'Cleaned Product Dim'!$A$2:$G$101,7,FALSE)</f>
        <v>392.89</v>
      </c>
      <c r="T1565" s="6">
        <f>VLOOKUP(D1565,'Cleaned Product Dim'!$A$2:$H$101,8,FALSE)</f>
        <v>320</v>
      </c>
      <c r="U1565" s="6" t="str">
        <f>VLOOKUP(E1565,'Cleaned Store Dim'!$A$2:$C$21,3,FALSE)</f>
        <v>West</v>
      </c>
      <c r="V1565" s="6" t="str">
        <f>VLOOKUP(E1565,'Cleaned Store Dim'!$A$2:$E$21,5,FALSE)</f>
        <v>Flagship</v>
      </c>
      <c r="W1565" s="6" t="str">
        <f>VLOOKUP(E1565,'Cleaned Store Dim'!$A$2:$F$21,6,FALSE)</f>
        <v>New Jimmy</v>
      </c>
    </row>
    <row r="1566" spans="1:23" ht="15.75" x14ac:dyDescent="0.25">
      <c r="A1566" s="4" t="s">
        <v>3531</v>
      </c>
      <c r="B1566" s="20">
        <v>45458</v>
      </c>
      <c r="C1566" s="4" t="s">
        <v>1304</v>
      </c>
      <c r="D1566" s="4" t="s">
        <v>1677</v>
      </c>
      <c r="E1566" s="4" t="s">
        <v>1911</v>
      </c>
      <c r="F1566" s="4">
        <v>1</v>
      </c>
      <c r="G1566" s="4">
        <v>718.99</v>
      </c>
      <c r="H1566" s="4">
        <v>0.08</v>
      </c>
      <c r="I1566" s="4" t="s">
        <v>1961</v>
      </c>
      <c r="J1566" s="4">
        <v>661.47080000000005</v>
      </c>
      <c r="K1566" s="4">
        <f t="shared" si="96"/>
        <v>1</v>
      </c>
      <c r="L1566" s="4">
        <f t="shared" si="97"/>
        <v>718.99</v>
      </c>
      <c r="M1566" s="4">
        <f t="shared" si="98"/>
        <v>0.08</v>
      </c>
      <c r="N1566" s="4">
        <f t="shared" si="99"/>
        <v>661.47080000000005</v>
      </c>
      <c r="O1566" s="6">
        <f>VLOOKUP(C1566,'Cleaned Customer Dim'!$A$2:$D$501,4,FALSE)</f>
        <v>46</v>
      </c>
      <c r="P1566" s="6" t="str">
        <f>VLOOKUP(C1566,'Cleaned Customer Dim'!$A$2:$E$501,5,FALSE)</f>
        <v>Male</v>
      </c>
      <c r="Q1566" s="6" t="str">
        <f>VLOOKUP(C1566,'Cleaned Customer Dim'!$A$2:$J$501,10,FALSE)</f>
        <v>Platinum</v>
      </c>
      <c r="R1566" s="4" t="str">
        <f>VLOOKUP(D1566,'Cleaned Product Dim'!$A$2:$C$101,3,FALSE)</f>
        <v>Home</v>
      </c>
      <c r="S1566" s="6">
        <f>VLOOKUP(D1566,'Cleaned Product Dim'!$A$2:$G$101,7,FALSE)</f>
        <v>179.77</v>
      </c>
      <c r="T1566" s="6">
        <f>VLOOKUP(D1566,'Cleaned Product Dim'!$A$2:$H$101,8,FALSE)</f>
        <v>305</v>
      </c>
      <c r="U1566" s="6" t="str">
        <f>VLOOKUP(E1566,'Cleaned Store Dim'!$A$2:$C$21,3,FALSE)</f>
        <v>East</v>
      </c>
      <c r="V1566" s="6" t="str">
        <f>VLOOKUP(E1566,'Cleaned Store Dim'!$A$2:$E$21,5,FALSE)</f>
        <v>Online</v>
      </c>
      <c r="W1566" s="6" t="str">
        <f>VLOOKUP(E1566,'Cleaned Store Dim'!$A$2:$F$21,6,FALSE)</f>
        <v>Joseph</v>
      </c>
    </row>
    <row r="1567" spans="1:23" ht="15.75" x14ac:dyDescent="0.25">
      <c r="A1567" s="4" t="s">
        <v>3532</v>
      </c>
      <c r="B1567" s="20">
        <v>45943</v>
      </c>
      <c r="C1567" s="4" t="s">
        <v>1187</v>
      </c>
      <c r="D1567" s="4" t="s">
        <v>1613</v>
      </c>
      <c r="E1567" s="4" t="s">
        <v>1924</v>
      </c>
      <c r="F1567" s="4">
        <v>2</v>
      </c>
      <c r="G1567" s="4">
        <v>675.65</v>
      </c>
      <c r="H1567" s="4">
        <v>0.2</v>
      </c>
      <c r="I1567" s="4" t="s">
        <v>1964</v>
      </c>
      <c r="J1567" s="4">
        <v>1081.04</v>
      </c>
      <c r="K1567" s="4">
        <f t="shared" si="96"/>
        <v>2</v>
      </c>
      <c r="L1567" s="4">
        <f t="shared" si="97"/>
        <v>675.65</v>
      </c>
      <c r="M1567" s="4">
        <f t="shared" si="98"/>
        <v>0.2</v>
      </c>
      <c r="N1567" s="4">
        <f t="shared" si="99"/>
        <v>1081.04</v>
      </c>
      <c r="O1567" s="6">
        <f>VLOOKUP(C1567,'Cleaned Customer Dim'!$A$2:$D$501,4,FALSE)</f>
        <v>30</v>
      </c>
      <c r="P1567" s="6" t="str">
        <f>VLOOKUP(C1567,'Cleaned Customer Dim'!$A$2:$E$501,5,FALSE)</f>
        <v>Male</v>
      </c>
      <c r="Q1567" s="6" t="str">
        <f>VLOOKUP(C1567,'Cleaned Customer Dim'!$A$2:$J$501,10,FALSE)</f>
        <v>Bronze</v>
      </c>
      <c r="R1567" s="4" t="str">
        <f>VLOOKUP(D1567,'Cleaned Product Dim'!$A$2:$C$101,3,FALSE)</f>
        <v>Home</v>
      </c>
      <c r="S1567" s="6">
        <f>VLOOKUP(D1567,'Cleaned Product Dim'!$A$2:$G$101,7,FALSE)</f>
        <v>48.01</v>
      </c>
      <c r="T1567" s="6">
        <f>VLOOKUP(D1567,'Cleaned Product Dim'!$A$2:$H$101,8,FALSE)</f>
        <v>439</v>
      </c>
      <c r="U1567" s="6" t="str">
        <f>VLOOKUP(E1567,'Cleaned Store Dim'!$A$2:$C$21,3,FALSE)</f>
        <v>East</v>
      </c>
      <c r="V1567" s="6" t="str">
        <f>VLOOKUP(E1567,'Cleaned Store Dim'!$A$2:$E$21,5,FALSE)</f>
        <v>Online</v>
      </c>
      <c r="W1567" s="6" t="str">
        <f>VLOOKUP(E1567,'Cleaned Store Dim'!$A$2:$F$21,6,FALSE)</f>
        <v>David</v>
      </c>
    </row>
    <row r="1568" spans="1:23" ht="15.75" x14ac:dyDescent="0.25">
      <c r="A1568" s="4" t="s">
        <v>3533</v>
      </c>
      <c r="B1568" s="20">
        <v>45374</v>
      </c>
      <c r="C1568" s="4" t="s">
        <v>1067</v>
      </c>
      <c r="D1568" s="4" t="s">
        <v>1868</v>
      </c>
      <c r="E1568" s="4" t="s">
        <v>1936</v>
      </c>
      <c r="F1568" s="4">
        <v>4</v>
      </c>
      <c r="G1568" s="4">
        <v>284.24</v>
      </c>
      <c r="H1568" s="4">
        <v>0.1</v>
      </c>
      <c r="I1568" s="4" t="s">
        <v>1959</v>
      </c>
      <c r="J1568" s="4">
        <v>1023.264</v>
      </c>
      <c r="K1568" s="4">
        <f t="shared" si="96"/>
        <v>4</v>
      </c>
      <c r="L1568" s="4">
        <f t="shared" si="97"/>
        <v>284.24</v>
      </c>
      <c r="M1568" s="4">
        <f t="shared" si="98"/>
        <v>0.1</v>
      </c>
      <c r="N1568" s="4">
        <f t="shared" si="99"/>
        <v>1023.264</v>
      </c>
      <c r="O1568" s="6">
        <f>VLOOKUP(C1568,'Cleaned Customer Dim'!$A$2:$D$501,4,FALSE)</f>
        <v>58</v>
      </c>
      <c r="P1568" s="6" t="str">
        <f>VLOOKUP(C1568,'Cleaned Customer Dim'!$A$2:$E$501,5,FALSE)</f>
        <v>Female</v>
      </c>
      <c r="Q1568" s="6" t="str">
        <f>VLOOKUP(C1568,'Cleaned Customer Dim'!$A$2:$J$501,10,FALSE)</f>
        <v>Silver</v>
      </c>
      <c r="R1568" s="4" t="str">
        <f>VLOOKUP(D1568,'Cleaned Product Dim'!$A$2:$C$101,3,FALSE)</f>
        <v>Sports</v>
      </c>
      <c r="S1568" s="6">
        <f>VLOOKUP(D1568,'Cleaned Product Dim'!$A$2:$G$101,7,FALSE)</f>
        <v>60.65</v>
      </c>
      <c r="T1568" s="6">
        <f>VLOOKUP(D1568,'Cleaned Product Dim'!$A$2:$H$101,8,FALSE)</f>
        <v>75</v>
      </c>
      <c r="U1568" s="6" t="str">
        <f>VLOOKUP(E1568,'Cleaned Store Dim'!$A$2:$C$21,3,FALSE)</f>
        <v>North</v>
      </c>
      <c r="V1568" s="6" t="str">
        <f>VLOOKUP(E1568,'Cleaned Store Dim'!$A$2:$E$21,5,FALSE)</f>
        <v>Flagship</v>
      </c>
      <c r="W1568" s="6" t="str">
        <f>VLOOKUP(E1568,'Cleaned Store Dim'!$A$2:$F$21,6,FALSE)</f>
        <v>Jenniferstad</v>
      </c>
    </row>
    <row r="1569" spans="1:23" ht="15.75" x14ac:dyDescent="0.25">
      <c r="A1569" s="4" t="s">
        <v>3534</v>
      </c>
      <c r="B1569" s="20">
        <v>45374</v>
      </c>
      <c r="C1569" s="4" t="s">
        <v>701</v>
      </c>
      <c r="D1569" s="4" t="s">
        <v>1560</v>
      </c>
      <c r="E1569" s="4" t="s">
        <v>1901</v>
      </c>
      <c r="F1569" s="4">
        <v>1</v>
      </c>
      <c r="G1569" s="4">
        <v>94.26</v>
      </c>
      <c r="H1569" s="4">
        <v>0.18</v>
      </c>
      <c r="I1569" s="4" t="s">
        <v>1961</v>
      </c>
      <c r="J1569" s="4">
        <v>77.293200000000013</v>
      </c>
      <c r="K1569" s="4">
        <f t="shared" si="96"/>
        <v>1</v>
      </c>
      <c r="L1569" s="4">
        <f t="shared" si="97"/>
        <v>94.26</v>
      </c>
      <c r="M1569" s="4">
        <f t="shared" si="98"/>
        <v>0.18</v>
      </c>
      <c r="N1569" s="4">
        <f t="shared" si="99"/>
        <v>77.293200000000013</v>
      </c>
      <c r="O1569" s="6">
        <f>VLOOKUP(C1569,'Cleaned Customer Dim'!$A$2:$D$501,4,FALSE)</f>
        <v>42</v>
      </c>
      <c r="P1569" s="6" t="str">
        <f>VLOOKUP(C1569,'Cleaned Customer Dim'!$A$2:$E$501,5,FALSE)</f>
        <v>Female</v>
      </c>
      <c r="Q1569" s="6" t="str">
        <f>VLOOKUP(C1569,'Cleaned Customer Dim'!$A$2:$J$501,10,FALSE)</f>
        <v>Platinum</v>
      </c>
      <c r="R1569" s="4" t="str">
        <f>VLOOKUP(D1569,'Cleaned Product Dim'!$A$2:$C$101,3,FALSE)</f>
        <v>Clothing</v>
      </c>
      <c r="S1569" s="6">
        <f>VLOOKUP(D1569,'Cleaned Product Dim'!$A$2:$G$101,7,FALSE)</f>
        <v>342.56</v>
      </c>
      <c r="T1569" s="6">
        <f>VLOOKUP(D1569,'Cleaned Product Dim'!$A$2:$H$101,8,FALSE)</f>
        <v>181</v>
      </c>
      <c r="U1569" s="6" t="str">
        <f>VLOOKUP(E1569,'Cleaned Store Dim'!$A$2:$C$21,3,FALSE)</f>
        <v>North</v>
      </c>
      <c r="V1569" s="6" t="str">
        <f>VLOOKUP(E1569,'Cleaned Store Dim'!$A$2:$E$21,5,FALSE)</f>
        <v>Outlet</v>
      </c>
      <c r="W1569" s="6" t="str">
        <f>VLOOKUP(E1569,'Cleaned Store Dim'!$A$2:$F$21,6,FALSE)</f>
        <v>Goldberg</v>
      </c>
    </row>
    <row r="1570" spans="1:23" ht="15.75" x14ac:dyDescent="0.25">
      <c r="A1570" s="4" t="s">
        <v>3535</v>
      </c>
      <c r="B1570" s="20">
        <v>45996</v>
      </c>
      <c r="C1570" s="4" t="s">
        <v>1304</v>
      </c>
      <c r="D1570" s="4" t="s">
        <v>1580</v>
      </c>
      <c r="E1570" s="4" t="s">
        <v>1924</v>
      </c>
      <c r="F1570" s="4">
        <v>4</v>
      </c>
      <c r="G1570" s="4">
        <v>458.58</v>
      </c>
      <c r="H1570" s="4">
        <v>0.28999999999999998</v>
      </c>
      <c r="I1570" s="4" t="s">
        <v>1964</v>
      </c>
      <c r="J1570" s="4">
        <v>1302.3671999999999</v>
      </c>
      <c r="K1570" s="4">
        <f t="shared" si="96"/>
        <v>4</v>
      </c>
      <c r="L1570" s="4">
        <f t="shared" si="97"/>
        <v>458.58</v>
      </c>
      <c r="M1570" s="4">
        <f t="shared" si="98"/>
        <v>0.28999999999999998</v>
      </c>
      <c r="N1570" s="4">
        <f t="shared" si="99"/>
        <v>1302.3671999999999</v>
      </c>
      <c r="O1570" s="6">
        <f>VLOOKUP(C1570,'Cleaned Customer Dim'!$A$2:$D$501,4,FALSE)</f>
        <v>46</v>
      </c>
      <c r="P1570" s="6" t="str">
        <f>VLOOKUP(C1570,'Cleaned Customer Dim'!$A$2:$E$501,5,FALSE)</f>
        <v>Male</v>
      </c>
      <c r="Q1570" s="6" t="str">
        <f>VLOOKUP(C1570,'Cleaned Customer Dim'!$A$2:$J$501,10,FALSE)</f>
        <v>Platinum</v>
      </c>
      <c r="R1570" s="4" t="str">
        <f>VLOOKUP(D1570,'Cleaned Product Dim'!$A$2:$C$101,3,FALSE)</f>
        <v>Beauty</v>
      </c>
      <c r="S1570" s="6">
        <f>VLOOKUP(D1570,'Cleaned Product Dim'!$A$2:$G$101,7,FALSE)</f>
        <v>312.8</v>
      </c>
      <c r="T1570" s="6">
        <f>VLOOKUP(D1570,'Cleaned Product Dim'!$A$2:$H$101,8,FALSE)</f>
        <v>350</v>
      </c>
      <c r="U1570" s="6" t="str">
        <f>VLOOKUP(E1570,'Cleaned Store Dim'!$A$2:$C$21,3,FALSE)</f>
        <v>East</v>
      </c>
      <c r="V1570" s="6" t="str">
        <f>VLOOKUP(E1570,'Cleaned Store Dim'!$A$2:$E$21,5,FALSE)</f>
        <v>Online</v>
      </c>
      <c r="W1570" s="6" t="str">
        <f>VLOOKUP(E1570,'Cleaned Store Dim'!$A$2:$F$21,6,FALSE)</f>
        <v>David</v>
      </c>
    </row>
    <row r="1571" spans="1:23" ht="15.75" x14ac:dyDescent="0.25">
      <c r="A1571" s="4" t="s">
        <v>3536</v>
      </c>
      <c r="B1571" s="20">
        <v>45541</v>
      </c>
      <c r="C1571" s="4" t="s">
        <v>400</v>
      </c>
      <c r="D1571" s="4" t="s">
        <v>1777</v>
      </c>
      <c r="E1571" s="4" t="s">
        <v>1924</v>
      </c>
      <c r="F1571" s="4">
        <v>4</v>
      </c>
      <c r="G1571" s="4">
        <v>704.49</v>
      </c>
      <c r="H1571" s="4">
        <v>0.05</v>
      </c>
      <c r="I1571" s="4" t="s">
        <v>1964</v>
      </c>
      <c r="J1571" s="4">
        <v>2677.0619999999999</v>
      </c>
      <c r="K1571" s="4">
        <f t="shared" si="96"/>
        <v>4</v>
      </c>
      <c r="L1571" s="4">
        <f t="shared" si="97"/>
        <v>704.49</v>
      </c>
      <c r="M1571" s="4">
        <f t="shared" si="98"/>
        <v>0.05</v>
      </c>
      <c r="N1571" s="4">
        <f t="shared" si="99"/>
        <v>2677.0619999999999</v>
      </c>
      <c r="O1571" s="6">
        <f>VLOOKUP(C1571,'Cleaned Customer Dim'!$A$2:$D$501,4,FALSE)</f>
        <v>51</v>
      </c>
      <c r="P1571" s="6" t="str">
        <f>VLOOKUP(C1571,'Cleaned Customer Dim'!$A$2:$E$501,5,FALSE)</f>
        <v>Male</v>
      </c>
      <c r="Q1571" s="6" t="str">
        <f>VLOOKUP(C1571,'Cleaned Customer Dim'!$A$2:$J$501,10,FALSE)</f>
        <v>Gold</v>
      </c>
      <c r="R1571" s="4" t="str">
        <f>VLOOKUP(D1571,'Cleaned Product Dim'!$A$2:$C$101,3,FALSE)</f>
        <v>Sports</v>
      </c>
      <c r="S1571" s="6">
        <f>VLOOKUP(D1571,'Cleaned Product Dim'!$A$2:$G$101,7,FALSE)</f>
        <v>240.63</v>
      </c>
      <c r="T1571" s="6">
        <f>VLOOKUP(D1571,'Cleaned Product Dim'!$A$2:$H$101,8,FALSE)</f>
        <v>423</v>
      </c>
      <c r="U1571" s="6" t="str">
        <f>VLOOKUP(E1571,'Cleaned Store Dim'!$A$2:$C$21,3,FALSE)</f>
        <v>East</v>
      </c>
      <c r="V1571" s="6" t="str">
        <f>VLOOKUP(E1571,'Cleaned Store Dim'!$A$2:$E$21,5,FALSE)</f>
        <v>Online</v>
      </c>
      <c r="W1571" s="6" t="str">
        <f>VLOOKUP(E1571,'Cleaned Store Dim'!$A$2:$F$21,6,FALSE)</f>
        <v>David</v>
      </c>
    </row>
    <row r="1572" spans="1:23" ht="15.75" x14ac:dyDescent="0.25">
      <c r="A1572" s="4" t="s">
        <v>3537</v>
      </c>
      <c r="B1572" s="20">
        <v>45284</v>
      </c>
      <c r="C1572" s="4" t="s">
        <v>134</v>
      </c>
      <c r="D1572" s="4" t="s">
        <v>1658</v>
      </c>
      <c r="E1572" s="4" t="s">
        <v>1948</v>
      </c>
      <c r="F1572" s="4">
        <v>4</v>
      </c>
      <c r="G1572" s="4">
        <v>822.32</v>
      </c>
      <c r="H1572" s="4">
        <v>0.26</v>
      </c>
      <c r="I1572" s="4" t="s">
        <v>1961</v>
      </c>
      <c r="J1572" s="4">
        <v>2434.0672</v>
      </c>
      <c r="K1572" s="4">
        <f t="shared" si="96"/>
        <v>4</v>
      </c>
      <c r="L1572" s="4">
        <f t="shared" si="97"/>
        <v>822.32</v>
      </c>
      <c r="M1572" s="4">
        <f t="shared" si="98"/>
        <v>0.26</v>
      </c>
      <c r="N1572" s="4">
        <f t="shared" si="99"/>
        <v>2434.0672</v>
      </c>
      <c r="O1572" s="6">
        <f>VLOOKUP(C1572,'Cleaned Customer Dim'!$A$2:$D$501,4,FALSE)</f>
        <v>48</v>
      </c>
      <c r="P1572" s="6" t="str">
        <f>VLOOKUP(C1572,'Cleaned Customer Dim'!$A$2:$E$501,5,FALSE)</f>
        <v>Female</v>
      </c>
      <c r="Q1572" s="6" t="str">
        <f>VLOOKUP(C1572,'Cleaned Customer Dim'!$A$2:$J$501,10,FALSE)</f>
        <v>Gold</v>
      </c>
      <c r="R1572" s="4" t="str">
        <f>VLOOKUP(D1572,'Cleaned Product Dim'!$A$2:$C$101,3,FALSE)</f>
        <v>Home</v>
      </c>
      <c r="S1572" s="6">
        <f>VLOOKUP(D1572,'Cleaned Product Dim'!$A$2:$G$101,7,FALSE)</f>
        <v>234.80599999999998</v>
      </c>
      <c r="T1572" s="6">
        <f>VLOOKUP(D1572,'Cleaned Product Dim'!$A$2:$H$101,8,FALSE)</f>
        <v>378</v>
      </c>
      <c r="U1572" s="6" t="str">
        <f>VLOOKUP(E1572,'Cleaned Store Dim'!$A$2:$C$21,3,FALSE)</f>
        <v>East</v>
      </c>
      <c r="V1572" s="6" t="str">
        <f>VLOOKUP(E1572,'Cleaned Store Dim'!$A$2:$E$21,5,FALSE)</f>
        <v>Online</v>
      </c>
      <c r="W1572" s="6" t="str">
        <f>VLOOKUP(E1572,'Cleaned Store Dim'!$A$2:$F$21,6,FALSE)</f>
        <v>Vasquez</v>
      </c>
    </row>
    <row r="1573" spans="1:23" ht="15.75" x14ac:dyDescent="0.25">
      <c r="A1573" s="4" t="s">
        <v>3538</v>
      </c>
      <c r="B1573" s="20">
        <v>45353</v>
      </c>
      <c r="C1573" s="4" t="s">
        <v>796</v>
      </c>
      <c r="D1573" s="4" t="s">
        <v>2061</v>
      </c>
      <c r="E1573" s="4" t="s">
        <v>1932</v>
      </c>
      <c r="F1573" s="4">
        <v>4</v>
      </c>
      <c r="G1573" s="4">
        <v>785.41</v>
      </c>
      <c r="H1573" s="4">
        <v>0.13</v>
      </c>
      <c r="I1573" s="4" t="s">
        <v>1964</v>
      </c>
      <c r="J1573" s="4">
        <v>2733.2267999999999</v>
      </c>
      <c r="K1573" s="4">
        <f t="shared" si="96"/>
        <v>4</v>
      </c>
      <c r="L1573" s="4">
        <f t="shared" si="97"/>
        <v>785.41</v>
      </c>
      <c r="M1573" s="4">
        <f t="shared" si="98"/>
        <v>0.13</v>
      </c>
      <c r="N1573" s="4">
        <f t="shared" si="99"/>
        <v>2733.2267999999999</v>
      </c>
      <c r="O1573" s="6">
        <f>VLOOKUP(C1573,'Cleaned Customer Dim'!$A$2:$D$501,4,FALSE)</f>
        <v>57</v>
      </c>
      <c r="P1573" s="6" t="str">
        <f>VLOOKUP(C1573,'Cleaned Customer Dim'!$A$2:$E$501,5,FALSE)</f>
        <v>Female</v>
      </c>
      <c r="Q1573" s="6" t="str">
        <f>VLOOKUP(C1573,'Cleaned Customer Dim'!$A$2:$J$501,10,FALSE)</f>
        <v>Platinum</v>
      </c>
      <c r="R1573" s="4" t="str">
        <f>VLOOKUP(D1573,'Cleaned Product Dim'!$A$2:$C$101,3,FALSE)</f>
        <v>Clothing</v>
      </c>
      <c r="S1573" s="6">
        <f>VLOOKUP(D1573,'Cleaned Product Dim'!$A$2:$G$101,7,FALSE)</f>
        <v>364.67</v>
      </c>
      <c r="T1573" s="6">
        <f>VLOOKUP(D1573,'Cleaned Product Dim'!$A$2:$H$101,8,FALSE)</f>
        <v>452</v>
      </c>
      <c r="U1573" s="6" t="str">
        <f>VLOOKUP(E1573,'Cleaned Store Dim'!$A$2:$C$21,3,FALSE)</f>
        <v>East</v>
      </c>
      <c r="V1573" s="6" t="str">
        <f>VLOOKUP(E1573,'Cleaned Store Dim'!$A$2:$E$21,5,FALSE)</f>
        <v>Flagship</v>
      </c>
      <c r="W1573" s="6" t="str">
        <f>VLOOKUP(E1573,'Cleaned Store Dim'!$A$2:$F$21,6,FALSE)</f>
        <v>Johnsonville</v>
      </c>
    </row>
    <row r="1574" spans="1:23" ht="15.75" x14ac:dyDescent="0.25">
      <c r="A1574" s="4" t="s">
        <v>3539</v>
      </c>
      <c r="B1574" s="20">
        <v>45465</v>
      </c>
      <c r="C1574" s="4" t="s">
        <v>131</v>
      </c>
      <c r="D1574" s="4" t="s">
        <v>1696</v>
      </c>
      <c r="E1574" s="4" t="s">
        <v>1934</v>
      </c>
      <c r="F1574" s="4">
        <v>1</v>
      </c>
      <c r="G1574" s="4">
        <v>405.8</v>
      </c>
      <c r="H1574" s="4">
        <v>0.11</v>
      </c>
      <c r="I1574" s="4" t="s">
        <v>1961</v>
      </c>
      <c r="J1574" s="4">
        <v>361.16199999999998</v>
      </c>
      <c r="K1574" s="4">
        <f t="shared" si="96"/>
        <v>1</v>
      </c>
      <c r="L1574" s="4">
        <f t="shared" si="97"/>
        <v>405.8</v>
      </c>
      <c r="M1574" s="4">
        <f t="shared" si="98"/>
        <v>0.11</v>
      </c>
      <c r="N1574" s="4">
        <f t="shared" si="99"/>
        <v>361.16199999999998</v>
      </c>
      <c r="O1574" s="6">
        <f>VLOOKUP(C1574,'Cleaned Customer Dim'!$A$2:$D$501,4,FALSE)</f>
        <v>41</v>
      </c>
      <c r="P1574" s="6" t="str">
        <f>VLOOKUP(C1574,'Cleaned Customer Dim'!$A$2:$E$501,5,FALSE)</f>
        <v>Male</v>
      </c>
      <c r="Q1574" s="6" t="str">
        <f>VLOOKUP(C1574,'Cleaned Customer Dim'!$A$2:$J$501,10,FALSE)</f>
        <v>Silver</v>
      </c>
      <c r="R1574" s="4" t="str">
        <f>VLOOKUP(D1574,'Cleaned Product Dim'!$A$2:$C$101,3,FALSE)</f>
        <v>Electronics</v>
      </c>
      <c r="S1574" s="6">
        <f>VLOOKUP(D1574,'Cleaned Product Dim'!$A$2:$G$101,7,FALSE)</f>
        <v>326.06</v>
      </c>
      <c r="T1574" s="6">
        <f>VLOOKUP(D1574,'Cleaned Product Dim'!$A$2:$H$101,8,FALSE)</f>
        <v>301</v>
      </c>
      <c r="U1574" s="6" t="str">
        <f>VLOOKUP(E1574,'Cleaned Store Dim'!$A$2:$C$21,3,FALSE)</f>
        <v>South</v>
      </c>
      <c r="V1574" s="6" t="str">
        <f>VLOOKUP(E1574,'Cleaned Store Dim'!$A$2:$E$21,5,FALSE)</f>
        <v>Outlet</v>
      </c>
      <c r="W1574" s="6" t="str">
        <f>VLOOKUP(E1574,'Cleaned Store Dim'!$A$2:$F$21,6,FALSE)</f>
        <v>Christopher</v>
      </c>
    </row>
    <row r="1575" spans="1:23" ht="15.75" x14ac:dyDescent="0.25">
      <c r="A1575" s="4" t="s">
        <v>3540</v>
      </c>
      <c r="B1575" s="20">
        <v>45612</v>
      </c>
      <c r="C1575" s="4" t="s">
        <v>1355</v>
      </c>
      <c r="D1575" s="4" t="s">
        <v>1856</v>
      </c>
      <c r="E1575" s="4" t="s">
        <v>1921</v>
      </c>
      <c r="F1575" s="4">
        <v>2</v>
      </c>
      <c r="G1575" s="4">
        <v>976.83</v>
      </c>
      <c r="H1575" s="4">
        <v>0.1</v>
      </c>
      <c r="I1575" s="4" t="s">
        <v>1961</v>
      </c>
      <c r="J1575" s="4">
        <v>1758.2940000000001</v>
      </c>
      <c r="K1575" s="4">
        <f t="shared" si="96"/>
        <v>2</v>
      </c>
      <c r="L1575" s="4">
        <f t="shared" si="97"/>
        <v>976.83</v>
      </c>
      <c r="M1575" s="4">
        <f t="shared" si="98"/>
        <v>0.1</v>
      </c>
      <c r="N1575" s="4">
        <f t="shared" si="99"/>
        <v>1758.2940000000001</v>
      </c>
      <c r="O1575" s="6">
        <f>VLOOKUP(C1575,'Cleaned Customer Dim'!$A$2:$D$501,4,FALSE)</f>
        <v>51</v>
      </c>
      <c r="P1575" s="6" t="str">
        <f>VLOOKUP(C1575,'Cleaned Customer Dim'!$A$2:$E$501,5,FALSE)</f>
        <v>Female</v>
      </c>
      <c r="Q1575" s="6" t="str">
        <f>VLOOKUP(C1575,'Cleaned Customer Dim'!$A$2:$J$501,10,FALSE)</f>
        <v>Silver</v>
      </c>
      <c r="R1575" s="4" t="str">
        <f>VLOOKUP(D1575,'Cleaned Product Dim'!$A$2:$C$101,3,FALSE)</f>
        <v>Clothing</v>
      </c>
      <c r="S1575" s="6">
        <f>VLOOKUP(D1575,'Cleaned Product Dim'!$A$2:$G$101,7,FALSE)</f>
        <v>438.25</v>
      </c>
      <c r="T1575" s="6">
        <f>VLOOKUP(D1575,'Cleaned Product Dim'!$A$2:$H$101,8,FALSE)</f>
        <v>496</v>
      </c>
      <c r="U1575" s="6" t="str">
        <f>VLOOKUP(E1575,'Cleaned Store Dim'!$A$2:$C$21,3,FALSE)</f>
        <v>South</v>
      </c>
      <c r="V1575" s="6" t="str">
        <f>VLOOKUP(E1575,'Cleaned Store Dim'!$A$2:$E$21,5,FALSE)</f>
        <v>Flagship</v>
      </c>
      <c r="W1575" s="6" t="str">
        <f>VLOOKUP(E1575,'Cleaned Store Dim'!$A$2:$F$21,6,FALSE)</f>
        <v>Johnstad</v>
      </c>
    </row>
    <row r="1576" spans="1:23" ht="15.75" x14ac:dyDescent="0.25">
      <c r="A1576" s="4" t="s">
        <v>3541</v>
      </c>
      <c r="B1576" s="20">
        <v>45472</v>
      </c>
      <c r="C1576" s="4" t="s">
        <v>880</v>
      </c>
      <c r="D1576" s="4" t="s">
        <v>1774</v>
      </c>
      <c r="E1576" s="4" t="s">
        <v>1896</v>
      </c>
      <c r="F1576" s="4">
        <v>1</v>
      </c>
      <c r="G1576" s="4">
        <v>644.15</v>
      </c>
      <c r="H1576" s="4">
        <v>0.06</v>
      </c>
      <c r="I1576" s="4" t="s">
        <v>1959</v>
      </c>
      <c r="J1576" s="4">
        <v>605.50099999999998</v>
      </c>
      <c r="K1576" s="4">
        <f t="shared" si="96"/>
        <v>1</v>
      </c>
      <c r="L1576" s="4">
        <f t="shared" si="97"/>
        <v>644.15</v>
      </c>
      <c r="M1576" s="4">
        <f t="shared" si="98"/>
        <v>0.06</v>
      </c>
      <c r="N1576" s="4">
        <f t="shared" si="99"/>
        <v>605.50099999999998</v>
      </c>
      <c r="O1576" s="6">
        <f>VLOOKUP(C1576,'Cleaned Customer Dim'!$A$2:$D$501,4,FALSE)</f>
        <v>23</v>
      </c>
      <c r="P1576" s="6" t="str">
        <f>VLOOKUP(C1576,'Cleaned Customer Dim'!$A$2:$E$501,5,FALSE)</f>
        <v>Male</v>
      </c>
      <c r="Q1576" s="6" t="str">
        <f>VLOOKUP(C1576,'Cleaned Customer Dim'!$A$2:$J$501,10,FALSE)</f>
        <v>Bronze</v>
      </c>
      <c r="R1576" s="4" t="str">
        <f>VLOOKUP(D1576,'Cleaned Product Dim'!$A$2:$C$101,3,FALSE)</f>
        <v>Beauty</v>
      </c>
      <c r="S1576" s="6">
        <f>VLOOKUP(D1576,'Cleaned Product Dim'!$A$2:$G$101,7,FALSE)</f>
        <v>299.11</v>
      </c>
      <c r="T1576" s="6">
        <f>VLOOKUP(D1576,'Cleaned Product Dim'!$A$2:$H$101,8,FALSE)</f>
        <v>118</v>
      </c>
      <c r="U1576" s="6" t="str">
        <f>VLOOKUP(E1576,'Cleaned Store Dim'!$A$2:$C$21,3,FALSE)</f>
        <v>South</v>
      </c>
      <c r="V1576" s="6" t="str">
        <f>VLOOKUP(E1576,'Cleaned Store Dim'!$A$2:$E$21,5,FALSE)</f>
        <v>Outlet</v>
      </c>
      <c r="W1576" s="6" t="str">
        <f>VLOOKUP(E1576,'Cleaned Store Dim'!$A$2:$F$21,6,FALSE)</f>
        <v>North Nancy</v>
      </c>
    </row>
    <row r="1577" spans="1:23" ht="15.75" x14ac:dyDescent="0.25">
      <c r="A1577" s="4" t="s">
        <v>3542</v>
      </c>
      <c r="B1577" s="20">
        <v>45897</v>
      </c>
      <c r="C1577" s="4" t="s">
        <v>1070</v>
      </c>
      <c r="D1577" s="4" t="s">
        <v>1783</v>
      </c>
      <c r="E1577" s="4" t="s">
        <v>1932</v>
      </c>
      <c r="F1577" s="4">
        <v>1</v>
      </c>
      <c r="G1577" s="4">
        <v>470.55</v>
      </c>
      <c r="H1577" s="4">
        <v>0.23</v>
      </c>
      <c r="I1577" s="4" t="s">
        <v>1961</v>
      </c>
      <c r="J1577" s="4">
        <v>362.32350000000002</v>
      </c>
      <c r="K1577" s="4">
        <f t="shared" si="96"/>
        <v>1</v>
      </c>
      <c r="L1577" s="4">
        <f t="shared" si="97"/>
        <v>470.55</v>
      </c>
      <c r="M1577" s="4">
        <f t="shared" si="98"/>
        <v>0.23</v>
      </c>
      <c r="N1577" s="4">
        <f t="shared" si="99"/>
        <v>362.32350000000002</v>
      </c>
      <c r="O1577" s="6">
        <f>VLOOKUP(C1577,'Cleaned Customer Dim'!$A$2:$D$501,4,FALSE)</f>
        <v>40</v>
      </c>
      <c r="P1577" s="6" t="str">
        <f>VLOOKUP(C1577,'Cleaned Customer Dim'!$A$2:$E$501,5,FALSE)</f>
        <v>Female</v>
      </c>
      <c r="Q1577" s="6" t="str">
        <f>VLOOKUP(C1577,'Cleaned Customer Dim'!$A$2:$J$501,10,FALSE)</f>
        <v>Bronze</v>
      </c>
      <c r="R1577" s="4" t="str">
        <f>VLOOKUP(D1577,'Cleaned Product Dim'!$A$2:$C$101,3,FALSE)</f>
        <v>Electronics</v>
      </c>
      <c r="S1577" s="6">
        <f>VLOOKUP(D1577,'Cleaned Product Dim'!$A$2:$G$101,7,FALSE)</f>
        <v>349.17</v>
      </c>
      <c r="T1577" s="6">
        <f>VLOOKUP(D1577,'Cleaned Product Dim'!$A$2:$H$101,8,FALSE)</f>
        <v>476</v>
      </c>
      <c r="U1577" s="6" t="str">
        <f>VLOOKUP(E1577,'Cleaned Store Dim'!$A$2:$C$21,3,FALSE)</f>
        <v>East</v>
      </c>
      <c r="V1577" s="6" t="str">
        <f>VLOOKUP(E1577,'Cleaned Store Dim'!$A$2:$E$21,5,FALSE)</f>
        <v>Flagship</v>
      </c>
      <c r="W1577" s="6" t="str">
        <f>VLOOKUP(E1577,'Cleaned Store Dim'!$A$2:$F$21,6,FALSE)</f>
        <v>Johnsonville</v>
      </c>
    </row>
    <row r="1578" spans="1:23" ht="15.75" x14ac:dyDescent="0.25">
      <c r="A1578" s="4" t="s">
        <v>3543</v>
      </c>
      <c r="B1578" s="20">
        <v>45241</v>
      </c>
      <c r="C1578" s="4" t="s">
        <v>1484</v>
      </c>
      <c r="D1578" s="4" t="s">
        <v>1585</v>
      </c>
      <c r="E1578" s="4" t="s">
        <v>1911</v>
      </c>
      <c r="F1578" s="4">
        <v>3</v>
      </c>
      <c r="G1578" s="4">
        <v>598.82000000000005</v>
      </c>
      <c r="H1578" s="4">
        <v>0.19</v>
      </c>
      <c r="I1578" s="4" t="s">
        <v>1964</v>
      </c>
      <c r="J1578" s="4">
        <v>1455.1325999999999</v>
      </c>
      <c r="K1578" s="4">
        <f t="shared" si="96"/>
        <v>3</v>
      </c>
      <c r="L1578" s="4">
        <f t="shared" si="97"/>
        <v>598.82000000000005</v>
      </c>
      <c r="M1578" s="4">
        <f t="shared" si="98"/>
        <v>0.19</v>
      </c>
      <c r="N1578" s="4">
        <f t="shared" si="99"/>
        <v>1455.1325999999999</v>
      </c>
      <c r="O1578" s="6">
        <f>VLOOKUP(C1578,'Cleaned Customer Dim'!$A$2:$D$501,4,FALSE)</f>
        <v>59</v>
      </c>
      <c r="P1578" s="6" t="str">
        <f>VLOOKUP(C1578,'Cleaned Customer Dim'!$A$2:$E$501,5,FALSE)</f>
        <v>Male</v>
      </c>
      <c r="Q1578" s="6" t="str">
        <f>VLOOKUP(C1578,'Cleaned Customer Dim'!$A$2:$J$501,10,FALSE)</f>
        <v>Gold</v>
      </c>
      <c r="R1578" s="4" t="str">
        <f>VLOOKUP(D1578,'Cleaned Product Dim'!$A$2:$C$101,3,FALSE)</f>
        <v>Home</v>
      </c>
      <c r="S1578" s="6">
        <f>VLOOKUP(D1578,'Cleaned Product Dim'!$A$2:$G$101,7,FALSE)</f>
        <v>218.86</v>
      </c>
      <c r="T1578" s="6">
        <f>VLOOKUP(D1578,'Cleaned Product Dim'!$A$2:$H$101,8,FALSE)</f>
        <v>170</v>
      </c>
      <c r="U1578" s="6" t="str">
        <f>VLOOKUP(E1578,'Cleaned Store Dim'!$A$2:$C$21,3,FALSE)</f>
        <v>East</v>
      </c>
      <c r="V1578" s="6" t="str">
        <f>VLOOKUP(E1578,'Cleaned Store Dim'!$A$2:$E$21,5,FALSE)</f>
        <v>Online</v>
      </c>
      <c r="W1578" s="6" t="str">
        <f>VLOOKUP(E1578,'Cleaned Store Dim'!$A$2:$F$21,6,FALSE)</f>
        <v>Joseph</v>
      </c>
    </row>
    <row r="1579" spans="1:23" ht="15.75" x14ac:dyDescent="0.25">
      <c r="A1579" s="4" t="s">
        <v>3544</v>
      </c>
      <c r="B1579" s="20">
        <v>45851</v>
      </c>
      <c r="C1579" s="4" t="s">
        <v>364</v>
      </c>
      <c r="D1579" s="4" t="s">
        <v>1635</v>
      </c>
      <c r="E1579" s="4" t="s">
        <v>1929</v>
      </c>
      <c r="F1579" s="4">
        <v>4</v>
      </c>
      <c r="G1579" s="4">
        <v>659.17</v>
      </c>
      <c r="H1579" s="4">
        <v>0.12</v>
      </c>
      <c r="I1579" s="4" t="s">
        <v>1959</v>
      </c>
      <c r="J1579" s="4">
        <v>2320.2784000000001</v>
      </c>
      <c r="K1579" s="4">
        <f t="shared" si="96"/>
        <v>4</v>
      </c>
      <c r="L1579" s="4">
        <f t="shared" si="97"/>
        <v>659.17</v>
      </c>
      <c r="M1579" s="4">
        <f t="shared" si="98"/>
        <v>0.12</v>
      </c>
      <c r="N1579" s="4">
        <f t="shared" si="99"/>
        <v>2320.2784000000001</v>
      </c>
      <c r="O1579" s="6">
        <f>VLOOKUP(C1579,'Cleaned Customer Dim'!$A$2:$D$501,4,FALSE)</f>
        <v>29</v>
      </c>
      <c r="P1579" s="6" t="str">
        <f>VLOOKUP(C1579,'Cleaned Customer Dim'!$A$2:$E$501,5,FALSE)</f>
        <v>Male</v>
      </c>
      <c r="Q1579" s="6" t="str">
        <f>VLOOKUP(C1579,'Cleaned Customer Dim'!$A$2:$J$501,10,FALSE)</f>
        <v>Gold</v>
      </c>
      <c r="R1579" s="4" t="str">
        <f>VLOOKUP(D1579,'Cleaned Product Dim'!$A$2:$C$101,3,FALSE)</f>
        <v>Sports</v>
      </c>
      <c r="S1579" s="6">
        <f>VLOOKUP(D1579,'Cleaned Product Dim'!$A$2:$G$101,7,FALSE)</f>
        <v>131.51</v>
      </c>
      <c r="T1579" s="6">
        <f>VLOOKUP(D1579,'Cleaned Product Dim'!$A$2:$H$101,8,FALSE)</f>
        <v>281.95833333333331</v>
      </c>
      <c r="U1579" s="6" t="str">
        <f>VLOOKUP(E1579,'Cleaned Store Dim'!$A$2:$C$21,3,FALSE)</f>
        <v>North</v>
      </c>
      <c r="V1579" s="6" t="str">
        <f>VLOOKUP(E1579,'Cleaned Store Dim'!$A$2:$E$21,5,FALSE)</f>
        <v>Online</v>
      </c>
      <c r="W1579" s="6" t="str">
        <f>VLOOKUP(E1579,'Cleaned Store Dim'!$A$2:$F$21,6,FALSE)</f>
        <v>Sabrina</v>
      </c>
    </row>
    <row r="1580" spans="1:23" ht="15.75" x14ac:dyDescent="0.25">
      <c r="A1580" s="4" t="s">
        <v>3545</v>
      </c>
      <c r="B1580" s="20">
        <v>45483</v>
      </c>
      <c r="C1580" s="4" t="s">
        <v>373</v>
      </c>
      <c r="D1580" s="4" t="s">
        <v>1718</v>
      </c>
      <c r="E1580" s="4" t="s">
        <v>1892</v>
      </c>
      <c r="F1580" s="4">
        <v>2</v>
      </c>
      <c r="G1580" s="4">
        <v>216.02</v>
      </c>
      <c r="H1580" s="4">
        <v>0.25</v>
      </c>
      <c r="I1580" s="4" t="s">
        <v>1959</v>
      </c>
      <c r="J1580" s="4">
        <v>324.02999999999997</v>
      </c>
      <c r="K1580" s="4">
        <f t="shared" si="96"/>
        <v>2</v>
      </c>
      <c r="L1580" s="4">
        <f t="shared" si="97"/>
        <v>216.02</v>
      </c>
      <c r="M1580" s="4">
        <f t="shared" si="98"/>
        <v>0.25</v>
      </c>
      <c r="N1580" s="4">
        <f t="shared" si="99"/>
        <v>324.02999999999997</v>
      </c>
      <c r="O1580" s="6">
        <f>VLOOKUP(C1580,'Cleaned Customer Dim'!$A$2:$D$501,4,FALSE)</f>
        <v>64</v>
      </c>
      <c r="P1580" s="6" t="str">
        <f>VLOOKUP(C1580,'Cleaned Customer Dim'!$A$2:$E$501,5,FALSE)</f>
        <v>Male</v>
      </c>
      <c r="Q1580" s="6" t="str">
        <f>VLOOKUP(C1580,'Cleaned Customer Dim'!$A$2:$J$501,10,FALSE)</f>
        <v>Silver</v>
      </c>
      <c r="R1580" s="4" t="str">
        <f>VLOOKUP(D1580,'Cleaned Product Dim'!$A$2:$C$101,3,FALSE)</f>
        <v>Clothing</v>
      </c>
      <c r="S1580" s="6">
        <f>VLOOKUP(D1580,'Cleaned Product Dim'!$A$2:$G$101,7,FALSE)</f>
        <v>167.34</v>
      </c>
      <c r="T1580" s="6">
        <f>VLOOKUP(D1580,'Cleaned Product Dim'!$A$2:$H$101,8,FALSE)</f>
        <v>296</v>
      </c>
      <c r="U1580" s="6" t="str">
        <f>VLOOKUP(E1580,'Cleaned Store Dim'!$A$2:$C$21,3,FALSE)</f>
        <v>North</v>
      </c>
      <c r="V1580" s="6" t="str">
        <f>VLOOKUP(E1580,'Cleaned Store Dim'!$A$2:$E$21,5,FALSE)</f>
        <v>Flagship</v>
      </c>
      <c r="W1580" s="6" t="str">
        <f>VLOOKUP(E1580,'Cleaned Store Dim'!$A$2:$F$21,6,FALSE)</f>
        <v>Daniel</v>
      </c>
    </row>
    <row r="1581" spans="1:23" ht="15.75" x14ac:dyDescent="0.25">
      <c r="A1581" s="4" t="s">
        <v>3546</v>
      </c>
      <c r="B1581" s="20">
        <v>45774</v>
      </c>
      <c r="C1581" s="4" t="s">
        <v>128</v>
      </c>
      <c r="D1581" s="4" t="s">
        <v>1670</v>
      </c>
      <c r="E1581" s="4" t="s">
        <v>1924</v>
      </c>
      <c r="F1581" s="4">
        <v>2</v>
      </c>
      <c r="G1581" s="4">
        <v>613.47</v>
      </c>
      <c r="H1581" s="4">
        <v>0.02</v>
      </c>
      <c r="I1581" s="4" t="s">
        <v>1961</v>
      </c>
      <c r="J1581" s="4">
        <v>1202.4012</v>
      </c>
      <c r="K1581" s="4">
        <f t="shared" si="96"/>
        <v>2</v>
      </c>
      <c r="L1581" s="4">
        <f t="shared" si="97"/>
        <v>613.47</v>
      </c>
      <c r="M1581" s="4">
        <f t="shared" si="98"/>
        <v>0.02</v>
      </c>
      <c r="N1581" s="4">
        <f t="shared" si="99"/>
        <v>1202.4012</v>
      </c>
      <c r="O1581" s="6">
        <f>VLOOKUP(C1581,'Cleaned Customer Dim'!$A$2:$D$501,4,FALSE)</f>
        <v>64</v>
      </c>
      <c r="P1581" s="6" t="str">
        <f>VLOOKUP(C1581,'Cleaned Customer Dim'!$A$2:$E$501,5,FALSE)</f>
        <v>Female</v>
      </c>
      <c r="Q1581" s="6" t="str">
        <f>VLOOKUP(C1581,'Cleaned Customer Dim'!$A$2:$J$501,10,FALSE)</f>
        <v>Bronze</v>
      </c>
      <c r="R1581" s="4" t="str">
        <f>VLOOKUP(D1581,'Cleaned Product Dim'!$A$2:$C$101,3,FALSE)</f>
        <v>Sports</v>
      </c>
      <c r="S1581" s="6">
        <f>VLOOKUP(D1581,'Cleaned Product Dim'!$A$2:$G$101,7,FALSE)</f>
        <v>204.39</v>
      </c>
      <c r="T1581" s="6">
        <f>VLOOKUP(D1581,'Cleaned Product Dim'!$A$2:$H$101,8,FALSE)</f>
        <v>281</v>
      </c>
      <c r="U1581" s="6" t="str">
        <f>VLOOKUP(E1581,'Cleaned Store Dim'!$A$2:$C$21,3,FALSE)</f>
        <v>East</v>
      </c>
      <c r="V1581" s="6" t="str">
        <f>VLOOKUP(E1581,'Cleaned Store Dim'!$A$2:$E$21,5,FALSE)</f>
        <v>Online</v>
      </c>
      <c r="W1581" s="6" t="str">
        <f>VLOOKUP(E1581,'Cleaned Store Dim'!$A$2:$F$21,6,FALSE)</f>
        <v>David</v>
      </c>
    </row>
    <row r="1582" spans="1:23" ht="15.75" x14ac:dyDescent="0.25">
      <c r="A1582" s="4" t="s">
        <v>3547</v>
      </c>
      <c r="B1582" s="20">
        <v>45921</v>
      </c>
      <c r="C1582" s="4" t="s">
        <v>354</v>
      </c>
      <c r="D1582" s="4" t="s">
        <v>1756</v>
      </c>
      <c r="E1582" s="4" t="s">
        <v>1929</v>
      </c>
      <c r="F1582" s="4">
        <v>2</v>
      </c>
      <c r="G1582" s="4">
        <v>485.17</v>
      </c>
      <c r="H1582" s="4">
        <v>0.11</v>
      </c>
      <c r="I1582" s="4" t="s">
        <v>1961</v>
      </c>
      <c r="J1582" s="4">
        <v>863.60260000000005</v>
      </c>
      <c r="K1582" s="4">
        <f t="shared" si="96"/>
        <v>2</v>
      </c>
      <c r="L1582" s="4">
        <f t="shared" si="97"/>
        <v>485.17</v>
      </c>
      <c r="M1582" s="4">
        <f t="shared" si="98"/>
        <v>0.11</v>
      </c>
      <c r="N1582" s="4">
        <f t="shared" si="99"/>
        <v>863.60260000000005</v>
      </c>
      <c r="O1582" s="6">
        <f>VLOOKUP(C1582,'Cleaned Customer Dim'!$A$2:$D$501,4,FALSE)</f>
        <v>24</v>
      </c>
      <c r="P1582" s="6" t="str">
        <f>VLOOKUP(C1582,'Cleaned Customer Dim'!$A$2:$E$501,5,FALSE)</f>
        <v>Male</v>
      </c>
      <c r="Q1582" s="6" t="str">
        <f>VLOOKUP(C1582,'Cleaned Customer Dim'!$A$2:$J$501,10,FALSE)</f>
        <v>Gold</v>
      </c>
      <c r="R1582" s="4" t="str">
        <f>VLOOKUP(D1582,'Cleaned Product Dim'!$A$2:$C$101,3,FALSE)</f>
        <v>Clothing</v>
      </c>
      <c r="S1582" s="6">
        <f>VLOOKUP(D1582,'Cleaned Product Dim'!$A$2:$G$101,7,FALSE)</f>
        <v>113.83</v>
      </c>
      <c r="T1582" s="6">
        <f>VLOOKUP(D1582,'Cleaned Product Dim'!$A$2:$H$101,8,FALSE)</f>
        <v>485</v>
      </c>
      <c r="U1582" s="6" t="str">
        <f>VLOOKUP(E1582,'Cleaned Store Dim'!$A$2:$C$21,3,FALSE)</f>
        <v>North</v>
      </c>
      <c r="V1582" s="6" t="str">
        <f>VLOOKUP(E1582,'Cleaned Store Dim'!$A$2:$E$21,5,FALSE)</f>
        <v>Online</v>
      </c>
      <c r="W1582" s="6" t="str">
        <f>VLOOKUP(E1582,'Cleaned Store Dim'!$A$2:$F$21,6,FALSE)</f>
        <v>Sabrina</v>
      </c>
    </row>
    <row r="1583" spans="1:23" ht="15.75" x14ac:dyDescent="0.25">
      <c r="A1583" s="4" t="s">
        <v>3548</v>
      </c>
      <c r="B1583" s="20">
        <v>45150</v>
      </c>
      <c r="C1583" s="4" t="s">
        <v>980</v>
      </c>
      <c r="D1583" s="4" t="s">
        <v>1718</v>
      </c>
      <c r="E1583" s="4" t="s">
        <v>1924</v>
      </c>
      <c r="F1583" s="4">
        <v>1</v>
      </c>
      <c r="G1583" s="4">
        <v>209.7</v>
      </c>
      <c r="H1583" s="4">
        <v>0.2</v>
      </c>
      <c r="I1583" s="4" t="s">
        <v>1961</v>
      </c>
      <c r="J1583" s="4">
        <v>167.76</v>
      </c>
      <c r="K1583" s="4">
        <f t="shared" si="96"/>
        <v>1</v>
      </c>
      <c r="L1583" s="4">
        <f t="shared" si="97"/>
        <v>209.7</v>
      </c>
      <c r="M1583" s="4">
        <f t="shared" si="98"/>
        <v>0.2</v>
      </c>
      <c r="N1583" s="4">
        <f t="shared" si="99"/>
        <v>167.76</v>
      </c>
      <c r="O1583" s="6">
        <f>VLOOKUP(C1583,'Cleaned Customer Dim'!$A$2:$D$501,4,FALSE)</f>
        <v>56</v>
      </c>
      <c r="P1583" s="6" t="str">
        <f>VLOOKUP(C1583,'Cleaned Customer Dim'!$A$2:$E$501,5,FALSE)</f>
        <v>Female</v>
      </c>
      <c r="Q1583" s="6" t="str">
        <f>VLOOKUP(C1583,'Cleaned Customer Dim'!$A$2:$J$501,10,FALSE)</f>
        <v>Bronze</v>
      </c>
      <c r="R1583" s="4" t="str">
        <f>VLOOKUP(D1583,'Cleaned Product Dim'!$A$2:$C$101,3,FALSE)</f>
        <v>Clothing</v>
      </c>
      <c r="S1583" s="6">
        <f>VLOOKUP(D1583,'Cleaned Product Dim'!$A$2:$G$101,7,FALSE)</f>
        <v>167.34</v>
      </c>
      <c r="T1583" s="6">
        <f>VLOOKUP(D1583,'Cleaned Product Dim'!$A$2:$H$101,8,FALSE)</f>
        <v>296</v>
      </c>
      <c r="U1583" s="6" t="str">
        <f>VLOOKUP(E1583,'Cleaned Store Dim'!$A$2:$C$21,3,FALSE)</f>
        <v>East</v>
      </c>
      <c r="V1583" s="6" t="str">
        <f>VLOOKUP(E1583,'Cleaned Store Dim'!$A$2:$E$21,5,FALSE)</f>
        <v>Online</v>
      </c>
      <c r="W1583" s="6" t="str">
        <f>VLOOKUP(E1583,'Cleaned Store Dim'!$A$2:$F$21,6,FALSE)</f>
        <v>David</v>
      </c>
    </row>
    <row r="1584" spans="1:23" ht="15.75" x14ac:dyDescent="0.25">
      <c r="A1584" s="4" t="s">
        <v>3549</v>
      </c>
      <c r="B1584" s="20">
        <v>45402</v>
      </c>
      <c r="C1584" s="4" t="s">
        <v>1037</v>
      </c>
      <c r="D1584" s="4" t="s">
        <v>1859</v>
      </c>
      <c r="E1584" s="4" t="s">
        <v>1887</v>
      </c>
      <c r="F1584" s="4">
        <v>1</v>
      </c>
      <c r="G1584" s="4">
        <v>681.47</v>
      </c>
      <c r="H1584" s="4">
        <v>0.15</v>
      </c>
      <c r="I1584" s="4" t="s">
        <v>1959</v>
      </c>
      <c r="J1584" s="4">
        <v>579.24950000000001</v>
      </c>
      <c r="K1584" s="4">
        <f t="shared" si="96"/>
        <v>1</v>
      </c>
      <c r="L1584" s="4">
        <f t="shared" si="97"/>
        <v>681.47</v>
      </c>
      <c r="M1584" s="4">
        <f t="shared" si="98"/>
        <v>0.15</v>
      </c>
      <c r="N1584" s="4">
        <f t="shared" si="99"/>
        <v>579.24950000000001</v>
      </c>
      <c r="O1584" s="6">
        <f>VLOOKUP(C1584,'Cleaned Customer Dim'!$A$2:$D$501,4,FALSE)</f>
        <v>58</v>
      </c>
      <c r="P1584" s="6" t="str">
        <f>VLOOKUP(C1584,'Cleaned Customer Dim'!$A$2:$E$501,5,FALSE)</f>
        <v>Female</v>
      </c>
      <c r="Q1584" s="6" t="str">
        <f>VLOOKUP(C1584,'Cleaned Customer Dim'!$A$2:$J$501,10,FALSE)</f>
        <v>Gold</v>
      </c>
      <c r="R1584" s="4" t="str">
        <f>VLOOKUP(D1584,'Cleaned Product Dim'!$A$2:$C$101,3,FALSE)</f>
        <v>Home</v>
      </c>
      <c r="S1584" s="6">
        <f>VLOOKUP(D1584,'Cleaned Product Dim'!$A$2:$G$101,7,FALSE)</f>
        <v>447.43</v>
      </c>
      <c r="T1584" s="6">
        <f>VLOOKUP(D1584,'Cleaned Product Dim'!$A$2:$H$101,8,FALSE)</f>
        <v>191</v>
      </c>
      <c r="U1584" s="6" t="str">
        <f>VLOOKUP(E1584,'Cleaned Store Dim'!$A$2:$C$21,3,FALSE)</f>
        <v>East</v>
      </c>
      <c r="V1584" s="6" t="str">
        <f>VLOOKUP(E1584,'Cleaned Store Dim'!$A$2:$E$21,5,FALSE)</f>
        <v>Flagship</v>
      </c>
      <c r="W1584" s="6" t="str">
        <f>VLOOKUP(E1584,'Cleaned Store Dim'!$A$2:$F$21,6,FALSE)</f>
        <v>Washington</v>
      </c>
    </row>
    <row r="1585" spans="1:23" ht="15.75" x14ac:dyDescent="0.25">
      <c r="A1585" s="4" t="s">
        <v>3550</v>
      </c>
      <c r="B1585" s="20">
        <v>45931</v>
      </c>
      <c r="C1585" s="4" t="s">
        <v>1374</v>
      </c>
      <c r="D1585" s="4" t="s">
        <v>1811</v>
      </c>
      <c r="E1585" s="4" t="s">
        <v>1942</v>
      </c>
      <c r="F1585" s="4">
        <v>2</v>
      </c>
      <c r="G1585" s="4">
        <v>877.21</v>
      </c>
      <c r="H1585" s="4">
        <v>0.1</v>
      </c>
      <c r="I1585" s="4" t="s">
        <v>1959</v>
      </c>
      <c r="J1585" s="4">
        <v>1578.9780000000001</v>
      </c>
      <c r="K1585" s="4">
        <f t="shared" si="96"/>
        <v>2</v>
      </c>
      <c r="L1585" s="4">
        <f t="shared" si="97"/>
        <v>877.21</v>
      </c>
      <c r="M1585" s="4">
        <f t="shared" si="98"/>
        <v>0.1</v>
      </c>
      <c r="N1585" s="4">
        <f t="shared" si="99"/>
        <v>1578.9780000000001</v>
      </c>
      <c r="O1585" s="6">
        <f>VLOOKUP(C1585,'Cleaned Customer Dim'!$A$2:$D$501,4,FALSE)</f>
        <v>60</v>
      </c>
      <c r="P1585" s="6" t="str">
        <f>VLOOKUP(C1585,'Cleaned Customer Dim'!$A$2:$E$501,5,FALSE)</f>
        <v>Male</v>
      </c>
      <c r="Q1585" s="6" t="str">
        <f>VLOOKUP(C1585,'Cleaned Customer Dim'!$A$2:$J$501,10,FALSE)</f>
        <v>Silver</v>
      </c>
      <c r="R1585" s="4" t="str">
        <f>VLOOKUP(D1585,'Cleaned Product Dim'!$A$2:$C$101,3,FALSE)</f>
        <v>Electronics</v>
      </c>
      <c r="S1585" s="6">
        <f>VLOOKUP(D1585,'Cleaned Product Dim'!$A$2:$G$101,7,FALSE)</f>
        <v>392.89</v>
      </c>
      <c r="T1585" s="6">
        <f>VLOOKUP(D1585,'Cleaned Product Dim'!$A$2:$H$101,8,FALSE)</f>
        <v>320</v>
      </c>
      <c r="U1585" s="6" t="str">
        <f>VLOOKUP(E1585,'Cleaned Store Dim'!$A$2:$C$21,3,FALSE)</f>
        <v>North</v>
      </c>
      <c r="V1585" s="6" t="str">
        <f>VLOOKUP(E1585,'Cleaned Store Dim'!$A$2:$E$21,5,FALSE)</f>
        <v>Flagship</v>
      </c>
      <c r="W1585" s="6" t="str">
        <f>VLOOKUP(E1585,'Cleaned Store Dim'!$A$2:$F$21,6,FALSE)</f>
        <v>Benson</v>
      </c>
    </row>
    <row r="1586" spans="1:23" ht="15.75" x14ac:dyDescent="0.25">
      <c r="A1586" s="4" t="s">
        <v>3551</v>
      </c>
      <c r="B1586" s="20">
        <v>45697</v>
      </c>
      <c r="C1586" s="4" t="s">
        <v>1013</v>
      </c>
      <c r="D1586" s="4" t="s">
        <v>1817</v>
      </c>
      <c r="E1586" s="4" t="s">
        <v>1908</v>
      </c>
      <c r="F1586" s="4">
        <v>2</v>
      </c>
      <c r="G1586" s="4">
        <v>479.77</v>
      </c>
      <c r="H1586" s="4">
        <v>0.21</v>
      </c>
      <c r="I1586" s="4" t="s">
        <v>1961</v>
      </c>
      <c r="J1586" s="4">
        <v>758.03660000000002</v>
      </c>
      <c r="K1586" s="4">
        <f t="shared" si="96"/>
        <v>2</v>
      </c>
      <c r="L1586" s="4">
        <f t="shared" si="97"/>
        <v>479.77</v>
      </c>
      <c r="M1586" s="4">
        <f t="shared" si="98"/>
        <v>0.21</v>
      </c>
      <c r="N1586" s="4">
        <f t="shared" si="99"/>
        <v>758.03660000000002</v>
      </c>
      <c r="O1586" s="6">
        <f>VLOOKUP(C1586,'Cleaned Customer Dim'!$A$2:$D$501,4,FALSE)</f>
        <v>25</v>
      </c>
      <c r="P1586" s="6" t="str">
        <f>VLOOKUP(C1586,'Cleaned Customer Dim'!$A$2:$E$501,5,FALSE)</f>
        <v>Male</v>
      </c>
      <c r="Q1586" s="6" t="str">
        <f>VLOOKUP(C1586,'Cleaned Customer Dim'!$A$2:$J$501,10,FALSE)</f>
        <v>Platinum</v>
      </c>
      <c r="R1586" s="4" t="str">
        <f>VLOOKUP(D1586,'Cleaned Product Dim'!$A$2:$C$101,3,FALSE)</f>
        <v>Home</v>
      </c>
      <c r="S1586" s="6">
        <f>VLOOKUP(D1586,'Cleaned Product Dim'!$A$2:$G$101,7,FALSE)</f>
        <v>325.26</v>
      </c>
      <c r="T1586" s="6">
        <f>VLOOKUP(D1586,'Cleaned Product Dim'!$A$2:$H$101,8,FALSE)</f>
        <v>400</v>
      </c>
      <c r="U1586" s="6" t="str">
        <f>VLOOKUP(E1586,'Cleaned Store Dim'!$A$2:$C$21,3,FALSE)</f>
        <v>North</v>
      </c>
      <c r="V1586" s="6" t="str">
        <f>VLOOKUP(E1586,'Cleaned Store Dim'!$A$2:$E$21,5,FALSE)</f>
        <v>Outlet</v>
      </c>
      <c r="W1586" s="6" t="str">
        <f>VLOOKUP(E1586,'Cleaned Store Dim'!$A$2:$F$21,6,FALSE)</f>
        <v>Chester</v>
      </c>
    </row>
    <row r="1587" spans="1:23" ht="15.75" x14ac:dyDescent="0.25">
      <c r="A1587" s="4" t="s">
        <v>3552</v>
      </c>
      <c r="B1587" s="20">
        <v>45589</v>
      </c>
      <c r="C1587" s="4" t="s">
        <v>1025</v>
      </c>
      <c r="D1587" s="4" t="s">
        <v>1832</v>
      </c>
      <c r="E1587" s="4" t="s">
        <v>1936</v>
      </c>
      <c r="F1587" s="4">
        <v>1</v>
      </c>
      <c r="G1587" s="4">
        <v>140.72</v>
      </c>
      <c r="H1587" s="4">
        <v>0</v>
      </c>
      <c r="I1587" s="4" t="s">
        <v>1964</v>
      </c>
      <c r="J1587" s="4">
        <v>140.72</v>
      </c>
      <c r="K1587" s="4">
        <f t="shared" si="96"/>
        <v>1</v>
      </c>
      <c r="L1587" s="4">
        <f t="shared" si="97"/>
        <v>140.72</v>
      </c>
      <c r="M1587" s="4">
        <f t="shared" si="98"/>
        <v>0</v>
      </c>
      <c r="N1587" s="4">
        <f t="shared" si="99"/>
        <v>140.72</v>
      </c>
      <c r="O1587" s="6">
        <f>VLOOKUP(C1587,'Cleaned Customer Dim'!$A$2:$D$501,4,FALSE)</f>
        <v>54</v>
      </c>
      <c r="P1587" s="6" t="str">
        <f>VLOOKUP(C1587,'Cleaned Customer Dim'!$A$2:$E$501,5,FALSE)</f>
        <v>Male</v>
      </c>
      <c r="Q1587" s="6" t="str">
        <f>VLOOKUP(C1587,'Cleaned Customer Dim'!$A$2:$J$501,10,FALSE)</f>
        <v>Bronze</v>
      </c>
      <c r="R1587" s="4" t="str">
        <f>VLOOKUP(D1587,'Cleaned Product Dim'!$A$2:$C$101,3,FALSE)</f>
        <v>Beauty</v>
      </c>
      <c r="S1587" s="6">
        <f>VLOOKUP(D1587,'Cleaned Product Dim'!$A$2:$G$101,7,FALSE)</f>
        <v>250.41615384615383</v>
      </c>
      <c r="T1587" s="6">
        <f>VLOOKUP(D1587,'Cleaned Product Dim'!$A$2:$H$101,8,FALSE)</f>
        <v>159</v>
      </c>
      <c r="U1587" s="6" t="str">
        <f>VLOOKUP(E1587,'Cleaned Store Dim'!$A$2:$C$21,3,FALSE)</f>
        <v>North</v>
      </c>
      <c r="V1587" s="6" t="str">
        <f>VLOOKUP(E1587,'Cleaned Store Dim'!$A$2:$E$21,5,FALSE)</f>
        <v>Flagship</v>
      </c>
      <c r="W1587" s="6" t="str">
        <f>VLOOKUP(E1587,'Cleaned Store Dim'!$A$2:$F$21,6,FALSE)</f>
        <v>Jenniferstad</v>
      </c>
    </row>
    <row r="1588" spans="1:23" ht="15.75" x14ac:dyDescent="0.25">
      <c r="A1588" s="4" t="s">
        <v>3553</v>
      </c>
      <c r="B1588" s="20">
        <v>45962</v>
      </c>
      <c r="C1588" s="4" t="s">
        <v>118</v>
      </c>
      <c r="D1588" s="4" t="s">
        <v>1631</v>
      </c>
      <c r="E1588" s="4" t="s">
        <v>1911</v>
      </c>
      <c r="F1588" s="4">
        <v>2</v>
      </c>
      <c r="G1588" s="4">
        <v>764.25</v>
      </c>
      <c r="H1588" s="4">
        <v>0.23</v>
      </c>
      <c r="I1588" s="4" t="s">
        <v>1961</v>
      </c>
      <c r="J1588" s="4">
        <v>1176.9449999999999</v>
      </c>
      <c r="K1588" s="4">
        <f t="shared" si="96"/>
        <v>2</v>
      </c>
      <c r="L1588" s="4">
        <f t="shared" si="97"/>
        <v>764.25</v>
      </c>
      <c r="M1588" s="4">
        <f t="shared" si="98"/>
        <v>0.23</v>
      </c>
      <c r="N1588" s="4">
        <f t="shared" si="99"/>
        <v>1176.9449999999999</v>
      </c>
      <c r="O1588" s="6">
        <f>VLOOKUP(C1588,'Cleaned Customer Dim'!$A$2:$D$501,4,FALSE)</f>
        <v>31</v>
      </c>
      <c r="P1588" s="6" t="str">
        <f>VLOOKUP(C1588,'Cleaned Customer Dim'!$A$2:$E$501,5,FALSE)</f>
        <v>Male</v>
      </c>
      <c r="Q1588" s="6" t="str">
        <f>VLOOKUP(C1588,'Cleaned Customer Dim'!$A$2:$J$501,10,FALSE)</f>
        <v>Platinum</v>
      </c>
      <c r="R1588" s="4" t="str">
        <f>VLOOKUP(D1588,'Cleaned Product Dim'!$A$2:$C$101,3,FALSE)</f>
        <v>Sports</v>
      </c>
      <c r="S1588" s="6">
        <f>VLOOKUP(D1588,'Cleaned Product Dim'!$A$2:$G$101,7,FALSE)</f>
        <v>21.34</v>
      </c>
      <c r="T1588" s="6">
        <f>VLOOKUP(D1588,'Cleaned Product Dim'!$A$2:$H$101,8,FALSE)</f>
        <v>65</v>
      </c>
      <c r="U1588" s="6" t="str">
        <f>VLOOKUP(E1588,'Cleaned Store Dim'!$A$2:$C$21,3,FALSE)</f>
        <v>East</v>
      </c>
      <c r="V1588" s="6" t="str">
        <f>VLOOKUP(E1588,'Cleaned Store Dim'!$A$2:$E$21,5,FALSE)</f>
        <v>Online</v>
      </c>
      <c r="W1588" s="6" t="str">
        <f>VLOOKUP(E1588,'Cleaned Store Dim'!$A$2:$F$21,6,FALSE)</f>
        <v>Joseph</v>
      </c>
    </row>
    <row r="1589" spans="1:23" ht="15.75" x14ac:dyDescent="0.25">
      <c r="A1589" s="4" t="s">
        <v>3554</v>
      </c>
      <c r="B1589" s="20">
        <v>45536</v>
      </c>
      <c r="C1589" s="4" t="s">
        <v>729</v>
      </c>
      <c r="D1589" s="4" t="s">
        <v>1832</v>
      </c>
      <c r="E1589" s="4" t="s">
        <v>1908</v>
      </c>
      <c r="F1589" s="4">
        <v>3</v>
      </c>
      <c r="G1589" s="4">
        <v>107.8</v>
      </c>
      <c r="H1589" s="4">
        <v>0.28999999999999998</v>
      </c>
      <c r="I1589" s="4" t="s">
        <v>1961</v>
      </c>
      <c r="J1589" s="4">
        <v>229.614</v>
      </c>
      <c r="K1589" s="4">
        <f t="shared" si="96"/>
        <v>3</v>
      </c>
      <c r="L1589" s="4">
        <f t="shared" si="97"/>
        <v>107.8</v>
      </c>
      <c r="M1589" s="4">
        <f t="shared" si="98"/>
        <v>0.28999999999999998</v>
      </c>
      <c r="N1589" s="4">
        <f t="shared" si="99"/>
        <v>229.614</v>
      </c>
      <c r="O1589" s="6">
        <f>VLOOKUP(C1589,'Cleaned Customer Dim'!$A$2:$D$501,4,FALSE)</f>
        <v>35</v>
      </c>
      <c r="P1589" s="6" t="str">
        <f>VLOOKUP(C1589,'Cleaned Customer Dim'!$A$2:$E$501,5,FALSE)</f>
        <v>Male</v>
      </c>
      <c r="Q1589" s="6" t="str">
        <f>VLOOKUP(C1589,'Cleaned Customer Dim'!$A$2:$J$501,10,FALSE)</f>
        <v>Platinum</v>
      </c>
      <c r="R1589" s="4" t="str">
        <f>VLOOKUP(D1589,'Cleaned Product Dim'!$A$2:$C$101,3,FALSE)</f>
        <v>Beauty</v>
      </c>
      <c r="S1589" s="6">
        <f>VLOOKUP(D1589,'Cleaned Product Dim'!$A$2:$G$101,7,FALSE)</f>
        <v>250.41615384615383</v>
      </c>
      <c r="T1589" s="6">
        <f>VLOOKUP(D1589,'Cleaned Product Dim'!$A$2:$H$101,8,FALSE)</f>
        <v>159</v>
      </c>
      <c r="U1589" s="6" t="str">
        <f>VLOOKUP(E1589,'Cleaned Store Dim'!$A$2:$C$21,3,FALSE)</f>
        <v>North</v>
      </c>
      <c r="V1589" s="6" t="str">
        <f>VLOOKUP(E1589,'Cleaned Store Dim'!$A$2:$E$21,5,FALSE)</f>
        <v>Outlet</v>
      </c>
      <c r="W1589" s="6" t="str">
        <f>VLOOKUP(E1589,'Cleaned Store Dim'!$A$2:$F$21,6,FALSE)</f>
        <v>Chester</v>
      </c>
    </row>
    <row r="1590" spans="1:23" ht="15.75" x14ac:dyDescent="0.25">
      <c r="A1590" s="4" t="s">
        <v>3555</v>
      </c>
      <c r="B1590" s="20">
        <v>45934</v>
      </c>
      <c r="C1590" s="4" t="s">
        <v>503</v>
      </c>
      <c r="D1590" s="4" t="s">
        <v>1642</v>
      </c>
      <c r="E1590" s="4" t="s">
        <v>1917</v>
      </c>
      <c r="F1590" s="4">
        <v>4</v>
      </c>
      <c r="G1590" s="4">
        <v>565.37</v>
      </c>
      <c r="H1590" s="4">
        <v>7.0000000000000007E-2</v>
      </c>
      <c r="I1590" s="4" t="s">
        <v>1961</v>
      </c>
      <c r="J1590" s="4">
        <v>2103.1763999999998</v>
      </c>
      <c r="K1590" s="4">
        <f t="shared" si="96"/>
        <v>4</v>
      </c>
      <c r="L1590" s="4">
        <f t="shared" si="97"/>
        <v>565.37</v>
      </c>
      <c r="M1590" s="4">
        <f t="shared" si="98"/>
        <v>7.0000000000000007E-2</v>
      </c>
      <c r="N1590" s="4">
        <f t="shared" si="99"/>
        <v>2103.1763999999998</v>
      </c>
      <c r="O1590" s="6">
        <f>VLOOKUP(C1590,'Cleaned Customer Dim'!$A$2:$D$501,4,FALSE)</f>
        <v>49</v>
      </c>
      <c r="P1590" s="6" t="str">
        <f>VLOOKUP(C1590,'Cleaned Customer Dim'!$A$2:$E$501,5,FALSE)</f>
        <v>Female</v>
      </c>
      <c r="Q1590" s="6" t="str">
        <f>VLOOKUP(C1590,'Cleaned Customer Dim'!$A$2:$J$501,10,FALSE)</f>
        <v>Platinum</v>
      </c>
      <c r="R1590" s="4" t="str">
        <f>VLOOKUP(D1590,'Cleaned Product Dim'!$A$2:$C$101,3,FALSE)</f>
        <v>Sports</v>
      </c>
      <c r="S1590" s="6">
        <f>VLOOKUP(D1590,'Cleaned Product Dim'!$A$2:$G$101,7,FALSE)</f>
        <v>484.62</v>
      </c>
      <c r="T1590" s="6">
        <f>VLOOKUP(D1590,'Cleaned Product Dim'!$A$2:$H$101,8,FALSE)</f>
        <v>432</v>
      </c>
      <c r="U1590" s="6" t="str">
        <f>VLOOKUP(E1590,'Cleaned Store Dim'!$A$2:$C$21,3,FALSE)</f>
        <v>West</v>
      </c>
      <c r="V1590" s="6" t="str">
        <f>VLOOKUP(E1590,'Cleaned Store Dim'!$A$2:$E$21,5,FALSE)</f>
        <v>Online</v>
      </c>
      <c r="W1590" s="6" t="str">
        <f>VLOOKUP(E1590,'Cleaned Store Dim'!$A$2:$F$21,6,FALSE)</f>
        <v>Thompson</v>
      </c>
    </row>
    <row r="1591" spans="1:23" ht="15.75" x14ac:dyDescent="0.25">
      <c r="A1591" s="4" t="s">
        <v>3556</v>
      </c>
      <c r="B1591" s="20">
        <v>45057</v>
      </c>
      <c r="C1591" s="4" t="s">
        <v>141</v>
      </c>
      <c r="D1591" s="4" t="s">
        <v>1686</v>
      </c>
      <c r="E1591" s="4" t="s">
        <v>1904</v>
      </c>
      <c r="F1591" s="4">
        <v>3</v>
      </c>
      <c r="G1591" s="4">
        <v>811.45</v>
      </c>
      <c r="H1591" s="4">
        <v>0.26</v>
      </c>
      <c r="I1591" s="4" t="s">
        <v>1959</v>
      </c>
      <c r="J1591" s="4">
        <v>1801.4190000000001</v>
      </c>
      <c r="K1591" s="4">
        <f t="shared" si="96"/>
        <v>3</v>
      </c>
      <c r="L1591" s="4">
        <f t="shared" si="97"/>
        <v>811.45</v>
      </c>
      <c r="M1591" s="4">
        <f t="shared" si="98"/>
        <v>0.26</v>
      </c>
      <c r="N1591" s="4">
        <f t="shared" si="99"/>
        <v>1801.4190000000001</v>
      </c>
      <c r="O1591" s="6">
        <f>VLOOKUP(C1591,'Cleaned Customer Dim'!$A$2:$D$501,4,FALSE)</f>
        <v>27</v>
      </c>
      <c r="P1591" s="6" t="str">
        <f>VLOOKUP(C1591,'Cleaned Customer Dim'!$A$2:$E$501,5,FALSE)</f>
        <v>Female</v>
      </c>
      <c r="Q1591" s="6" t="str">
        <f>VLOOKUP(C1591,'Cleaned Customer Dim'!$A$2:$J$501,10,FALSE)</f>
        <v>Platinum</v>
      </c>
      <c r="R1591" s="4" t="str">
        <f>VLOOKUP(D1591,'Cleaned Product Dim'!$A$2:$C$101,3,FALSE)</f>
        <v>Clothing</v>
      </c>
      <c r="S1591" s="6">
        <f>VLOOKUP(D1591,'Cleaned Product Dim'!$A$2:$G$101,7,FALSE)</f>
        <v>223.43</v>
      </c>
      <c r="T1591" s="6">
        <f>VLOOKUP(D1591,'Cleaned Product Dim'!$A$2:$H$101,8,FALSE)</f>
        <v>154</v>
      </c>
      <c r="U1591" s="6" t="str">
        <f>VLOOKUP(E1591,'Cleaned Store Dim'!$A$2:$C$21,3,FALSE)</f>
        <v>South</v>
      </c>
      <c r="V1591" s="6" t="str">
        <f>VLOOKUP(E1591,'Cleaned Store Dim'!$A$2:$E$21,5,FALSE)</f>
        <v>Online</v>
      </c>
      <c r="W1591" s="6" t="str">
        <f>VLOOKUP(E1591,'Cleaned Store Dim'!$A$2:$F$21,6,FALSE)</f>
        <v>Sharon</v>
      </c>
    </row>
    <row r="1592" spans="1:23" ht="15.75" x14ac:dyDescent="0.25">
      <c r="A1592" s="4" t="s">
        <v>3557</v>
      </c>
      <c r="B1592" s="20">
        <v>45692</v>
      </c>
      <c r="C1592" s="4" t="s">
        <v>1287</v>
      </c>
      <c r="D1592" s="4" t="s">
        <v>1677</v>
      </c>
      <c r="E1592" s="4" t="s">
        <v>1948</v>
      </c>
      <c r="F1592" s="4">
        <v>4</v>
      </c>
      <c r="G1592" s="4">
        <v>62.25</v>
      </c>
      <c r="H1592" s="4">
        <v>0.11</v>
      </c>
      <c r="I1592" s="4" t="s">
        <v>1961</v>
      </c>
      <c r="J1592" s="4">
        <v>221.61</v>
      </c>
      <c r="K1592" s="4">
        <f t="shared" si="96"/>
        <v>4</v>
      </c>
      <c r="L1592" s="4">
        <f t="shared" si="97"/>
        <v>62.25</v>
      </c>
      <c r="M1592" s="4">
        <f t="shared" si="98"/>
        <v>0.11</v>
      </c>
      <c r="N1592" s="4">
        <f t="shared" si="99"/>
        <v>221.61</v>
      </c>
      <c r="O1592" s="6">
        <f>VLOOKUP(C1592,'Cleaned Customer Dim'!$A$2:$D$501,4,FALSE)</f>
        <v>48</v>
      </c>
      <c r="P1592" s="6" t="str">
        <f>VLOOKUP(C1592,'Cleaned Customer Dim'!$A$2:$E$501,5,FALSE)</f>
        <v>Female</v>
      </c>
      <c r="Q1592" s="6" t="str">
        <f>VLOOKUP(C1592,'Cleaned Customer Dim'!$A$2:$J$501,10,FALSE)</f>
        <v>Bronze</v>
      </c>
      <c r="R1592" s="4" t="str">
        <f>VLOOKUP(D1592,'Cleaned Product Dim'!$A$2:$C$101,3,FALSE)</f>
        <v>Home</v>
      </c>
      <c r="S1592" s="6">
        <f>VLOOKUP(D1592,'Cleaned Product Dim'!$A$2:$G$101,7,FALSE)</f>
        <v>179.77</v>
      </c>
      <c r="T1592" s="6">
        <f>VLOOKUP(D1592,'Cleaned Product Dim'!$A$2:$H$101,8,FALSE)</f>
        <v>305</v>
      </c>
      <c r="U1592" s="6" t="str">
        <f>VLOOKUP(E1592,'Cleaned Store Dim'!$A$2:$C$21,3,FALSE)</f>
        <v>East</v>
      </c>
      <c r="V1592" s="6" t="str">
        <f>VLOOKUP(E1592,'Cleaned Store Dim'!$A$2:$E$21,5,FALSE)</f>
        <v>Online</v>
      </c>
      <c r="W1592" s="6" t="str">
        <f>VLOOKUP(E1592,'Cleaned Store Dim'!$A$2:$F$21,6,FALSE)</f>
        <v>Vasquez</v>
      </c>
    </row>
    <row r="1593" spans="1:23" ht="15.75" x14ac:dyDescent="0.25">
      <c r="A1593" s="4" t="s">
        <v>3558</v>
      </c>
      <c r="B1593" s="20">
        <v>45807</v>
      </c>
      <c r="C1593" s="4" t="s">
        <v>111</v>
      </c>
      <c r="D1593" s="4" t="s">
        <v>1868</v>
      </c>
      <c r="E1593" s="4" t="s">
        <v>1924</v>
      </c>
      <c r="F1593" s="4">
        <v>1</v>
      </c>
      <c r="G1593" s="4">
        <v>749.78</v>
      </c>
      <c r="H1593" s="4">
        <v>0.03</v>
      </c>
      <c r="I1593" s="4" t="s">
        <v>1959</v>
      </c>
      <c r="J1593" s="4">
        <v>727.28659999999991</v>
      </c>
      <c r="K1593" s="4">
        <f t="shared" si="96"/>
        <v>1</v>
      </c>
      <c r="L1593" s="4">
        <f t="shared" si="97"/>
        <v>749.78</v>
      </c>
      <c r="M1593" s="4">
        <f t="shared" si="98"/>
        <v>0.03</v>
      </c>
      <c r="N1593" s="4">
        <f t="shared" si="99"/>
        <v>727.28659999999991</v>
      </c>
      <c r="O1593" s="6">
        <f>VLOOKUP(C1593,'Cleaned Customer Dim'!$A$2:$D$501,4,FALSE)</f>
        <v>59</v>
      </c>
      <c r="P1593" s="6" t="str">
        <f>VLOOKUP(C1593,'Cleaned Customer Dim'!$A$2:$E$501,5,FALSE)</f>
        <v>Female</v>
      </c>
      <c r="Q1593" s="6" t="str">
        <f>VLOOKUP(C1593,'Cleaned Customer Dim'!$A$2:$J$501,10,FALSE)</f>
        <v>Bronze</v>
      </c>
      <c r="R1593" s="4" t="str">
        <f>VLOOKUP(D1593,'Cleaned Product Dim'!$A$2:$C$101,3,FALSE)</f>
        <v>Sports</v>
      </c>
      <c r="S1593" s="6">
        <f>VLOOKUP(D1593,'Cleaned Product Dim'!$A$2:$G$101,7,FALSE)</f>
        <v>60.65</v>
      </c>
      <c r="T1593" s="6">
        <f>VLOOKUP(D1593,'Cleaned Product Dim'!$A$2:$H$101,8,FALSE)</f>
        <v>75</v>
      </c>
      <c r="U1593" s="6" t="str">
        <f>VLOOKUP(E1593,'Cleaned Store Dim'!$A$2:$C$21,3,FALSE)</f>
        <v>East</v>
      </c>
      <c r="V1593" s="6" t="str">
        <f>VLOOKUP(E1593,'Cleaned Store Dim'!$A$2:$E$21,5,FALSE)</f>
        <v>Online</v>
      </c>
      <c r="W1593" s="6" t="str">
        <f>VLOOKUP(E1593,'Cleaned Store Dim'!$A$2:$F$21,6,FALSE)</f>
        <v>David</v>
      </c>
    </row>
    <row r="1594" spans="1:23" ht="15.75" x14ac:dyDescent="0.25">
      <c r="A1594" s="4" t="s">
        <v>3559</v>
      </c>
      <c r="B1594" s="20">
        <v>45496</v>
      </c>
      <c r="C1594" s="4" t="s">
        <v>1109</v>
      </c>
      <c r="D1594" s="4" t="s">
        <v>1759</v>
      </c>
      <c r="E1594" s="4" t="s">
        <v>1908</v>
      </c>
      <c r="F1594" s="4">
        <v>3</v>
      </c>
      <c r="G1594" s="4">
        <v>630.28</v>
      </c>
      <c r="H1594" s="4">
        <v>7.0000000000000007E-2</v>
      </c>
      <c r="I1594" s="4" t="s">
        <v>1964</v>
      </c>
      <c r="J1594" s="4">
        <v>1758.4811999999999</v>
      </c>
      <c r="K1594" s="4">
        <f t="shared" si="96"/>
        <v>3</v>
      </c>
      <c r="L1594" s="4">
        <f t="shared" si="97"/>
        <v>630.28</v>
      </c>
      <c r="M1594" s="4">
        <f t="shared" si="98"/>
        <v>7.0000000000000007E-2</v>
      </c>
      <c r="N1594" s="4">
        <f t="shared" si="99"/>
        <v>1758.4811999999999</v>
      </c>
      <c r="O1594" s="6">
        <f>VLOOKUP(C1594,'Cleaned Customer Dim'!$A$2:$D$501,4,FALSE)</f>
        <v>26</v>
      </c>
      <c r="P1594" s="6" t="str">
        <f>VLOOKUP(C1594,'Cleaned Customer Dim'!$A$2:$E$501,5,FALSE)</f>
        <v>Male</v>
      </c>
      <c r="Q1594" s="6" t="str">
        <f>VLOOKUP(C1594,'Cleaned Customer Dim'!$A$2:$J$501,10,FALSE)</f>
        <v>Silver</v>
      </c>
      <c r="R1594" s="4" t="str">
        <f>VLOOKUP(D1594,'Cleaned Product Dim'!$A$2:$C$101,3,FALSE)</f>
        <v>Beauty</v>
      </c>
      <c r="S1594" s="6">
        <f>VLOOKUP(D1594,'Cleaned Product Dim'!$A$2:$G$101,7,FALSE)</f>
        <v>17.309999999999999</v>
      </c>
      <c r="T1594" s="6">
        <f>VLOOKUP(D1594,'Cleaned Product Dim'!$A$2:$H$101,8,FALSE)</f>
        <v>399</v>
      </c>
      <c r="U1594" s="6" t="str">
        <f>VLOOKUP(E1594,'Cleaned Store Dim'!$A$2:$C$21,3,FALSE)</f>
        <v>North</v>
      </c>
      <c r="V1594" s="6" t="str">
        <f>VLOOKUP(E1594,'Cleaned Store Dim'!$A$2:$E$21,5,FALSE)</f>
        <v>Outlet</v>
      </c>
      <c r="W1594" s="6" t="str">
        <f>VLOOKUP(E1594,'Cleaned Store Dim'!$A$2:$F$21,6,FALSE)</f>
        <v>Chester</v>
      </c>
    </row>
    <row r="1595" spans="1:23" ht="15.75" x14ac:dyDescent="0.25">
      <c r="A1595" s="4" t="s">
        <v>3560</v>
      </c>
      <c r="B1595" s="20">
        <v>45385</v>
      </c>
      <c r="C1595" s="4" t="s">
        <v>491</v>
      </c>
      <c r="D1595" s="4" t="s">
        <v>1667</v>
      </c>
      <c r="E1595" s="4" t="s">
        <v>1939</v>
      </c>
      <c r="F1595" s="4">
        <v>1</v>
      </c>
      <c r="G1595" s="4">
        <v>101.84</v>
      </c>
      <c r="H1595" s="4">
        <v>0.17</v>
      </c>
      <c r="I1595" s="4" t="s">
        <v>1959</v>
      </c>
      <c r="J1595" s="4">
        <v>84.527199999999993</v>
      </c>
      <c r="K1595" s="4">
        <f t="shared" si="96"/>
        <v>1</v>
      </c>
      <c r="L1595" s="4">
        <f t="shared" si="97"/>
        <v>101.84</v>
      </c>
      <c r="M1595" s="4">
        <f t="shared" si="98"/>
        <v>0.17</v>
      </c>
      <c r="N1595" s="4">
        <f t="shared" si="99"/>
        <v>84.527199999999993</v>
      </c>
      <c r="O1595" s="6">
        <f>VLOOKUP(C1595,'Cleaned Customer Dim'!$A$2:$D$501,4,FALSE)</f>
        <v>46</v>
      </c>
      <c r="P1595" s="6" t="str">
        <f>VLOOKUP(C1595,'Cleaned Customer Dim'!$A$2:$E$501,5,FALSE)</f>
        <v>Male</v>
      </c>
      <c r="Q1595" s="6" t="str">
        <f>VLOOKUP(C1595,'Cleaned Customer Dim'!$A$2:$J$501,10,FALSE)</f>
        <v>Bronze</v>
      </c>
      <c r="R1595" s="4" t="str">
        <f>VLOOKUP(D1595,'Cleaned Product Dim'!$A$2:$C$101,3,FALSE)</f>
        <v>Home</v>
      </c>
      <c r="S1595" s="6">
        <f>VLOOKUP(D1595,'Cleaned Product Dim'!$A$2:$G$101,7,FALSE)</f>
        <v>19.52</v>
      </c>
      <c r="T1595" s="6">
        <f>VLOOKUP(D1595,'Cleaned Product Dim'!$A$2:$H$101,8,FALSE)</f>
        <v>57</v>
      </c>
      <c r="U1595" s="6" t="str">
        <f>VLOOKUP(E1595,'Cleaned Store Dim'!$A$2:$C$21,3,FALSE)</f>
        <v>West</v>
      </c>
      <c r="V1595" s="6" t="str">
        <f>VLOOKUP(E1595,'Cleaned Store Dim'!$A$2:$E$21,5,FALSE)</f>
        <v>Flagship</v>
      </c>
      <c r="W1595" s="6" t="str">
        <f>VLOOKUP(E1595,'Cleaned Store Dim'!$A$2:$F$21,6,FALSE)</f>
        <v>New Jimmy</v>
      </c>
    </row>
    <row r="1596" spans="1:23" ht="15.75" x14ac:dyDescent="0.25">
      <c r="A1596" s="4" t="s">
        <v>3561</v>
      </c>
      <c r="B1596" s="20">
        <v>45256</v>
      </c>
      <c r="C1596" s="4" t="s">
        <v>212</v>
      </c>
      <c r="D1596" s="4" t="s">
        <v>1648</v>
      </c>
      <c r="E1596" s="4" t="s">
        <v>1945</v>
      </c>
      <c r="F1596" s="4">
        <v>4</v>
      </c>
      <c r="G1596" s="4">
        <v>641.45000000000005</v>
      </c>
      <c r="H1596" s="4">
        <v>0.16</v>
      </c>
      <c r="I1596" s="4" t="s">
        <v>1964</v>
      </c>
      <c r="J1596" s="4">
        <v>2155.2719999999999</v>
      </c>
      <c r="K1596" s="4">
        <f t="shared" si="96"/>
        <v>4</v>
      </c>
      <c r="L1596" s="4">
        <f t="shared" si="97"/>
        <v>641.45000000000005</v>
      </c>
      <c r="M1596" s="4">
        <f t="shared" si="98"/>
        <v>0.16</v>
      </c>
      <c r="N1596" s="4">
        <f t="shared" si="99"/>
        <v>2155.2719999999999</v>
      </c>
      <c r="O1596" s="6">
        <f>VLOOKUP(C1596,'Cleaned Customer Dim'!$A$2:$D$501,4,FALSE)</f>
        <v>56</v>
      </c>
      <c r="P1596" s="6" t="str">
        <f>VLOOKUP(C1596,'Cleaned Customer Dim'!$A$2:$E$501,5,FALSE)</f>
        <v>Female</v>
      </c>
      <c r="Q1596" s="6" t="str">
        <f>VLOOKUP(C1596,'Cleaned Customer Dim'!$A$2:$J$501,10,FALSE)</f>
        <v>Bronze</v>
      </c>
      <c r="R1596" s="4" t="str">
        <f>VLOOKUP(D1596,'Cleaned Product Dim'!$A$2:$C$101,3,FALSE)</f>
        <v>Sports</v>
      </c>
      <c r="S1596" s="6">
        <f>VLOOKUP(D1596,'Cleaned Product Dim'!$A$2:$G$101,7,FALSE)</f>
        <v>166.06</v>
      </c>
      <c r="T1596" s="6">
        <f>VLOOKUP(D1596,'Cleaned Product Dim'!$A$2:$H$101,8,FALSE)</f>
        <v>340</v>
      </c>
      <c r="U1596" s="6" t="str">
        <f>VLOOKUP(E1596,'Cleaned Store Dim'!$A$2:$C$21,3,FALSE)</f>
        <v>East</v>
      </c>
      <c r="V1596" s="6" t="str">
        <f>VLOOKUP(E1596,'Cleaned Store Dim'!$A$2:$E$21,5,FALSE)</f>
        <v>Flagship</v>
      </c>
      <c r="W1596" s="6" t="str">
        <f>VLOOKUP(E1596,'Cleaned Store Dim'!$A$2:$F$21,6,FALSE)</f>
        <v>East Stevechester</v>
      </c>
    </row>
    <row r="1597" spans="1:23" ht="15.75" x14ac:dyDescent="0.25">
      <c r="A1597" s="4" t="s">
        <v>3562</v>
      </c>
      <c r="B1597" s="20">
        <v>45968</v>
      </c>
      <c r="C1597" s="4" t="s">
        <v>1464</v>
      </c>
      <c r="D1597" s="4" t="s">
        <v>1709</v>
      </c>
      <c r="E1597" s="4" t="s">
        <v>1892</v>
      </c>
      <c r="F1597" s="4">
        <v>1</v>
      </c>
      <c r="G1597" s="4">
        <v>135.87</v>
      </c>
      <c r="H1597" s="4">
        <v>0.23</v>
      </c>
      <c r="I1597" s="4" t="s">
        <v>1961</v>
      </c>
      <c r="J1597" s="4">
        <v>104.6199</v>
      </c>
      <c r="K1597" s="4">
        <f t="shared" si="96"/>
        <v>1</v>
      </c>
      <c r="L1597" s="4">
        <f t="shared" si="97"/>
        <v>135.87</v>
      </c>
      <c r="M1597" s="4">
        <f t="shared" si="98"/>
        <v>0.23</v>
      </c>
      <c r="N1597" s="4">
        <f t="shared" si="99"/>
        <v>104.6199</v>
      </c>
      <c r="O1597" s="6">
        <f>VLOOKUP(C1597,'Cleaned Customer Dim'!$A$2:$D$501,4,FALSE)</f>
        <v>42</v>
      </c>
      <c r="P1597" s="6" t="str">
        <f>VLOOKUP(C1597,'Cleaned Customer Dim'!$A$2:$E$501,5,FALSE)</f>
        <v>Male</v>
      </c>
      <c r="Q1597" s="6" t="str">
        <f>VLOOKUP(C1597,'Cleaned Customer Dim'!$A$2:$J$501,10,FALSE)</f>
        <v>Platinum</v>
      </c>
      <c r="R1597" s="4" t="str">
        <f>VLOOKUP(D1597,'Cleaned Product Dim'!$A$2:$C$101,3,FALSE)</f>
        <v>Electronics</v>
      </c>
      <c r="S1597" s="6">
        <f>VLOOKUP(D1597,'Cleaned Product Dim'!$A$2:$G$101,7,FALSE)</f>
        <v>253.33</v>
      </c>
      <c r="T1597" s="6">
        <f>VLOOKUP(D1597,'Cleaned Product Dim'!$A$2:$H$101,8,FALSE)</f>
        <v>266</v>
      </c>
      <c r="U1597" s="6" t="str">
        <f>VLOOKUP(E1597,'Cleaned Store Dim'!$A$2:$C$21,3,FALSE)</f>
        <v>North</v>
      </c>
      <c r="V1597" s="6" t="str">
        <f>VLOOKUP(E1597,'Cleaned Store Dim'!$A$2:$E$21,5,FALSE)</f>
        <v>Flagship</v>
      </c>
      <c r="W1597" s="6" t="str">
        <f>VLOOKUP(E1597,'Cleaned Store Dim'!$A$2:$F$21,6,FALSE)</f>
        <v>Daniel</v>
      </c>
    </row>
    <row r="1598" spans="1:23" ht="15.75" x14ac:dyDescent="0.25">
      <c r="A1598" s="4" t="s">
        <v>3563</v>
      </c>
      <c r="B1598" s="20">
        <v>45344</v>
      </c>
      <c r="C1598" s="4" t="s">
        <v>345</v>
      </c>
      <c r="D1598" s="4" t="s">
        <v>1638</v>
      </c>
      <c r="E1598" s="4" t="s">
        <v>1911</v>
      </c>
      <c r="F1598" s="4">
        <v>1</v>
      </c>
      <c r="G1598" s="4">
        <v>388.35</v>
      </c>
      <c r="H1598" s="4">
        <v>0.01</v>
      </c>
      <c r="I1598" s="4" t="s">
        <v>1961</v>
      </c>
      <c r="J1598" s="4">
        <v>384.4665</v>
      </c>
      <c r="K1598" s="4">
        <f t="shared" si="96"/>
        <v>1</v>
      </c>
      <c r="L1598" s="4">
        <f t="shared" si="97"/>
        <v>388.35</v>
      </c>
      <c r="M1598" s="4">
        <f t="shared" si="98"/>
        <v>0.01</v>
      </c>
      <c r="N1598" s="4">
        <f t="shared" si="99"/>
        <v>384.4665</v>
      </c>
      <c r="O1598" s="6">
        <f>VLOOKUP(C1598,'Cleaned Customer Dim'!$A$2:$D$501,4,FALSE)</f>
        <v>62</v>
      </c>
      <c r="P1598" s="6" t="str">
        <f>VLOOKUP(C1598,'Cleaned Customer Dim'!$A$2:$E$501,5,FALSE)</f>
        <v>Female</v>
      </c>
      <c r="Q1598" s="6" t="str">
        <f>VLOOKUP(C1598,'Cleaned Customer Dim'!$A$2:$J$501,10,FALSE)</f>
        <v>Platinum</v>
      </c>
      <c r="R1598" s="4" t="str">
        <f>VLOOKUP(D1598,'Cleaned Product Dim'!$A$2:$C$101,3,FALSE)</f>
        <v>Home</v>
      </c>
      <c r="S1598" s="6">
        <f>VLOOKUP(D1598,'Cleaned Product Dim'!$A$2:$G$101,7,FALSE)</f>
        <v>123.46</v>
      </c>
      <c r="T1598" s="6">
        <f>VLOOKUP(D1598,'Cleaned Product Dim'!$A$2:$H$101,8,FALSE)</f>
        <v>76</v>
      </c>
      <c r="U1598" s="6" t="str">
        <f>VLOOKUP(E1598,'Cleaned Store Dim'!$A$2:$C$21,3,FALSE)</f>
        <v>East</v>
      </c>
      <c r="V1598" s="6" t="str">
        <f>VLOOKUP(E1598,'Cleaned Store Dim'!$A$2:$E$21,5,FALSE)</f>
        <v>Online</v>
      </c>
      <c r="W1598" s="6" t="str">
        <f>VLOOKUP(E1598,'Cleaned Store Dim'!$A$2:$F$21,6,FALSE)</f>
        <v>Joseph</v>
      </c>
    </row>
    <row r="1599" spans="1:23" ht="15.75" x14ac:dyDescent="0.25">
      <c r="A1599" s="4" t="s">
        <v>3564</v>
      </c>
      <c r="B1599" s="20">
        <v>45367</v>
      </c>
      <c r="C1599" s="4" t="s">
        <v>2639</v>
      </c>
      <c r="D1599" s="4" t="s">
        <v>1693</v>
      </c>
      <c r="E1599" s="4" t="s">
        <v>1921</v>
      </c>
      <c r="F1599" s="4">
        <v>2</v>
      </c>
      <c r="G1599" s="4">
        <v>999.08</v>
      </c>
      <c r="H1599" s="4">
        <v>0.3</v>
      </c>
      <c r="I1599" s="4" t="s">
        <v>1961</v>
      </c>
      <c r="J1599" s="4">
        <v>1398.712</v>
      </c>
      <c r="K1599" s="4">
        <f t="shared" si="96"/>
        <v>2</v>
      </c>
      <c r="L1599" s="4">
        <f t="shared" si="97"/>
        <v>999.08</v>
      </c>
      <c r="M1599" s="4">
        <f t="shared" si="98"/>
        <v>0.3</v>
      </c>
      <c r="N1599" s="4">
        <f t="shared" si="99"/>
        <v>1398.712</v>
      </c>
      <c r="O1599" s="6">
        <f>VLOOKUP(C1599,'Cleaned Customer Dim'!$A$2:$D$501,4,FALSE)</f>
        <v>22</v>
      </c>
      <c r="P1599" s="6" t="str">
        <f>VLOOKUP(C1599,'Cleaned Customer Dim'!$A$2:$E$501,5,FALSE)</f>
        <v>Female</v>
      </c>
      <c r="Q1599" s="6" t="str">
        <f>VLOOKUP(C1599,'Cleaned Customer Dim'!$A$2:$J$501,10,FALSE)</f>
        <v>Bronze</v>
      </c>
      <c r="R1599" s="4" t="str">
        <f>VLOOKUP(D1599,'Cleaned Product Dim'!$A$2:$C$101,3,FALSE)</f>
        <v>Sports</v>
      </c>
      <c r="S1599" s="6">
        <f>VLOOKUP(D1599,'Cleaned Product Dim'!$A$2:$G$101,7,FALSE)</f>
        <v>135.61000000000001</v>
      </c>
      <c r="T1599" s="6">
        <f>VLOOKUP(D1599,'Cleaned Product Dim'!$A$2:$H$101,8,FALSE)</f>
        <v>394</v>
      </c>
      <c r="U1599" s="6" t="str">
        <f>VLOOKUP(E1599,'Cleaned Store Dim'!$A$2:$C$21,3,FALSE)</f>
        <v>South</v>
      </c>
      <c r="V1599" s="6" t="str">
        <f>VLOOKUP(E1599,'Cleaned Store Dim'!$A$2:$E$21,5,FALSE)</f>
        <v>Flagship</v>
      </c>
      <c r="W1599" s="6" t="str">
        <f>VLOOKUP(E1599,'Cleaned Store Dim'!$A$2:$F$21,6,FALSE)</f>
        <v>Johnstad</v>
      </c>
    </row>
    <row r="1600" spans="1:23" ht="15.75" x14ac:dyDescent="0.25">
      <c r="A1600" s="4" t="s">
        <v>3565</v>
      </c>
      <c r="B1600" s="20">
        <v>45887</v>
      </c>
      <c r="C1600" s="4" t="s">
        <v>572</v>
      </c>
      <c r="D1600" s="4" t="s">
        <v>1693</v>
      </c>
      <c r="E1600" s="4" t="s">
        <v>1942</v>
      </c>
      <c r="F1600" s="4">
        <v>3</v>
      </c>
      <c r="G1600" s="4">
        <v>453.19</v>
      </c>
      <c r="H1600" s="4">
        <v>0.08</v>
      </c>
      <c r="I1600" s="4" t="s">
        <v>1964</v>
      </c>
      <c r="J1600" s="4">
        <v>1250.8044</v>
      </c>
      <c r="K1600" s="4">
        <f t="shared" si="96"/>
        <v>3</v>
      </c>
      <c r="L1600" s="4">
        <f t="shared" si="97"/>
        <v>453.19</v>
      </c>
      <c r="M1600" s="4">
        <f t="shared" si="98"/>
        <v>0.08</v>
      </c>
      <c r="N1600" s="4">
        <f t="shared" si="99"/>
        <v>1250.8044</v>
      </c>
      <c r="O1600" s="6">
        <f>VLOOKUP(C1600,'Cleaned Customer Dim'!$A$2:$D$501,4,FALSE)</f>
        <v>18</v>
      </c>
      <c r="P1600" s="6" t="str">
        <f>VLOOKUP(C1600,'Cleaned Customer Dim'!$A$2:$E$501,5,FALSE)</f>
        <v>Male</v>
      </c>
      <c r="Q1600" s="6" t="str">
        <f>VLOOKUP(C1600,'Cleaned Customer Dim'!$A$2:$J$501,10,FALSE)</f>
        <v>Gold</v>
      </c>
      <c r="R1600" s="4" t="str">
        <f>VLOOKUP(D1600,'Cleaned Product Dim'!$A$2:$C$101,3,FALSE)</f>
        <v>Sports</v>
      </c>
      <c r="S1600" s="6">
        <f>VLOOKUP(D1600,'Cleaned Product Dim'!$A$2:$G$101,7,FALSE)</f>
        <v>135.61000000000001</v>
      </c>
      <c r="T1600" s="6">
        <f>VLOOKUP(D1600,'Cleaned Product Dim'!$A$2:$H$101,8,FALSE)</f>
        <v>394</v>
      </c>
      <c r="U1600" s="6" t="str">
        <f>VLOOKUP(E1600,'Cleaned Store Dim'!$A$2:$C$21,3,FALSE)</f>
        <v>North</v>
      </c>
      <c r="V1600" s="6" t="str">
        <f>VLOOKUP(E1600,'Cleaned Store Dim'!$A$2:$E$21,5,FALSE)</f>
        <v>Flagship</v>
      </c>
      <c r="W1600" s="6" t="str">
        <f>VLOOKUP(E1600,'Cleaned Store Dim'!$A$2:$F$21,6,FALSE)</f>
        <v>Benson</v>
      </c>
    </row>
    <row r="1601" spans="1:23" ht="15.75" x14ac:dyDescent="0.25">
      <c r="A1601" s="4" t="s">
        <v>3566</v>
      </c>
      <c r="B1601" s="20">
        <v>45332</v>
      </c>
      <c r="C1601" s="4" t="s">
        <v>766</v>
      </c>
      <c r="D1601" s="4" t="s">
        <v>1823</v>
      </c>
      <c r="E1601" s="4" t="s">
        <v>1924</v>
      </c>
      <c r="F1601" s="4">
        <v>2</v>
      </c>
      <c r="G1601" s="4">
        <v>61.31</v>
      </c>
      <c r="H1601" s="4">
        <v>0.15</v>
      </c>
      <c r="I1601" s="4" t="s">
        <v>1964</v>
      </c>
      <c r="J1601" s="4">
        <v>104.227</v>
      </c>
      <c r="K1601" s="4">
        <f t="shared" si="96"/>
        <v>2</v>
      </c>
      <c r="L1601" s="4">
        <f t="shared" si="97"/>
        <v>61.31</v>
      </c>
      <c r="M1601" s="4">
        <f t="shared" si="98"/>
        <v>0.15</v>
      </c>
      <c r="N1601" s="4">
        <f t="shared" si="99"/>
        <v>104.227</v>
      </c>
      <c r="O1601" s="6">
        <f>VLOOKUP(C1601,'Cleaned Customer Dim'!$A$2:$D$501,4,FALSE)</f>
        <v>28</v>
      </c>
      <c r="P1601" s="6" t="str">
        <f>VLOOKUP(C1601,'Cleaned Customer Dim'!$A$2:$E$501,5,FALSE)</f>
        <v>Female</v>
      </c>
      <c r="Q1601" s="6" t="str">
        <f>VLOOKUP(C1601,'Cleaned Customer Dim'!$A$2:$J$501,10,FALSE)</f>
        <v>Bronze</v>
      </c>
      <c r="R1601" s="4" t="str">
        <f>VLOOKUP(D1601,'Cleaned Product Dim'!$A$2:$C$101,3,FALSE)</f>
        <v>Home</v>
      </c>
      <c r="S1601" s="6">
        <f>VLOOKUP(D1601,'Cleaned Product Dim'!$A$2:$G$101,7,FALSE)</f>
        <v>143.43</v>
      </c>
      <c r="T1601" s="6">
        <f>VLOOKUP(D1601,'Cleaned Product Dim'!$A$2:$H$101,8,FALSE)</f>
        <v>58</v>
      </c>
      <c r="U1601" s="6" t="str">
        <f>VLOOKUP(E1601,'Cleaned Store Dim'!$A$2:$C$21,3,FALSE)</f>
        <v>East</v>
      </c>
      <c r="V1601" s="6" t="str">
        <f>VLOOKUP(E1601,'Cleaned Store Dim'!$A$2:$E$21,5,FALSE)</f>
        <v>Online</v>
      </c>
      <c r="W1601" s="6" t="str">
        <f>VLOOKUP(E1601,'Cleaned Store Dim'!$A$2:$F$21,6,FALSE)</f>
        <v>David</v>
      </c>
    </row>
    <row r="1602" spans="1:23" ht="15.75" x14ac:dyDescent="0.25">
      <c r="A1602" s="4" t="s">
        <v>3567</v>
      </c>
      <c r="B1602" s="20">
        <v>45223</v>
      </c>
      <c r="C1602" s="4" t="s">
        <v>1085</v>
      </c>
      <c r="D1602" s="4" t="s">
        <v>1826</v>
      </c>
      <c r="E1602" s="4" t="s">
        <v>1924</v>
      </c>
      <c r="F1602" s="4">
        <v>2</v>
      </c>
      <c r="G1602" s="4">
        <v>870.13</v>
      </c>
      <c r="H1602" s="4">
        <v>0.23</v>
      </c>
      <c r="I1602" s="4" t="s">
        <v>1959</v>
      </c>
      <c r="J1602" s="4">
        <v>1340.0001999999999</v>
      </c>
      <c r="K1602" s="4">
        <f t="shared" ref="K1602:K1665" si="100">IF(F1602="",J1602/(G1602*(1-H1602)),F1602)</f>
        <v>2</v>
      </c>
      <c r="L1602" s="4">
        <f t="shared" ref="L1602:L1665" si="101">IF(G1602="",J1602/(K1602*(1-H1602)),G1602)</f>
        <v>870.13</v>
      </c>
      <c r="M1602" s="4">
        <f t="shared" ref="M1602:M1665" si="102">IF(H1602="",1-(J1602/(K1602*L1602)),H1602)</f>
        <v>0.23</v>
      </c>
      <c r="N1602" s="4">
        <f t="shared" ref="N1602:N1665" si="103">IF(J1602="",F1602*G1602*(1-H1602),J1602)</f>
        <v>1340.0001999999999</v>
      </c>
      <c r="O1602" s="6">
        <f>VLOOKUP(C1602,'Cleaned Customer Dim'!$A$2:$D$501,4,FALSE)</f>
        <v>30</v>
      </c>
      <c r="P1602" s="6" t="str">
        <f>VLOOKUP(C1602,'Cleaned Customer Dim'!$A$2:$E$501,5,FALSE)</f>
        <v>Female</v>
      </c>
      <c r="Q1602" s="6" t="str">
        <f>VLOOKUP(C1602,'Cleaned Customer Dim'!$A$2:$J$501,10,FALSE)</f>
        <v>Bronze</v>
      </c>
      <c r="R1602" s="4" t="str">
        <f>VLOOKUP(D1602,'Cleaned Product Dim'!$A$2:$C$101,3,FALSE)</f>
        <v>Sports</v>
      </c>
      <c r="S1602" s="6">
        <f>VLOOKUP(D1602,'Cleaned Product Dim'!$A$2:$G$101,7,FALSE)</f>
        <v>285.54000000000002</v>
      </c>
      <c r="T1602" s="6">
        <f>VLOOKUP(D1602,'Cleaned Product Dim'!$A$2:$H$101,8,FALSE)</f>
        <v>358</v>
      </c>
      <c r="U1602" s="6" t="str">
        <f>VLOOKUP(E1602,'Cleaned Store Dim'!$A$2:$C$21,3,FALSE)</f>
        <v>East</v>
      </c>
      <c r="V1602" s="6" t="str">
        <f>VLOOKUP(E1602,'Cleaned Store Dim'!$A$2:$E$21,5,FALSE)</f>
        <v>Online</v>
      </c>
      <c r="W1602" s="6" t="str">
        <f>VLOOKUP(E1602,'Cleaned Store Dim'!$A$2:$F$21,6,FALSE)</f>
        <v>David</v>
      </c>
    </row>
    <row r="1603" spans="1:23" ht="15.75" x14ac:dyDescent="0.25">
      <c r="A1603" s="4" t="s">
        <v>3568</v>
      </c>
      <c r="B1603" s="20">
        <v>45839</v>
      </c>
      <c r="C1603" s="4" t="s">
        <v>251</v>
      </c>
      <c r="D1603" s="4" t="s">
        <v>1617</v>
      </c>
      <c r="E1603" s="4" t="s">
        <v>1948</v>
      </c>
      <c r="F1603" s="4">
        <v>1</v>
      </c>
      <c r="G1603" s="4">
        <v>336.51</v>
      </c>
      <c r="H1603" s="4">
        <v>0.11</v>
      </c>
      <c r="I1603" s="4" t="s">
        <v>1961</v>
      </c>
      <c r="J1603" s="4">
        <v>299.4939</v>
      </c>
      <c r="K1603" s="4">
        <f t="shared" si="100"/>
        <v>1</v>
      </c>
      <c r="L1603" s="4">
        <f t="shared" si="101"/>
        <v>336.51</v>
      </c>
      <c r="M1603" s="4">
        <f t="shared" si="102"/>
        <v>0.11</v>
      </c>
      <c r="N1603" s="4">
        <f t="shared" si="103"/>
        <v>299.4939</v>
      </c>
      <c r="O1603" s="6">
        <f>VLOOKUP(C1603,'Cleaned Customer Dim'!$A$2:$D$501,4,FALSE)</f>
        <v>58</v>
      </c>
      <c r="P1603" s="6" t="str">
        <f>VLOOKUP(C1603,'Cleaned Customer Dim'!$A$2:$E$501,5,FALSE)</f>
        <v>Male</v>
      </c>
      <c r="Q1603" s="6" t="str">
        <f>VLOOKUP(C1603,'Cleaned Customer Dim'!$A$2:$J$501,10,FALSE)</f>
        <v>Silver</v>
      </c>
      <c r="R1603" s="4" t="str">
        <f>VLOOKUP(D1603,'Cleaned Product Dim'!$A$2:$C$101,3,FALSE)</f>
        <v>Electronics</v>
      </c>
      <c r="S1603" s="6">
        <f>VLOOKUP(D1603,'Cleaned Product Dim'!$A$2:$G$101,7,FALSE)</f>
        <v>465.34</v>
      </c>
      <c r="T1603" s="6">
        <f>VLOOKUP(D1603,'Cleaned Product Dim'!$A$2:$H$101,8,FALSE)</f>
        <v>301</v>
      </c>
      <c r="U1603" s="6" t="str">
        <f>VLOOKUP(E1603,'Cleaned Store Dim'!$A$2:$C$21,3,FALSE)</f>
        <v>East</v>
      </c>
      <c r="V1603" s="6" t="str">
        <f>VLOOKUP(E1603,'Cleaned Store Dim'!$A$2:$E$21,5,FALSE)</f>
        <v>Online</v>
      </c>
      <c r="W1603" s="6" t="str">
        <f>VLOOKUP(E1603,'Cleaned Store Dim'!$A$2:$F$21,6,FALSE)</f>
        <v>Vasquez</v>
      </c>
    </row>
    <row r="1604" spans="1:23" ht="15.75" x14ac:dyDescent="0.25">
      <c r="A1604" s="4" t="s">
        <v>3569</v>
      </c>
      <c r="B1604" s="20">
        <v>45313</v>
      </c>
      <c r="C1604" s="4" t="s">
        <v>606</v>
      </c>
      <c r="D1604" s="4" t="s">
        <v>1783</v>
      </c>
      <c r="E1604" s="4" t="s">
        <v>1887</v>
      </c>
      <c r="F1604" s="4">
        <v>1</v>
      </c>
      <c r="G1604" s="4">
        <v>305.70999999999998</v>
      </c>
      <c r="H1604" s="4">
        <v>0.26</v>
      </c>
      <c r="I1604" s="4" t="s">
        <v>1964</v>
      </c>
      <c r="J1604" s="4">
        <v>226.22540000000001</v>
      </c>
      <c r="K1604" s="4">
        <f t="shared" si="100"/>
        <v>1</v>
      </c>
      <c r="L1604" s="4">
        <f t="shared" si="101"/>
        <v>305.70999999999998</v>
      </c>
      <c r="M1604" s="4">
        <f t="shared" si="102"/>
        <v>0.26</v>
      </c>
      <c r="N1604" s="4">
        <f t="shared" si="103"/>
        <v>226.22540000000001</v>
      </c>
      <c r="O1604" s="6">
        <f>VLOOKUP(C1604,'Cleaned Customer Dim'!$A$2:$D$501,4,FALSE)</f>
        <v>60</v>
      </c>
      <c r="P1604" s="6" t="str">
        <f>VLOOKUP(C1604,'Cleaned Customer Dim'!$A$2:$E$501,5,FALSE)</f>
        <v>Male</v>
      </c>
      <c r="Q1604" s="6" t="str">
        <f>VLOOKUP(C1604,'Cleaned Customer Dim'!$A$2:$J$501,10,FALSE)</f>
        <v>Bronze</v>
      </c>
      <c r="R1604" s="4" t="str">
        <f>VLOOKUP(D1604,'Cleaned Product Dim'!$A$2:$C$101,3,FALSE)</f>
        <v>Electronics</v>
      </c>
      <c r="S1604" s="6">
        <f>VLOOKUP(D1604,'Cleaned Product Dim'!$A$2:$G$101,7,FALSE)</f>
        <v>349.17</v>
      </c>
      <c r="T1604" s="6">
        <f>VLOOKUP(D1604,'Cleaned Product Dim'!$A$2:$H$101,8,FALSE)</f>
        <v>476</v>
      </c>
      <c r="U1604" s="6" t="str">
        <f>VLOOKUP(E1604,'Cleaned Store Dim'!$A$2:$C$21,3,FALSE)</f>
        <v>East</v>
      </c>
      <c r="V1604" s="6" t="str">
        <f>VLOOKUP(E1604,'Cleaned Store Dim'!$A$2:$E$21,5,FALSE)</f>
        <v>Flagship</v>
      </c>
      <c r="W1604" s="6" t="str">
        <f>VLOOKUP(E1604,'Cleaned Store Dim'!$A$2:$F$21,6,FALSE)</f>
        <v>Washington</v>
      </c>
    </row>
    <row r="1605" spans="1:23" ht="15.75" x14ac:dyDescent="0.25">
      <c r="A1605" s="4" t="s">
        <v>3570</v>
      </c>
      <c r="B1605" s="20">
        <v>45224</v>
      </c>
      <c r="C1605" s="4" t="s">
        <v>424</v>
      </c>
      <c r="D1605" s="4" t="s">
        <v>1599</v>
      </c>
      <c r="E1605" s="4" t="s">
        <v>1945</v>
      </c>
      <c r="F1605" s="4">
        <v>2</v>
      </c>
      <c r="G1605" s="4">
        <v>635.39</v>
      </c>
      <c r="H1605" s="4">
        <v>0.28999999999999998</v>
      </c>
      <c r="I1605" s="4" t="s">
        <v>1964</v>
      </c>
      <c r="J1605" s="4">
        <v>902.25379999999996</v>
      </c>
      <c r="K1605" s="4">
        <f t="shared" si="100"/>
        <v>2</v>
      </c>
      <c r="L1605" s="4">
        <f t="shared" si="101"/>
        <v>635.39</v>
      </c>
      <c r="M1605" s="4">
        <f t="shared" si="102"/>
        <v>0.28999999999999998</v>
      </c>
      <c r="N1605" s="4">
        <f t="shared" si="103"/>
        <v>902.25379999999996</v>
      </c>
      <c r="O1605" s="6">
        <f>VLOOKUP(C1605,'Cleaned Customer Dim'!$A$2:$D$501,4,FALSE)</f>
        <v>62</v>
      </c>
      <c r="P1605" s="6" t="str">
        <f>VLOOKUP(C1605,'Cleaned Customer Dim'!$A$2:$E$501,5,FALSE)</f>
        <v>Male</v>
      </c>
      <c r="Q1605" s="6" t="str">
        <f>VLOOKUP(C1605,'Cleaned Customer Dim'!$A$2:$J$501,10,FALSE)</f>
        <v>Platinum</v>
      </c>
      <c r="R1605" s="4" t="str">
        <f>VLOOKUP(D1605,'Cleaned Product Dim'!$A$2:$C$101,3,FALSE)</f>
        <v>Home</v>
      </c>
      <c r="S1605" s="6">
        <f>VLOOKUP(D1605,'Cleaned Product Dim'!$A$2:$G$101,7,FALSE)</f>
        <v>298.86</v>
      </c>
      <c r="T1605" s="6">
        <f>VLOOKUP(D1605,'Cleaned Product Dim'!$A$2:$H$101,8,FALSE)</f>
        <v>308</v>
      </c>
      <c r="U1605" s="6" t="str">
        <f>VLOOKUP(E1605,'Cleaned Store Dim'!$A$2:$C$21,3,FALSE)</f>
        <v>East</v>
      </c>
      <c r="V1605" s="6" t="str">
        <f>VLOOKUP(E1605,'Cleaned Store Dim'!$A$2:$E$21,5,FALSE)</f>
        <v>Flagship</v>
      </c>
      <c r="W1605" s="6" t="str">
        <f>VLOOKUP(E1605,'Cleaned Store Dim'!$A$2:$F$21,6,FALSE)</f>
        <v>East Stevechester</v>
      </c>
    </row>
    <row r="1606" spans="1:23" ht="15.75" x14ac:dyDescent="0.25">
      <c r="A1606" s="4" t="s">
        <v>3571</v>
      </c>
      <c r="B1606" s="20">
        <v>45491</v>
      </c>
      <c r="C1606" s="4" t="s">
        <v>409</v>
      </c>
      <c r="D1606" s="4" t="s">
        <v>1859</v>
      </c>
      <c r="E1606" s="4" t="s">
        <v>1948</v>
      </c>
      <c r="F1606" s="4">
        <v>2</v>
      </c>
      <c r="G1606" s="4">
        <v>253.87</v>
      </c>
      <c r="H1606" s="4">
        <v>0.23</v>
      </c>
      <c r="I1606" s="4" t="s">
        <v>1964</v>
      </c>
      <c r="J1606" s="4">
        <v>390.95979999999997</v>
      </c>
      <c r="K1606" s="4">
        <f t="shared" si="100"/>
        <v>2</v>
      </c>
      <c r="L1606" s="4">
        <f t="shared" si="101"/>
        <v>253.87</v>
      </c>
      <c r="M1606" s="4">
        <f t="shared" si="102"/>
        <v>0.23</v>
      </c>
      <c r="N1606" s="4">
        <f t="shared" si="103"/>
        <v>390.95979999999997</v>
      </c>
      <c r="O1606" s="6">
        <f>VLOOKUP(C1606,'Cleaned Customer Dim'!$A$2:$D$501,4,FALSE)</f>
        <v>18</v>
      </c>
      <c r="P1606" s="6" t="str">
        <f>VLOOKUP(C1606,'Cleaned Customer Dim'!$A$2:$E$501,5,FALSE)</f>
        <v>Female</v>
      </c>
      <c r="Q1606" s="6" t="str">
        <f>VLOOKUP(C1606,'Cleaned Customer Dim'!$A$2:$J$501,10,FALSE)</f>
        <v>Platinum</v>
      </c>
      <c r="R1606" s="4" t="str">
        <f>VLOOKUP(D1606,'Cleaned Product Dim'!$A$2:$C$101,3,FALSE)</f>
        <v>Home</v>
      </c>
      <c r="S1606" s="6">
        <f>VLOOKUP(D1606,'Cleaned Product Dim'!$A$2:$G$101,7,FALSE)</f>
        <v>447.43</v>
      </c>
      <c r="T1606" s="6">
        <f>VLOOKUP(D1606,'Cleaned Product Dim'!$A$2:$H$101,8,FALSE)</f>
        <v>191</v>
      </c>
      <c r="U1606" s="6" t="str">
        <f>VLOOKUP(E1606,'Cleaned Store Dim'!$A$2:$C$21,3,FALSE)</f>
        <v>East</v>
      </c>
      <c r="V1606" s="6" t="str">
        <f>VLOOKUP(E1606,'Cleaned Store Dim'!$A$2:$E$21,5,FALSE)</f>
        <v>Online</v>
      </c>
      <c r="W1606" s="6" t="str">
        <f>VLOOKUP(E1606,'Cleaned Store Dim'!$A$2:$F$21,6,FALSE)</f>
        <v>Vasquez</v>
      </c>
    </row>
    <row r="1607" spans="1:23" ht="15.75" x14ac:dyDescent="0.25">
      <c r="A1607" s="4" t="s">
        <v>3572</v>
      </c>
      <c r="B1607" s="20">
        <v>45472</v>
      </c>
      <c r="C1607" s="4" t="s">
        <v>1501</v>
      </c>
      <c r="D1607" s="4" t="s">
        <v>1811</v>
      </c>
      <c r="E1607" s="4" t="s">
        <v>1942</v>
      </c>
      <c r="F1607" s="4">
        <v>3</v>
      </c>
      <c r="G1607" s="4">
        <v>915.81</v>
      </c>
      <c r="H1607" s="4">
        <v>0.17</v>
      </c>
      <c r="I1607" s="4" t="s">
        <v>1964</v>
      </c>
      <c r="J1607" s="4">
        <v>2280.3669</v>
      </c>
      <c r="K1607" s="4">
        <f t="shared" si="100"/>
        <v>3</v>
      </c>
      <c r="L1607" s="4">
        <f t="shared" si="101"/>
        <v>915.81</v>
      </c>
      <c r="M1607" s="4">
        <f t="shared" si="102"/>
        <v>0.17</v>
      </c>
      <c r="N1607" s="4">
        <f t="shared" si="103"/>
        <v>2280.3669</v>
      </c>
      <c r="O1607" s="6">
        <f>VLOOKUP(C1607,'Cleaned Customer Dim'!$A$2:$D$501,4,FALSE)</f>
        <v>32</v>
      </c>
      <c r="P1607" s="6" t="str">
        <f>VLOOKUP(C1607,'Cleaned Customer Dim'!$A$2:$E$501,5,FALSE)</f>
        <v>Male</v>
      </c>
      <c r="Q1607" s="6" t="str">
        <f>VLOOKUP(C1607,'Cleaned Customer Dim'!$A$2:$J$501,10,FALSE)</f>
        <v>Bronze</v>
      </c>
      <c r="R1607" s="4" t="str">
        <f>VLOOKUP(D1607,'Cleaned Product Dim'!$A$2:$C$101,3,FALSE)</f>
        <v>Electronics</v>
      </c>
      <c r="S1607" s="6">
        <f>VLOOKUP(D1607,'Cleaned Product Dim'!$A$2:$G$101,7,FALSE)</f>
        <v>392.89</v>
      </c>
      <c r="T1607" s="6">
        <f>VLOOKUP(D1607,'Cleaned Product Dim'!$A$2:$H$101,8,FALSE)</f>
        <v>320</v>
      </c>
      <c r="U1607" s="6" t="str">
        <f>VLOOKUP(E1607,'Cleaned Store Dim'!$A$2:$C$21,3,FALSE)</f>
        <v>North</v>
      </c>
      <c r="V1607" s="6" t="str">
        <f>VLOOKUP(E1607,'Cleaned Store Dim'!$A$2:$E$21,5,FALSE)</f>
        <v>Flagship</v>
      </c>
      <c r="W1607" s="6" t="str">
        <f>VLOOKUP(E1607,'Cleaned Store Dim'!$A$2:$F$21,6,FALSE)</f>
        <v>Benson</v>
      </c>
    </row>
    <row r="1608" spans="1:23" ht="15.75" x14ac:dyDescent="0.25">
      <c r="A1608" s="4" t="s">
        <v>3573</v>
      </c>
      <c r="B1608" s="20">
        <v>45795</v>
      </c>
      <c r="C1608" s="4" t="s">
        <v>689</v>
      </c>
      <c r="D1608" s="4" t="s">
        <v>1706</v>
      </c>
      <c r="E1608" s="4" t="s">
        <v>1917</v>
      </c>
      <c r="F1608" s="4">
        <v>3</v>
      </c>
      <c r="G1608" s="4">
        <v>779.5</v>
      </c>
      <c r="H1608" s="4">
        <v>0.02</v>
      </c>
      <c r="I1608" s="4" t="s">
        <v>1959</v>
      </c>
      <c r="J1608" s="4">
        <v>2291.73</v>
      </c>
      <c r="K1608" s="4">
        <f t="shared" si="100"/>
        <v>3</v>
      </c>
      <c r="L1608" s="4">
        <f t="shared" si="101"/>
        <v>779.5</v>
      </c>
      <c r="M1608" s="4">
        <f t="shared" si="102"/>
        <v>0.02</v>
      </c>
      <c r="N1608" s="4">
        <f t="shared" si="103"/>
        <v>2291.73</v>
      </c>
      <c r="O1608" s="6">
        <f>VLOOKUP(C1608,'Cleaned Customer Dim'!$A$2:$D$501,4,FALSE)</f>
        <v>50</v>
      </c>
      <c r="P1608" s="6" t="str">
        <f>VLOOKUP(C1608,'Cleaned Customer Dim'!$A$2:$E$501,5,FALSE)</f>
        <v>Female</v>
      </c>
      <c r="Q1608" s="6" t="str">
        <f>VLOOKUP(C1608,'Cleaned Customer Dim'!$A$2:$J$501,10,FALSE)</f>
        <v>Platinum</v>
      </c>
      <c r="R1608" s="4" t="str">
        <f>VLOOKUP(D1608,'Cleaned Product Dim'!$A$2:$C$101,3,FALSE)</f>
        <v>Electronics</v>
      </c>
      <c r="S1608" s="6">
        <f>VLOOKUP(D1608,'Cleaned Product Dim'!$A$2:$G$101,7,FALSE)</f>
        <v>450.71</v>
      </c>
      <c r="T1608" s="6">
        <f>VLOOKUP(D1608,'Cleaned Product Dim'!$A$2:$H$101,8,FALSE)</f>
        <v>389</v>
      </c>
      <c r="U1608" s="6" t="str">
        <f>VLOOKUP(E1608,'Cleaned Store Dim'!$A$2:$C$21,3,FALSE)</f>
        <v>West</v>
      </c>
      <c r="V1608" s="6" t="str">
        <f>VLOOKUP(E1608,'Cleaned Store Dim'!$A$2:$E$21,5,FALSE)</f>
        <v>Online</v>
      </c>
      <c r="W1608" s="6" t="str">
        <f>VLOOKUP(E1608,'Cleaned Store Dim'!$A$2:$F$21,6,FALSE)</f>
        <v>Thompson</v>
      </c>
    </row>
    <row r="1609" spans="1:23" ht="15.75" x14ac:dyDescent="0.25">
      <c r="A1609" s="4" t="s">
        <v>3574</v>
      </c>
      <c r="B1609" s="20">
        <v>45470</v>
      </c>
      <c r="C1609" s="4" t="s">
        <v>1458</v>
      </c>
      <c r="D1609" s="4" t="s">
        <v>1765</v>
      </c>
      <c r="E1609" s="4" t="s">
        <v>1939</v>
      </c>
      <c r="F1609" s="4">
        <v>2</v>
      </c>
      <c r="G1609" s="4">
        <v>780.57</v>
      </c>
      <c r="H1609" s="4">
        <v>0.26</v>
      </c>
      <c r="I1609" s="4" t="s">
        <v>1959</v>
      </c>
      <c r="J1609" s="4">
        <v>1155.2436</v>
      </c>
      <c r="K1609" s="4">
        <f t="shared" si="100"/>
        <v>2</v>
      </c>
      <c r="L1609" s="4">
        <f t="shared" si="101"/>
        <v>780.57</v>
      </c>
      <c r="M1609" s="4">
        <f t="shared" si="102"/>
        <v>0.26</v>
      </c>
      <c r="N1609" s="4">
        <f t="shared" si="103"/>
        <v>1155.2436</v>
      </c>
      <c r="O1609" s="6">
        <f>VLOOKUP(C1609,'Cleaned Customer Dim'!$A$2:$D$501,4,FALSE)</f>
        <v>19</v>
      </c>
      <c r="P1609" s="6" t="str">
        <f>VLOOKUP(C1609,'Cleaned Customer Dim'!$A$2:$E$501,5,FALSE)</f>
        <v>Male</v>
      </c>
      <c r="Q1609" s="6" t="str">
        <f>VLOOKUP(C1609,'Cleaned Customer Dim'!$A$2:$J$501,10,FALSE)</f>
        <v>Gold</v>
      </c>
      <c r="R1609" s="4" t="str">
        <f>VLOOKUP(D1609,'Cleaned Product Dim'!$A$2:$C$101,3,FALSE)</f>
        <v>Sports</v>
      </c>
      <c r="S1609" s="6">
        <f>VLOOKUP(D1609,'Cleaned Product Dim'!$A$2:$G$101,7,FALSE)</f>
        <v>103.45</v>
      </c>
      <c r="T1609" s="6">
        <f>VLOOKUP(D1609,'Cleaned Product Dim'!$A$2:$H$101,8,FALSE)</f>
        <v>465</v>
      </c>
      <c r="U1609" s="6" t="str">
        <f>VLOOKUP(E1609,'Cleaned Store Dim'!$A$2:$C$21,3,FALSE)</f>
        <v>West</v>
      </c>
      <c r="V1609" s="6" t="str">
        <f>VLOOKUP(E1609,'Cleaned Store Dim'!$A$2:$E$21,5,FALSE)</f>
        <v>Flagship</v>
      </c>
      <c r="W1609" s="6" t="str">
        <f>VLOOKUP(E1609,'Cleaned Store Dim'!$A$2:$F$21,6,FALSE)</f>
        <v>New Jimmy</v>
      </c>
    </row>
    <row r="1610" spans="1:23" ht="15.75" x14ac:dyDescent="0.25">
      <c r="A1610" s="4" t="s">
        <v>3575</v>
      </c>
      <c r="B1610" s="20">
        <v>45508</v>
      </c>
      <c r="C1610" s="4" t="s">
        <v>1208</v>
      </c>
      <c r="D1610" s="4" t="s">
        <v>1868</v>
      </c>
      <c r="E1610" s="4" t="s">
        <v>1948</v>
      </c>
      <c r="F1610" s="4">
        <v>1</v>
      </c>
      <c r="G1610" s="4">
        <v>511.35</v>
      </c>
      <c r="H1610" s="4">
        <v>0</v>
      </c>
      <c r="I1610" s="4" t="s">
        <v>1959</v>
      </c>
      <c r="J1610" s="4">
        <v>511.35</v>
      </c>
      <c r="K1610" s="4">
        <f t="shared" si="100"/>
        <v>1</v>
      </c>
      <c r="L1610" s="4">
        <f t="shared" si="101"/>
        <v>511.35</v>
      </c>
      <c r="M1610" s="4">
        <f t="shared" si="102"/>
        <v>0</v>
      </c>
      <c r="N1610" s="4">
        <f t="shared" si="103"/>
        <v>511.35</v>
      </c>
      <c r="O1610" s="6">
        <f>VLOOKUP(C1610,'Cleaned Customer Dim'!$A$2:$D$501,4,FALSE)</f>
        <v>27</v>
      </c>
      <c r="P1610" s="6" t="str">
        <f>VLOOKUP(C1610,'Cleaned Customer Dim'!$A$2:$E$501,5,FALSE)</f>
        <v>Female</v>
      </c>
      <c r="Q1610" s="6" t="str">
        <f>VLOOKUP(C1610,'Cleaned Customer Dim'!$A$2:$J$501,10,FALSE)</f>
        <v>Silver</v>
      </c>
      <c r="R1610" s="4" t="str">
        <f>VLOOKUP(D1610,'Cleaned Product Dim'!$A$2:$C$101,3,FALSE)</f>
        <v>Sports</v>
      </c>
      <c r="S1610" s="6">
        <f>VLOOKUP(D1610,'Cleaned Product Dim'!$A$2:$G$101,7,FALSE)</f>
        <v>60.65</v>
      </c>
      <c r="T1610" s="6">
        <f>VLOOKUP(D1610,'Cleaned Product Dim'!$A$2:$H$101,8,FALSE)</f>
        <v>75</v>
      </c>
      <c r="U1610" s="6" t="str">
        <f>VLOOKUP(E1610,'Cleaned Store Dim'!$A$2:$C$21,3,FALSE)</f>
        <v>East</v>
      </c>
      <c r="V1610" s="6" t="str">
        <f>VLOOKUP(E1610,'Cleaned Store Dim'!$A$2:$E$21,5,FALSE)</f>
        <v>Online</v>
      </c>
      <c r="W1610" s="6" t="str">
        <f>VLOOKUP(E1610,'Cleaned Store Dim'!$A$2:$F$21,6,FALSE)</f>
        <v>Vasquez</v>
      </c>
    </row>
    <row r="1611" spans="1:23" ht="15.75" x14ac:dyDescent="0.25">
      <c r="A1611" s="4" t="s">
        <v>3576</v>
      </c>
      <c r="B1611" s="20">
        <v>45803</v>
      </c>
      <c r="C1611" s="4" t="s">
        <v>78</v>
      </c>
      <c r="D1611" s="4" t="s">
        <v>1874</v>
      </c>
      <c r="E1611" s="4" t="s">
        <v>1901</v>
      </c>
      <c r="F1611" s="4">
        <v>4</v>
      </c>
      <c r="G1611" s="4">
        <v>44.07</v>
      </c>
      <c r="H1611" s="4">
        <v>0.28999999999999998</v>
      </c>
      <c r="I1611" s="4" t="s">
        <v>1964</v>
      </c>
      <c r="J1611" s="4">
        <v>125.1588</v>
      </c>
      <c r="K1611" s="4">
        <f t="shared" si="100"/>
        <v>4</v>
      </c>
      <c r="L1611" s="4">
        <f t="shared" si="101"/>
        <v>44.07</v>
      </c>
      <c r="M1611" s="4">
        <f t="shared" si="102"/>
        <v>0.28999999999999998</v>
      </c>
      <c r="N1611" s="4">
        <f t="shared" si="103"/>
        <v>125.1588</v>
      </c>
      <c r="O1611" s="6">
        <f>VLOOKUP(C1611,'Cleaned Customer Dim'!$A$2:$D$501,4,FALSE)</f>
        <v>24</v>
      </c>
      <c r="P1611" s="6" t="str">
        <f>VLOOKUP(C1611,'Cleaned Customer Dim'!$A$2:$E$501,5,FALSE)</f>
        <v>Female</v>
      </c>
      <c r="Q1611" s="6" t="str">
        <f>VLOOKUP(C1611,'Cleaned Customer Dim'!$A$2:$J$501,10,FALSE)</f>
        <v>Bronze</v>
      </c>
      <c r="R1611" s="4" t="str">
        <f>VLOOKUP(D1611,'Cleaned Product Dim'!$A$2:$C$101,3,FALSE)</f>
        <v>Sports</v>
      </c>
      <c r="S1611" s="6">
        <f>VLOOKUP(D1611,'Cleaned Product Dim'!$A$2:$G$101,7,FALSE)</f>
        <v>245.98</v>
      </c>
      <c r="T1611" s="6">
        <f>VLOOKUP(D1611,'Cleaned Product Dim'!$A$2:$H$101,8,FALSE)</f>
        <v>471</v>
      </c>
      <c r="U1611" s="6" t="str">
        <f>VLOOKUP(E1611,'Cleaned Store Dim'!$A$2:$C$21,3,FALSE)</f>
        <v>North</v>
      </c>
      <c r="V1611" s="6" t="str">
        <f>VLOOKUP(E1611,'Cleaned Store Dim'!$A$2:$E$21,5,FALSE)</f>
        <v>Outlet</v>
      </c>
      <c r="W1611" s="6" t="str">
        <f>VLOOKUP(E1611,'Cleaned Store Dim'!$A$2:$F$21,6,FALSE)</f>
        <v>Goldberg</v>
      </c>
    </row>
    <row r="1612" spans="1:23" ht="15.75" x14ac:dyDescent="0.25">
      <c r="A1612" s="4" t="s">
        <v>3577</v>
      </c>
      <c r="B1612" s="20">
        <v>45320</v>
      </c>
      <c r="C1612" s="4" t="s">
        <v>654</v>
      </c>
      <c r="D1612" s="4" t="s">
        <v>1790</v>
      </c>
      <c r="E1612" s="4" t="s">
        <v>1927</v>
      </c>
      <c r="F1612" s="4">
        <v>2</v>
      </c>
      <c r="G1612" s="4">
        <v>895.92</v>
      </c>
      <c r="H1612" s="4">
        <v>0.15</v>
      </c>
      <c r="I1612" s="4" t="s">
        <v>1959</v>
      </c>
      <c r="J1612" s="4">
        <v>1523.0640000000001</v>
      </c>
      <c r="K1612" s="4">
        <f t="shared" si="100"/>
        <v>2</v>
      </c>
      <c r="L1612" s="4">
        <f t="shared" si="101"/>
        <v>895.92</v>
      </c>
      <c r="M1612" s="4">
        <f t="shared" si="102"/>
        <v>0.15</v>
      </c>
      <c r="N1612" s="4">
        <f t="shared" si="103"/>
        <v>1523.0640000000001</v>
      </c>
      <c r="O1612" s="6">
        <f>VLOOKUP(C1612,'Cleaned Customer Dim'!$A$2:$D$501,4,FALSE)</f>
        <v>45</v>
      </c>
      <c r="P1612" s="6" t="str">
        <f>VLOOKUP(C1612,'Cleaned Customer Dim'!$A$2:$E$501,5,FALSE)</f>
        <v>Female</v>
      </c>
      <c r="Q1612" s="6" t="str">
        <f>VLOOKUP(C1612,'Cleaned Customer Dim'!$A$2:$J$501,10,FALSE)</f>
        <v>Platinum</v>
      </c>
      <c r="R1612" s="4" t="str">
        <f>VLOOKUP(D1612,'Cleaned Product Dim'!$A$2:$C$101,3,FALSE)</f>
        <v>Clothing</v>
      </c>
      <c r="S1612" s="6">
        <f>VLOOKUP(D1612,'Cleaned Product Dim'!$A$2:$G$101,7,FALSE)</f>
        <v>218.22</v>
      </c>
      <c r="T1612" s="6">
        <f>VLOOKUP(D1612,'Cleaned Product Dim'!$A$2:$H$101,8,FALSE)</f>
        <v>224</v>
      </c>
      <c r="U1612" s="6" t="str">
        <f>VLOOKUP(E1612,'Cleaned Store Dim'!$A$2:$C$21,3,FALSE)</f>
        <v>South</v>
      </c>
      <c r="V1612" s="6" t="str">
        <f>VLOOKUP(E1612,'Cleaned Store Dim'!$A$2:$E$21,5,FALSE)</f>
        <v>Online</v>
      </c>
      <c r="W1612" s="6" t="str">
        <f>VLOOKUP(E1612,'Cleaned Store Dim'!$A$2:$F$21,6,FALSE)</f>
        <v>Lake</v>
      </c>
    </row>
    <row r="1613" spans="1:23" ht="15.75" x14ac:dyDescent="0.25">
      <c r="A1613" s="4" t="s">
        <v>3578</v>
      </c>
      <c r="B1613" s="20">
        <v>45619</v>
      </c>
      <c r="C1613" s="4" t="s">
        <v>974</v>
      </c>
      <c r="D1613" s="4" t="s">
        <v>1741</v>
      </c>
      <c r="E1613" s="4" t="s">
        <v>1896</v>
      </c>
      <c r="F1613" s="4">
        <v>4</v>
      </c>
      <c r="G1613" s="4">
        <v>456.32</v>
      </c>
      <c r="H1613" s="4">
        <v>0.22</v>
      </c>
      <c r="I1613" s="4" t="s">
        <v>1964</v>
      </c>
      <c r="J1613" s="4">
        <v>1423.7184</v>
      </c>
      <c r="K1613" s="4">
        <f t="shared" si="100"/>
        <v>4</v>
      </c>
      <c r="L1613" s="4">
        <f t="shared" si="101"/>
        <v>456.32</v>
      </c>
      <c r="M1613" s="4">
        <f t="shared" si="102"/>
        <v>0.22</v>
      </c>
      <c r="N1613" s="4">
        <f t="shared" si="103"/>
        <v>1423.7184</v>
      </c>
      <c r="O1613" s="6">
        <f>VLOOKUP(C1613,'Cleaned Customer Dim'!$A$2:$D$501,4,FALSE)</f>
        <v>64</v>
      </c>
      <c r="P1613" s="6" t="str">
        <f>VLOOKUP(C1613,'Cleaned Customer Dim'!$A$2:$E$501,5,FALSE)</f>
        <v>Male</v>
      </c>
      <c r="Q1613" s="6" t="str">
        <f>VLOOKUP(C1613,'Cleaned Customer Dim'!$A$2:$J$501,10,FALSE)</f>
        <v>Platinum</v>
      </c>
      <c r="R1613" s="4" t="str">
        <f>VLOOKUP(D1613,'Cleaned Product Dim'!$A$2:$C$101,3,FALSE)</f>
        <v>Clothing</v>
      </c>
      <c r="S1613" s="6">
        <f>VLOOKUP(D1613,'Cleaned Product Dim'!$A$2:$G$101,7,FALSE)</f>
        <v>386.56</v>
      </c>
      <c r="T1613" s="6">
        <f>VLOOKUP(D1613,'Cleaned Product Dim'!$A$2:$H$101,8,FALSE)</f>
        <v>125</v>
      </c>
      <c r="U1613" s="6" t="str">
        <f>VLOOKUP(E1613,'Cleaned Store Dim'!$A$2:$C$21,3,FALSE)</f>
        <v>South</v>
      </c>
      <c r="V1613" s="6" t="str">
        <f>VLOOKUP(E1613,'Cleaned Store Dim'!$A$2:$E$21,5,FALSE)</f>
        <v>Outlet</v>
      </c>
      <c r="W1613" s="6" t="str">
        <f>VLOOKUP(E1613,'Cleaned Store Dim'!$A$2:$F$21,6,FALSE)</f>
        <v>North Nancy</v>
      </c>
    </row>
    <row r="1614" spans="1:23" ht="15.75" x14ac:dyDescent="0.25">
      <c r="A1614" s="4" t="s">
        <v>3579</v>
      </c>
      <c r="B1614" s="20">
        <v>45777</v>
      </c>
      <c r="C1614" s="4" t="s">
        <v>1316</v>
      </c>
      <c r="D1614" s="4" t="s">
        <v>1680</v>
      </c>
      <c r="E1614" s="4" t="s">
        <v>1887</v>
      </c>
      <c r="F1614" s="4">
        <v>1</v>
      </c>
      <c r="G1614" s="4">
        <v>905.5</v>
      </c>
      <c r="H1614" s="4">
        <v>0.28999999999999998</v>
      </c>
      <c r="I1614" s="4" t="s">
        <v>1964</v>
      </c>
      <c r="J1614" s="4">
        <v>642.90499999999997</v>
      </c>
      <c r="K1614" s="4">
        <f t="shared" si="100"/>
        <v>1</v>
      </c>
      <c r="L1614" s="4">
        <f t="shared" si="101"/>
        <v>905.5</v>
      </c>
      <c r="M1614" s="4">
        <f t="shared" si="102"/>
        <v>0.28999999999999998</v>
      </c>
      <c r="N1614" s="4">
        <f t="shared" si="103"/>
        <v>642.90499999999997</v>
      </c>
      <c r="O1614" s="6">
        <f>VLOOKUP(C1614,'Cleaned Customer Dim'!$A$2:$D$501,4,FALSE)</f>
        <v>60</v>
      </c>
      <c r="P1614" s="6" t="str">
        <f>VLOOKUP(C1614,'Cleaned Customer Dim'!$A$2:$E$501,5,FALSE)</f>
        <v>Male</v>
      </c>
      <c r="Q1614" s="6" t="str">
        <f>VLOOKUP(C1614,'Cleaned Customer Dim'!$A$2:$J$501,10,FALSE)</f>
        <v>Bronze</v>
      </c>
      <c r="R1614" s="4" t="str">
        <f>VLOOKUP(D1614,'Cleaned Product Dim'!$A$2:$C$101,3,FALSE)</f>
        <v>Electronics</v>
      </c>
      <c r="S1614" s="6">
        <f>VLOOKUP(D1614,'Cleaned Product Dim'!$A$2:$G$101,7,FALSE)</f>
        <v>419.28</v>
      </c>
      <c r="T1614" s="6">
        <f>VLOOKUP(D1614,'Cleaned Product Dim'!$A$2:$H$101,8,FALSE)</f>
        <v>86</v>
      </c>
      <c r="U1614" s="6" t="str">
        <f>VLOOKUP(E1614,'Cleaned Store Dim'!$A$2:$C$21,3,FALSE)</f>
        <v>East</v>
      </c>
      <c r="V1614" s="6" t="str">
        <f>VLOOKUP(E1614,'Cleaned Store Dim'!$A$2:$E$21,5,FALSE)</f>
        <v>Flagship</v>
      </c>
      <c r="W1614" s="6" t="str">
        <f>VLOOKUP(E1614,'Cleaned Store Dim'!$A$2:$F$21,6,FALSE)</f>
        <v>Washington</v>
      </c>
    </row>
    <row r="1615" spans="1:23" ht="15.75" x14ac:dyDescent="0.25">
      <c r="A1615" s="4" t="s">
        <v>3580</v>
      </c>
      <c r="B1615" s="20">
        <v>45523</v>
      </c>
      <c r="C1615" s="4" t="s">
        <v>674</v>
      </c>
      <c r="D1615" s="4" t="s">
        <v>1998</v>
      </c>
      <c r="E1615" s="4" t="s">
        <v>1932</v>
      </c>
      <c r="F1615" s="4">
        <v>3</v>
      </c>
      <c r="G1615" s="4">
        <v>63.19</v>
      </c>
      <c r="H1615" s="4">
        <v>0.08</v>
      </c>
      <c r="I1615" s="4" t="s">
        <v>1959</v>
      </c>
      <c r="J1615" s="4">
        <v>174.40440000000001</v>
      </c>
      <c r="K1615" s="4">
        <f t="shared" si="100"/>
        <v>3</v>
      </c>
      <c r="L1615" s="4">
        <f t="shared" si="101"/>
        <v>63.19</v>
      </c>
      <c r="M1615" s="4">
        <f t="shared" si="102"/>
        <v>0.08</v>
      </c>
      <c r="N1615" s="4">
        <f t="shared" si="103"/>
        <v>174.40440000000001</v>
      </c>
      <c r="O1615" s="6">
        <f>VLOOKUP(C1615,'Cleaned Customer Dim'!$A$2:$D$501,4,FALSE)</f>
        <v>52</v>
      </c>
      <c r="P1615" s="6" t="str">
        <f>VLOOKUP(C1615,'Cleaned Customer Dim'!$A$2:$E$501,5,FALSE)</f>
        <v>Male</v>
      </c>
      <c r="Q1615" s="6" t="str">
        <f>VLOOKUP(C1615,'Cleaned Customer Dim'!$A$2:$J$501,10,FALSE)</f>
        <v>Platinum</v>
      </c>
      <c r="R1615" s="4" t="str">
        <f>VLOOKUP(D1615,'Cleaned Product Dim'!$A$2:$C$101,3,FALSE)</f>
        <v>Beauty</v>
      </c>
      <c r="S1615" s="6">
        <f>VLOOKUP(D1615,'Cleaned Product Dim'!$A$2:$G$101,7,FALSE)</f>
        <v>337.42</v>
      </c>
      <c r="T1615" s="6">
        <f>VLOOKUP(D1615,'Cleaned Product Dim'!$A$2:$H$101,8,FALSE)</f>
        <v>256</v>
      </c>
      <c r="U1615" s="6" t="str">
        <f>VLOOKUP(E1615,'Cleaned Store Dim'!$A$2:$C$21,3,FALSE)</f>
        <v>East</v>
      </c>
      <c r="V1615" s="6" t="str">
        <f>VLOOKUP(E1615,'Cleaned Store Dim'!$A$2:$E$21,5,FALSE)</f>
        <v>Flagship</v>
      </c>
      <c r="W1615" s="6" t="str">
        <f>VLOOKUP(E1615,'Cleaned Store Dim'!$A$2:$F$21,6,FALSE)</f>
        <v>Johnsonville</v>
      </c>
    </row>
    <row r="1616" spans="1:23" ht="15.75" x14ac:dyDescent="0.25">
      <c r="A1616" s="4" t="s">
        <v>3581</v>
      </c>
      <c r="B1616" s="20">
        <v>45334</v>
      </c>
      <c r="C1616" s="4" t="s">
        <v>195</v>
      </c>
      <c r="D1616" s="4" t="s">
        <v>1793</v>
      </c>
      <c r="E1616" s="4" t="s">
        <v>1914</v>
      </c>
      <c r="F1616" s="4">
        <v>3</v>
      </c>
      <c r="G1616" s="4">
        <v>687.66</v>
      </c>
      <c r="H1616" s="4">
        <v>0.06</v>
      </c>
      <c r="I1616" s="4" t="s">
        <v>1961</v>
      </c>
      <c r="J1616" s="4">
        <v>1939.2012</v>
      </c>
      <c r="K1616" s="4">
        <f t="shared" si="100"/>
        <v>3</v>
      </c>
      <c r="L1616" s="4">
        <f t="shared" si="101"/>
        <v>687.66</v>
      </c>
      <c r="M1616" s="4">
        <f t="shared" si="102"/>
        <v>0.06</v>
      </c>
      <c r="N1616" s="4">
        <f t="shared" si="103"/>
        <v>1939.2012</v>
      </c>
      <c r="O1616" s="6">
        <f>VLOOKUP(C1616,'Cleaned Customer Dim'!$A$2:$D$501,4,FALSE)</f>
        <v>61</v>
      </c>
      <c r="P1616" s="6" t="str">
        <f>VLOOKUP(C1616,'Cleaned Customer Dim'!$A$2:$E$501,5,FALSE)</f>
        <v>Female</v>
      </c>
      <c r="Q1616" s="6" t="str">
        <f>VLOOKUP(C1616,'Cleaned Customer Dim'!$A$2:$J$501,10,FALSE)</f>
        <v>Gold</v>
      </c>
      <c r="R1616" s="4" t="str">
        <f>VLOOKUP(D1616,'Cleaned Product Dim'!$A$2:$C$101,3,FALSE)</f>
        <v>Home</v>
      </c>
      <c r="S1616" s="6">
        <f>VLOOKUP(D1616,'Cleaned Product Dim'!$A$2:$G$101,7,FALSE)</f>
        <v>138.05000000000001</v>
      </c>
      <c r="T1616" s="6">
        <f>VLOOKUP(D1616,'Cleaned Product Dim'!$A$2:$H$101,8,FALSE)</f>
        <v>89</v>
      </c>
      <c r="U1616" s="6" t="str">
        <f>VLOOKUP(E1616,'Cleaned Store Dim'!$A$2:$C$21,3,FALSE)</f>
        <v>South</v>
      </c>
      <c r="V1616" s="6" t="str">
        <f>VLOOKUP(E1616,'Cleaned Store Dim'!$A$2:$E$21,5,FALSE)</f>
        <v>Online</v>
      </c>
      <c r="W1616" s="6" t="str">
        <f>VLOOKUP(E1616,'Cleaned Store Dim'!$A$2:$F$21,6,FALSE)</f>
        <v>Williamsport</v>
      </c>
    </row>
    <row r="1617" spans="1:23" ht="15.75" x14ac:dyDescent="0.25">
      <c r="A1617" s="4" t="s">
        <v>3582</v>
      </c>
      <c r="B1617" s="20">
        <v>45742</v>
      </c>
      <c r="C1617" s="4" t="s">
        <v>719</v>
      </c>
      <c r="D1617" s="4" t="s">
        <v>1709</v>
      </c>
      <c r="E1617" s="4" t="s">
        <v>1921</v>
      </c>
      <c r="F1617" s="4">
        <v>4</v>
      </c>
      <c r="G1617" s="4">
        <v>639.05999999999995</v>
      </c>
      <c r="H1617" s="4">
        <v>0.12</v>
      </c>
      <c r="I1617" s="4" t="s">
        <v>1961</v>
      </c>
      <c r="J1617" s="4">
        <v>2249.4911999999999</v>
      </c>
      <c r="K1617" s="4">
        <f t="shared" si="100"/>
        <v>4</v>
      </c>
      <c r="L1617" s="4">
        <f t="shared" si="101"/>
        <v>639.05999999999995</v>
      </c>
      <c r="M1617" s="4">
        <f t="shared" si="102"/>
        <v>0.12</v>
      </c>
      <c r="N1617" s="4">
        <f t="shared" si="103"/>
        <v>2249.4911999999999</v>
      </c>
      <c r="O1617" s="6">
        <f>VLOOKUP(C1617,'Cleaned Customer Dim'!$A$2:$D$501,4,FALSE)</f>
        <v>47</v>
      </c>
      <c r="P1617" s="6" t="str">
        <f>VLOOKUP(C1617,'Cleaned Customer Dim'!$A$2:$E$501,5,FALSE)</f>
        <v>Female</v>
      </c>
      <c r="Q1617" s="6" t="str">
        <f>VLOOKUP(C1617,'Cleaned Customer Dim'!$A$2:$J$501,10,FALSE)</f>
        <v>Gold</v>
      </c>
      <c r="R1617" s="4" t="str">
        <f>VLOOKUP(D1617,'Cleaned Product Dim'!$A$2:$C$101,3,FALSE)</f>
        <v>Electronics</v>
      </c>
      <c r="S1617" s="6">
        <f>VLOOKUP(D1617,'Cleaned Product Dim'!$A$2:$G$101,7,FALSE)</f>
        <v>253.33</v>
      </c>
      <c r="T1617" s="6">
        <f>VLOOKUP(D1617,'Cleaned Product Dim'!$A$2:$H$101,8,FALSE)</f>
        <v>266</v>
      </c>
      <c r="U1617" s="6" t="str">
        <f>VLOOKUP(E1617,'Cleaned Store Dim'!$A$2:$C$21,3,FALSE)</f>
        <v>South</v>
      </c>
      <c r="V1617" s="6" t="str">
        <f>VLOOKUP(E1617,'Cleaned Store Dim'!$A$2:$E$21,5,FALSE)</f>
        <v>Flagship</v>
      </c>
      <c r="W1617" s="6" t="str">
        <f>VLOOKUP(E1617,'Cleaned Store Dim'!$A$2:$F$21,6,FALSE)</f>
        <v>Johnstad</v>
      </c>
    </row>
    <row r="1618" spans="1:23" ht="15.75" x14ac:dyDescent="0.25">
      <c r="A1618" s="4" t="s">
        <v>3583</v>
      </c>
      <c r="B1618" s="20">
        <v>45456</v>
      </c>
      <c r="C1618" s="4" t="s">
        <v>251</v>
      </c>
      <c r="D1618" s="4" t="s">
        <v>1796</v>
      </c>
      <c r="E1618" s="4" t="s">
        <v>1914</v>
      </c>
      <c r="F1618" s="4">
        <v>1</v>
      </c>
      <c r="G1618" s="4">
        <v>475.15</v>
      </c>
      <c r="H1618" s="4">
        <v>0.04</v>
      </c>
      <c r="I1618" s="4" t="s">
        <v>1964</v>
      </c>
      <c r="J1618" s="4">
        <v>456.14399999999989</v>
      </c>
      <c r="K1618" s="4">
        <f t="shared" si="100"/>
        <v>1</v>
      </c>
      <c r="L1618" s="4">
        <f t="shared" si="101"/>
        <v>475.15</v>
      </c>
      <c r="M1618" s="4">
        <f t="shared" si="102"/>
        <v>0.04</v>
      </c>
      <c r="N1618" s="4">
        <f t="shared" si="103"/>
        <v>456.14399999999989</v>
      </c>
      <c r="O1618" s="6">
        <f>VLOOKUP(C1618,'Cleaned Customer Dim'!$A$2:$D$501,4,FALSE)</f>
        <v>58</v>
      </c>
      <c r="P1618" s="6" t="str">
        <f>VLOOKUP(C1618,'Cleaned Customer Dim'!$A$2:$E$501,5,FALSE)</f>
        <v>Male</v>
      </c>
      <c r="Q1618" s="6" t="str">
        <f>VLOOKUP(C1618,'Cleaned Customer Dim'!$A$2:$J$501,10,FALSE)</f>
        <v>Silver</v>
      </c>
      <c r="R1618" s="4" t="str">
        <f>VLOOKUP(D1618,'Cleaned Product Dim'!$A$2:$C$101,3,FALSE)</f>
        <v>Beauty</v>
      </c>
      <c r="S1618" s="6">
        <f>VLOOKUP(D1618,'Cleaned Product Dim'!$A$2:$G$101,7,FALSE)</f>
        <v>214.32</v>
      </c>
      <c r="T1618" s="6">
        <f>VLOOKUP(D1618,'Cleaned Product Dim'!$A$2:$H$101,8,FALSE)</f>
        <v>383</v>
      </c>
      <c r="U1618" s="6" t="str">
        <f>VLOOKUP(E1618,'Cleaned Store Dim'!$A$2:$C$21,3,FALSE)</f>
        <v>South</v>
      </c>
      <c r="V1618" s="6" t="str">
        <f>VLOOKUP(E1618,'Cleaned Store Dim'!$A$2:$E$21,5,FALSE)</f>
        <v>Online</v>
      </c>
      <c r="W1618" s="6" t="str">
        <f>VLOOKUP(E1618,'Cleaned Store Dim'!$A$2:$F$21,6,FALSE)</f>
        <v>Williamsport</v>
      </c>
    </row>
    <row r="1619" spans="1:23" ht="15.75" x14ac:dyDescent="0.25">
      <c r="A1619" s="4" t="s">
        <v>3584</v>
      </c>
      <c r="B1619" s="20">
        <v>45534</v>
      </c>
      <c r="C1619" s="4" t="s">
        <v>633</v>
      </c>
      <c r="D1619" s="4" t="s">
        <v>1712</v>
      </c>
      <c r="E1619" s="4" t="s">
        <v>1911</v>
      </c>
      <c r="F1619" s="4">
        <v>1</v>
      </c>
      <c r="G1619" s="4">
        <v>62.38</v>
      </c>
      <c r="H1619" s="4">
        <v>0.08</v>
      </c>
      <c r="I1619" s="4" t="s">
        <v>1964</v>
      </c>
      <c r="J1619" s="4">
        <v>57.389600000000002</v>
      </c>
      <c r="K1619" s="4">
        <f t="shared" si="100"/>
        <v>1</v>
      </c>
      <c r="L1619" s="4">
        <f t="shared" si="101"/>
        <v>62.38</v>
      </c>
      <c r="M1619" s="4">
        <f t="shared" si="102"/>
        <v>0.08</v>
      </c>
      <c r="N1619" s="4">
        <f t="shared" si="103"/>
        <v>57.389600000000002</v>
      </c>
      <c r="O1619" s="6">
        <f>VLOOKUP(C1619,'Cleaned Customer Dim'!$A$2:$D$501,4,FALSE)</f>
        <v>21</v>
      </c>
      <c r="P1619" s="6" t="str">
        <f>VLOOKUP(C1619,'Cleaned Customer Dim'!$A$2:$E$501,5,FALSE)</f>
        <v>Male</v>
      </c>
      <c r="Q1619" s="6" t="str">
        <f>VLOOKUP(C1619,'Cleaned Customer Dim'!$A$2:$J$501,10,FALSE)</f>
        <v>Bronze</v>
      </c>
      <c r="R1619" s="4" t="str">
        <f>VLOOKUP(D1619,'Cleaned Product Dim'!$A$2:$C$101,3,FALSE)</f>
        <v>Sports</v>
      </c>
      <c r="S1619" s="6">
        <f>VLOOKUP(D1619,'Cleaned Product Dim'!$A$2:$G$101,7,FALSE)</f>
        <v>167.12</v>
      </c>
      <c r="T1619" s="6">
        <f>VLOOKUP(D1619,'Cleaned Product Dim'!$A$2:$H$101,8,FALSE)</f>
        <v>316</v>
      </c>
      <c r="U1619" s="6" t="str">
        <f>VLOOKUP(E1619,'Cleaned Store Dim'!$A$2:$C$21,3,FALSE)</f>
        <v>East</v>
      </c>
      <c r="V1619" s="6" t="str">
        <f>VLOOKUP(E1619,'Cleaned Store Dim'!$A$2:$E$21,5,FALSE)</f>
        <v>Online</v>
      </c>
      <c r="W1619" s="6" t="str">
        <f>VLOOKUP(E1619,'Cleaned Store Dim'!$A$2:$F$21,6,FALSE)</f>
        <v>Joseph</v>
      </c>
    </row>
    <row r="1620" spans="1:23" ht="15.75" x14ac:dyDescent="0.25">
      <c r="A1620" s="4" t="s">
        <v>3585</v>
      </c>
      <c r="B1620" s="20">
        <v>45375</v>
      </c>
      <c r="C1620" s="4" t="s">
        <v>1121</v>
      </c>
      <c r="D1620" s="4" t="s">
        <v>1617</v>
      </c>
      <c r="E1620" s="4" t="s">
        <v>1914</v>
      </c>
      <c r="F1620" s="4">
        <v>1</v>
      </c>
      <c r="G1620" s="4">
        <v>977.02</v>
      </c>
      <c r="H1620" s="4">
        <v>0.2</v>
      </c>
      <c r="I1620" s="4" t="s">
        <v>1964</v>
      </c>
      <c r="J1620" s="4">
        <v>781.61599999999999</v>
      </c>
      <c r="K1620" s="4">
        <f t="shared" si="100"/>
        <v>1</v>
      </c>
      <c r="L1620" s="4">
        <f t="shared" si="101"/>
        <v>977.02</v>
      </c>
      <c r="M1620" s="4">
        <f t="shared" si="102"/>
        <v>0.2</v>
      </c>
      <c r="N1620" s="4">
        <f t="shared" si="103"/>
        <v>781.61599999999999</v>
      </c>
      <c r="O1620" s="6">
        <f>VLOOKUP(C1620,'Cleaned Customer Dim'!$A$2:$D$501,4,FALSE)</f>
        <v>38</v>
      </c>
      <c r="P1620" s="6" t="str">
        <f>VLOOKUP(C1620,'Cleaned Customer Dim'!$A$2:$E$501,5,FALSE)</f>
        <v>Male</v>
      </c>
      <c r="Q1620" s="6" t="str">
        <f>VLOOKUP(C1620,'Cleaned Customer Dim'!$A$2:$J$501,10,FALSE)</f>
        <v>Silver</v>
      </c>
      <c r="R1620" s="4" t="str">
        <f>VLOOKUP(D1620,'Cleaned Product Dim'!$A$2:$C$101,3,FALSE)</f>
        <v>Electronics</v>
      </c>
      <c r="S1620" s="6">
        <f>VLOOKUP(D1620,'Cleaned Product Dim'!$A$2:$G$101,7,FALSE)</f>
        <v>465.34</v>
      </c>
      <c r="T1620" s="6">
        <f>VLOOKUP(D1620,'Cleaned Product Dim'!$A$2:$H$101,8,FALSE)</f>
        <v>301</v>
      </c>
      <c r="U1620" s="6" t="str">
        <f>VLOOKUP(E1620,'Cleaned Store Dim'!$A$2:$C$21,3,FALSE)</f>
        <v>South</v>
      </c>
      <c r="V1620" s="6" t="str">
        <f>VLOOKUP(E1620,'Cleaned Store Dim'!$A$2:$E$21,5,FALSE)</f>
        <v>Online</v>
      </c>
      <c r="W1620" s="6" t="str">
        <f>VLOOKUP(E1620,'Cleaned Store Dim'!$A$2:$F$21,6,FALSE)</f>
        <v>Williamsport</v>
      </c>
    </row>
    <row r="1621" spans="1:23" ht="15.75" x14ac:dyDescent="0.25">
      <c r="A1621" s="4" t="s">
        <v>3586</v>
      </c>
      <c r="B1621" s="20">
        <v>45605</v>
      </c>
      <c r="C1621" s="4" t="s">
        <v>275</v>
      </c>
      <c r="D1621" s="4" t="s">
        <v>1832</v>
      </c>
      <c r="E1621" s="4" t="s">
        <v>1904</v>
      </c>
      <c r="F1621" s="4">
        <v>2</v>
      </c>
      <c r="G1621" s="4">
        <v>898.81</v>
      </c>
      <c r="H1621" s="4">
        <v>0.25</v>
      </c>
      <c r="I1621" s="4" t="s">
        <v>1959</v>
      </c>
      <c r="J1621" s="4">
        <v>1348.2149999999999</v>
      </c>
      <c r="K1621" s="4">
        <f t="shared" si="100"/>
        <v>2</v>
      </c>
      <c r="L1621" s="4">
        <f t="shared" si="101"/>
        <v>898.81</v>
      </c>
      <c r="M1621" s="4">
        <f t="shared" si="102"/>
        <v>0.25</v>
      </c>
      <c r="N1621" s="4">
        <f t="shared" si="103"/>
        <v>1348.2149999999999</v>
      </c>
      <c r="O1621" s="6">
        <f>VLOOKUP(C1621,'Cleaned Customer Dim'!$A$2:$D$501,4,FALSE)</f>
        <v>58</v>
      </c>
      <c r="P1621" s="6" t="str">
        <f>VLOOKUP(C1621,'Cleaned Customer Dim'!$A$2:$E$501,5,FALSE)</f>
        <v>Male</v>
      </c>
      <c r="Q1621" s="6" t="str">
        <f>VLOOKUP(C1621,'Cleaned Customer Dim'!$A$2:$J$501,10,FALSE)</f>
        <v>Bronze</v>
      </c>
      <c r="R1621" s="4" t="str">
        <f>VLOOKUP(D1621,'Cleaned Product Dim'!$A$2:$C$101,3,FALSE)</f>
        <v>Beauty</v>
      </c>
      <c r="S1621" s="6">
        <f>VLOOKUP(D1621,'Cleaned Product Dim'!$A$2:$G$101,7,FALSE)</f>
        <v>250.41615384615383</v>
      </c>
      <c r="T1621" s="6">
        <f>VLOOKUP(D1621,'Cleaned Product Dim'!$A$2:$H$101,8,FALSE)</f>
        <v>159</v>
      </c>
      <c r="U1621" s="6" t="str">
        <f>VLOOKUP(E1621,'Cleaned Store Dim'!$A$2:$C$21,3,FALSE)</f>
        <v>South</v>
      </c>
      <c r="V1621" s="6" t="str">
        <f>VLOOKUP(E1621,'Cleaned Store Dim'!$A$2:$E$21,5,FALSE)</f>
        <v>Online</v>
      </c>
      <c r="W1621" s="6" t="str">
        <f>VLOOKUP(E1621,'Cleaned Store Dim'!$A$2:$F$21,6,FALSE)</f>
        <v>Sharon</v>
      </c>
    </row>
    <row r="1622" spans="1:23" ht="15.75" x14ac:dyDescent="0.25">
      <c r="A1622" s="4" t="s">
        <v>3587</v>
      </c>
      <c r="B1622" s="20">
        <v>45769</v>
      </c>
      <c r="C1622" s="4" t="s">
        <v>1112</v>
      </c>
      <c r="D1622" s="4" t="s">
        <v>1753</v>
      </c>
      <c r="E1622" s="4" t="s">
        <v>1901</v>
      </c>
      <c r="F1622" s="4">
        <v>2</v>
      </c>
      <c r="G1622" s="4">
        <v>422.13</v>
      </c>
      <c r="H1622" s="4">
        <v>0.28000000000000003</v>
      </c>
      <c r="I1622" s="4" t="s">
        <v>1959</v>
      </c>
      <c r="J1622" s="4">
        <v>607.86720000000003</v>
      </c>
      <c r="K1622" s="4">
        <f t="shared" si="100"/>
        <v>2</v>
      </c>
      <c r="L1622" s="4">
        <f t="shared" si="101"/>
        <v>422.13</v>
      </c>
      <c r="M1622" s="4">
        <f t="shared" si="102"/>
        <v>0.28000000000000003</v>
      </c>
      <c r="N1622" s="4">
        <f t="shared" si="103"/>
        <v>607.86720000000003</v>
      </c>
      <c r="O1622" s="6">
        <f>VLOOKUP(C1622,'Cleaned Customer Dim'!$A$2:$D$501,4,FALSE)</f>
        <v>25</v>
      </c>
      <c r="P1622" s="6" t="str">
        <f>VLOOKUP(C1622,'Cleaned Customer Dim'!$A$2:$E$501,5,FALSE)</f>
        <v>Female</v>
      </c>
      <c r="Q1622" s="6" t="str">
        <f>VLOOKUP(C1622,'Cleaned Customer Dim'!$A$2:$J$501,10,FALSE)</f>
        <v>Bronze</v>
      </c>
      <c r="R1622" s="4" t="str">
        <f>VLOOKUP(D1622,'Cleaned Product Dim'!$A$2:$C$101,3,FALSE)</f>
        <v>Sports</v>
      </c>
      <c r="S1622" s="6">
        <f>VLOOKUP(D1622,'Cleaned Product Dim'!$A$2:$G$101,7,FALSE)</f>
        <v>30.62</v>
      </c>
      <c r="T1622" s="6">
        <f>VLOOKUP(D1622,'Cleaned Product Dim'!$A$2:$H$101,8,FALSE)</f>
        <v>138</v>
      </c>
      <c r="U1622" s="6" t="str">
        <f>VLOOKUP(E1622,'Cleaned Store Dim'!$A$2:$C$21,3,FALSE)</f>
        <v>North</v>
      </c>
      <c r="V1622" s="6" t="str">
        <f>VLOOKUP(E1622,'Cleaned Store Dim'!$A$2:$E$21,5,FALSE)</f>
        <v>Outlet</v>
      </c>
      <c r="W1622" s="6" t="str">
        <f>VLOOKUP(E1622,'Cleaned Store Dim'!$A$2:$F$21,6,FALSE)</f>
        <v>Goldberg</v>
      </c>
    </row>
    <row r="1623" spans="1:23" ht="15.75" x14ac:dyDescent="0.25">
      <c r="A1623" s="4" t="s">
        <v>3588</v>
      </c>
      <c r="B1623" s="20">
        <v>45524</v>
      </c>
      <c r="C1623" s="4" t="s">
        <v>195</v>
      </c>
      <c r="D1623" s="4" t="s">
        <v>1680</v>
      </c>
      <c r="E1623" s="4" t="s">
        <v>1927</v>
      </c>
      <c r="F1623" s="4">
        <v>1</v>
      </c>
      <c r="G1623" s="4">
        <v>324.56</v>
      </c>
      <c r="H1623" s="4">
        <v>0.03</v>
      </c>
      <c r="I1623" s="4" t="s">
        <v>1964</v>
      </c>
      <c r="J1623" s="4">
        <v>314.82319999999999</v>
      </c>
      <c r="K1623" s="4">
        <f t="shared" si="100"/>
        <v>1</v>
      </c>
      <c r="L1623" s="4">
        <f t="shared" si="101"/>
        <v>324.56</v>
      </c>
      <c r="M1623" s="4">
        <f t="shared" si="102"/>
        <v>0.03</v>
      </c>
      <c r="N1623" s="4">
        <f t="shared" si="103"/>
        <v>314.82319999999999</v>
      </c>
      <c r="O1623" s="6">
        <f>VLOOKUP(C1623,'Cleaned Customer Dim'!$A$2:$D$501,4,FALSE)</f>
        <v>61</v>
      </c>
      <c r="P1623" s="6" t="str">
        <f>VLOOKUP(C1623,'Cleaned Customer Dim'!$A$2:$E$501,5,FALSE)</f>
        <v>Female</v>
      </c>
      <c r="Q1623" s="6" t="str">
        <f>VLOOKUP(C1623,'Cleaned Customer Dim'!$A$2:$J$501,10,FALSE)</f>
        <v>Gold</v>
      </c>
      <c r="R1623" s="4" t="str">
        <f>VLOOKUP(D1623,'Cleaned Product Dim'!$A$2:$C$101,3,FALSE)</f>
        <v>Electronics</v>
      </c>
      <c r="S1623" s="6">
        <f>VLOOKUP(D1623,'Cleaned Product Dim'!$A$2:$G$101,7,FALSE)</f>
        <v>419.28</v>
      </c>
      <c r="T1623" s="6">
        <f>VLOOKUP(D1623,'Cleaned Product Dim'!$A$2:$H$101,8,FALSE)</f>
        <v>86</v>
      </c>
      <c r="U1623" s="6" t="str">
        <f>VLOOKUP(E1623,'Cleaned Store Dim'!$A$2:$C$21,3,FALSE)</f>
        <v>South</v>
      </c>
      <c r="V1623" s="6" t="str">
        <f>VLOOKUP(E1623,'Cleaned Store Dim'!$A$2:$E$21,5,FALSE)</f>
        <v>Online</v>
      </c>
      <c r="W1623" s="6" t="str">
        <f>VLOOKUP(E1623,'Cleaned Store Dim'!$A$2:$F$21,6,FALSE)</f>
        <v>Lake</v>
      </c>
    </row>
    <row r="1624" spans="1:23" ht="15.75" x14ac:dyDescent="0.25">
      <c r="A1624" s="4" t="s">
        <v>3589</v>
      </c>
      <c r="B1624" s="20">
        <v>45531</v>
      </c>
      <c r="C1624" s="4" t="s">
        <v>1455</v>
      </c>
      <c r="D1624" s="4" t="s">
        <v>1747</v>
      </c>
      <c r="E1624" s="4" t="s">
        <v>1939</v>
      </c>
      <c r="F1624" s="4">
        <v>4</v>
      </c>
      <c r="G1624" s="4">
        <v>570.38</v>
      </c>
      <c r="H1624" s="4">
        <v>0.26</v>
      </c>
      <c r="I1624" s="4" t="s">
        <v>1961</v>
      </c>
      <c r="J1624" s="4">
        <v>1688.3248000000001</v>
      </c>
      <c r="K1624" s="4">
        <f t="shared" si="100"/>
        <v>4</v>
      </c>
      <c r="L1624" s="4">
        <f t="shared" si="101"/>
        <v>570.38</v>
      </c>
      <c r="M1624" s="4">
        <f t="shared" si="102"/>
        <v>0.26</v>
      </c>
      <c r="N1624" s="4">
        <f t="shared" si="103"/>
        <v>1688.3248000000001</v>
      </c>
      <c r="O1624" s="6">
        <f>VLOOKUP(C1624,'Cleaned Customer Dim'!$A$2:$D$501,4,FALSE)</f>
        <v>45</v>
      </c>
      <c r="P1624" s="6" t="str">
        <f>VLOOKUP(C1624,'Cleaned Customer Dim'!$A$2:$E$501,5,FALSE)</f>
        <v>Male</v>
      </c>
      <c r="Q1624" s="6" t="str">
        <f>VLOOKUP(C1624,'Cleaned Customer Dim'!$A$2:$J$501,10,FALSE)</f>
        <v>Bronze</v>
      </c>
      <c r="R1624" s="4" t="str">
        <f>VLOOKUP(D1624,'Cleaned Product Dim'!$A$2:$C$101,3,FALSE)</f>
        <v>Home</v>
      </c>
      <c r="S1624" s="6">
        <f>VLOOKUP(D1624,'Cleaned Product Dim'!$A$2:$G$101,7,FALSE)</f>
        <v>81.75</v>
      </c>
      <c r="T1624" s="6">
        <f>VLOOKUP(D1624,'Cleaned Product Dim'!$A$2:$H$101,8,FALSE)</f>
        <v>226.05</v>
      </c>
      <c r="U1624" s="6" t="str">
        <f>VLOOKUP(E1624,'Cleaned Store Dim'!$A$2:$C$21,3,FALSE)</f>
        <v>West</v>
      </c>
      <c r="V1624" s="6" t="str">
        <f>VLOOKUP(E1624,'Cleaned Store Dim'!$A$2:$E$21,5,FALSE)</f>
        <v>Flagship</v>
      </c>
      <c r="W1624" s="6" t="str">
        <f>VLOOKUP(E1624,'Cleaned Store Dim'!$A$2:$F$21,6,FALSE)</f>
        <v>New Jimmy</v>
      </c>
    </row>
    <row r="1625" spans="1:23" ht="15.75" x14ac:dyDescent="0.25">
      <c r="A1625" s="4" t="s">
        <v>3590</v>
      </c>
      <c r="B1625" s="20">
        <v>45450</v>
      </c>
      <c r="C1625" s="4" t="s">
        <v>1241</v>
      </c>
      <c r="D1625" s="4" t="s">
        <v>1680</v>
      </c>
      <c r="E1625" s="4" t="s">
        <v>1936</v>
      </c>
      <c r="F1625" s="4">
        <v>2</v>
      </c>
      <c r="G1625" s="4">
        <v>223.73</v>
      </c>
      <c r="H1625" s="4">
        <v>0.11</v>
      </c>
      <c r="I1625" s="4" t="s">
        <v>1961</v>
      </c>
      <c r="J1625" s="4">
        <v>398.23939999999999</v>
      </c>
      <c r="K1625" s="4">
        <f t="shared" si="100"/>
        <v>2</v>
      </c>
      <c r="L1625" s="4">
        <f t="shared" si="101"/>
        <v>223.73</v>
      </c>
      <c r="M1625" s="4">
        <f t="shared" si="102"/>
        <v>0.11</v>
      </c>
      <c r="N1625" s="4">
        <f t="shared" si="103"/>
        <v>398.23939999999999</v>
      </c>
      <c r="O1625" s="6">
        <f>VLOOKUP(C1625,'Cleaned Customer Dim'!$A$2:$D$501,4,FALSE)</f>
        <v>43</v>
      </c>
      <c r="P1625" s="6" t="str">
        <f>VLOOKUP(C1625,'Cleaned Customer Dim'!$A$2:$E$501,5,FALSE)</f>
        <v>Female</v>
      </c>
      <c r="Q1625" s="6" t="str">
        <f>VLOOKUP(C1625,'Cleaned Customer Dim'!$A$2:$J$501,10,FALSE)</f>
        <v>Bronze</v>
      </c>
      <c r="R1625" s="4" t="str">
        <f>VLOOKUP(D1625,'Cleaned Product Dim'!$A$2:$C$101,3,FALSE)</f>
        <v>Electronics</v>
      </c>
      <c r="S1625" s="6">
        <f>VLOOKUP(D1625,'Cleaned Product Dim'!$A$2:$G$101,7,FALSE)</f>
        <v>419.28</v>
      </c>
      <c r="T1625" s="6">
        <f>VLOOKUP(D1625,'Cleaned Product Dim'!$A$2:$H$101,8,FALSE)</f>
        <v>86</v>
      </c>
      <c r="U1625" s="6" t="str">
        <f>VLOOKUP(E1625,'Cleaned Store Dim'!$A$2:$C$21,3,FALSE)</f>
        <v>North</v>
      </c>
      <c r="V1625" s="6" t="str">
        <f>VLOOKUP(E1625,'Cleaned Store Dim'!$A$2:$E$21,5,FALSE)</f>
        <v>Flagship</v>
      </c>
      <c r="W1625" s="6" t="str">
        <f>VLOOKUP(E1625,'Cleaned Store Dim'!$A$2:$F$21,6,FALSE)</f>
        <v>Jenniferstad</v>
      </c>
    </row>
    <row r="1626" spans="1:23" ht="15.75" x14ac:dyDescent="0.25">
      <c r="A1626" s="4" t="s">
        <v>3591</v>
      </c>
      <c r="B1626" s="20">
        <v>45868</v>
      </c>
      <c r="C1626" s="4" t="s">
        <v>1112</v>
      </c>
      <c r="D1626" s="4" t="s">
        <v>1841</v>
      </c>
      <c r="E1626" s="4" t="s">
        <v>1939</v>
      </c>
      <c r="F1626" s="4">
        <v>4</v>
      </c>
      <c r="G1626" s="4">
        <v>164.93</v>
      </c>
      <c r="H1626" s="4">
        <v>0.11</v>
      </c>
      <c r="I1626" s="4" t="s">
        <v>1959</v>
      </c>
      <c r="J1626" s="4">
        <v>587.1508</v>
      </c>
      <c r="K1626" s="4">
        <f t="shared" si="100"/>
        <v>4</v>
      </c>
      <c r="L1626" s="4">
        <f t="shared" si="101"/>
        <v>164.93</v>
      </c>
      <c r="M1626" s="4">
        <f t="shared" si="102"/>
        <v>0.11</v>
      </c>
      <c r="N1626" s="4">
        <f t="shared" si="103"/>
        <v>587.1508</v>
      </c>
      <c r="O1626" s="6">
        <f>VLOOKUP(C1626,'Cleaned Customer Dim'!$A$2:$D$501,4,FALSE)</f>
        <v>25</v>
      </c>
      <c r="P1626" s="6" t="str">
        <f>VLOOKUP(C1626,'Cleaned Customer Dim'!$A$2:$E$501,5,FALSE)</f>
        <v>Female</v>
      </c>
      <c r="Q1626" s="6" t="str">
        <f>VLOOKUP(C1626,'Cleaned Customer Dim'!$A$2:$J$501,10,FALSE)</f>
        <v>Bronze</v>
      </c>
      <c r="R1626" s="4" t="str">
        <f>VLOOKUP(D1626,'Cleaned Product Dim'!$A$2:$C$101,3,FALSE)</f>
        <v>Home</v>
      </c>
      <c r="S1626" s="6">
        <f>VLOOKUP(D1626,'Cleaned Product Dim'!$A$2:$G$101,7,FALSE)</f>
        <v>176.07</v>
      </c>
      <c r="T1626" s="6">
        <f>VLOOKUP(D1626,'Cleaned Product Dim'!$A$2:$H$101,8,FALSE)</f>
        <v>82</v>
      </c>
      <c r="U1626" s="6" t="str">
        <f>VLOOKUP(E1626,'Cleaned Store Dim'!$A$2:$C$21,3,FALSE)</f>
        <v>West</v>
      </c>
      <c r="V1626" s="6" t="str">
        <f>VLOOKUP(E1626,'Cleaned Store Dim'!$A$2:$E$21,5,FALSE)</f>
        <v>Flagship</v>
      </c>
      <c r="W1626" s="6" t="str">
        <f>VLOOKUP(E1626,'Cleaned Store Dim'!$A$2:$F$21,6,FALSE)</f>
        <v>New Jimmy</v>
      </c>
    </row>
    <row r="1627" spans="1:23" ht="15.75" x14ac:dyDescent="0.25">
      <c r="A1627" s="4" t="s">
        <v>3592</v>
      </c>
      <c r="B1627" s="20">
        <v>45392</v>
      </c>
      <c r="C1627" s="4" t="s">
        <v>808</v>
      </c>
      <c r="D1627" s="4" t="s">
        <v>1617</v>
      </c>
      <c r="E1627" s="4" t="s">
        <v>1914</v>
      </c>
      <c r="F1627" s="4">
        <v>3</v>
      </c>
      <c r="G1627" s="4">
        <v>326.66000000000003</v>
      </c>
      <c r="H1627" s="4">
        <v>0.28000000000000003</v>
      </c>
      <c r="I1627" s="4" t="s">
        <v>1964</v>
      </c>
      <c r="J1627" s="4">
        <v>705.5856</v>
      </c>
      <c r="K1627" s="4">
        <f t="shared" si="100"/>
        <v>3</v>
      </c>
      <c r="L1627" s="4">
        <f t="shared" si="101"/>
        <v>326.66000000000003</v>
      </c>
      <c r="M1627" s="4">
        <f t="shared" si="102"/>
        <v>0.28000000000000003</v>
      </c>
      <c r="N1627" s="4">
        <f t="shared" si="103"/>
        <v>705.5856</v>
      </c>
      <c r="O1627" s="6">
        <f>VLOOKUP(C1627,'Cleaned Customer Dim'!$A$2:$D$501,4,FALSE)</f>
        <v>41</v>
      </c>
      <c r="P1627" s="6" t="str">
        <f>VLOOKUP(C1627,'Cleaned Customer Dim'!$A$2:$E$501,5,FALSE)</f>
        <v>Female</v>
      </c>
      <c r="Q1627" s="6" t="str">
        <f>VLOOKUP(C1627,'Cleaned Customer Dim'!$A$2:$J$501,10,FALSE)</f>
        <v>Gold</v>
      </c>
      <c r="R1627" s="4" t="str">
        <f>VLOOKUP(D1627,'Cleaned Product Dim'!$A$2:$C$101,3,FALSE)</f>
        <v>Electronics</v>
      </c>
      <c r="S1627" s="6">
        <f>VLOOKUP(D1627,'Cleaned Product Dim'!$A$2:$G$101,7,FALSE)</f>
        <v>465.34</v>
      </c>
      <c r="T1627" s="6">
        <f>VLOOKUP(D1627,'Cleaned Product Dim'!$A$2:$H$101,8,FALSE)</f>
        <v>301</v>
      </c>
      <c r="U1627" s="6" t="str">
        <f>VLOOKUP(E1627,'Cleaned Store Dim'!$A$2:$C$21,3,FALSE)</f>
        <v>South</v>
      </c>
      <c r="V1627" s="6" t="str">
        <f>VLOOKUP(E1627,'Cleaned Store Dim'!$A$2:$E$21,5,FALSE)</f>
        <v>Online</v>
      </c>
      <c r="W1627" s="6" t="str">
        <f>VLOOKUP(E1627,'Cleaned Store Dim'!$A$2:$F$21,6,FALSE)</f>
        <v>Williamsport</v>
      </c>
    </row>
    <row r="1628" spans="1:23" ht="15.75" x14ac:dyDescent="0.25">
      <c r="A1628" s="4" t="s">
        <v>3593</v>
      </c>
      <c r="B1628" s="20">
        <v>45382</v>
      </c>
      <c r="C1628" s="4" t="s">
        <v>609</v>
      </c>
      <c r="D1628" s="4" t="s">
        <v>1560</v>
      </c>
      <c r="E1628" s="4" t="s">
        <v>1936</v>
      </c>
      <c r="F1628" s="4">
        <v>2</v>
      </c>
      <c r="G1628" s="4">
        <v>462.93</v>
      </c>
      <c r="H1628" s="4">
        <v>0.17</v>
      </c>
      <c r="I1628" s="4" t="s">
        <v>1961</v>
      </c>
      <c r="J1628" s="4">
        <v>768.46379999999999</v>
      </c>
      <c r="K1628" s="4">
        <f t="shared" si="100"/>
        <v>2</v>
      </c>
      <c r="L1628" s="4">
        <f t="shared" si="101"/>
        <v>462.93</v>
      </c>
      <c r="M1628" s="4">
        <f t="shared" si="102"/>
        <v>0.17</v>
      </c>
      <c r="N1628" s="4">
        <f t="shared" si="103"/>
        <v>768.46379999999999</v>
      </c>
      <c r="O1628" s="6">
        <f>VLOOKUP(C1628,'Cleaned Customer Dim'!$A$2:$D$501,4,FALSE)</f>
        <v>23</v>
      </c>
      <c r="P1628" s="6" t="str">
        <f>VLOOKUP(C1628,'Cleaned Customer Dim'!$A$2:$E$501,5,FALSE)</f>
        <v>Female</v>
      </c>
      <c r="Q1628" s="6" t="str">
        <f>VLOOKUP(C1628,'Cleaned Customer Dim'!$A$2:$J$501,10,FALSE)</f>
        <v>Silver</v>
      </c>
      <c r="R1628" s="4" t="str">
        <f>VLOOKUP(D1628,'Cleaned Product Dim'!$A$2:$C$101,3,FALSE)</f>
        <v>Clothing</v>
      </c>
      <c r="S1628" s="6">
        <f>VLOOKUP(D1628,'Cleaned Product Dim'!$A$2:$G$101,7,FALSE)</f>
        <v>342.56</v>
      </c>
      <c r="T1628" s="6">
        <f>VLOOKUP(D1628,'Cleaned Product Dim'!$A$2:$H$101,8,FALSE)</f>
        <v>181</v>
      </c>
      <c r="U1628" s="6" t="str">
        <f>VLOOKUP(E1628,'Cleaned Store Dim'!$A$2:$C$21,3,FALSE)</f>
        <v>North</v>
      </c>
      <c r="V1628" s="6" t="str">
        <f>VLOOKUP(E1628,'Cleaned Store Dim'!$A$2:$E$21,5,FALSE)</f>
        <v>Flagship</v>
      </c>
      <c r="W1628" s="6" t="str">
        <f>VLOOKUP(E1628,'Cleaned Store Dim'!$A$2:$F$21,6,FALSE)</f>
        <v>Jenniferstad</v>
      </c>
    </row>
    <row r="1629" spans="1:23" ht="15.75" x14ac:dyDescent="0.25">
      <c r="A1629" s="4" t="s">
        <v>3594</v>
      </c>
      <c r="B1629" s="20">
        <v>45885</v>
      </c>
      <c r="C1629" s="4" t="s">
        <v>503</v>
      </c>
      <c r="D1629" s="4" t="s">
        <v>1555</v>
      </c>
      <c r="E1629" s="4" t="s">
        <v>1939</v>
      </c>
      <c r="F1629" s="4">
        <v>3</v>
      </c>
      <c r="G1629" s="4">
        <v>60.26</v>
      </c>
      <c r="H1629" s="4">
        <v>0.04</v>
      </c>
      <c r="I1629" s="4" t="s">
        <v>1959</v>
      </c>
      <c r="J1629" s="4">
        <v>173.5488</v>
      </c>
      <c r="K1629" s="4">
        <f t="shared" si="100"/>
        <v>3</v>
      </c>
      <c r="L1629" s="4">
        <f t="shared" si="101"/>
        <v>60.26</v>
      </c>
      <c r="M1629" s="4">
        <f t="shared" si="102"/>
        <v>0.04</v>
      </c>
      <c r="N1629" s="4">
        <f t="shared" si="103"/>
        <v>173.5488</v>
      </c>
      <c r="O1629" s="6">
        <f>VLOOKUP(C1629,'Cleaned Customer Dim'!$A$2:$D$501,4,FALSE)</f>
        <v>49</v>
      </c>
      <c r="P1629" s="6" t="str">
        <f>VLOOKUP(C1629,'Cleaned Customer Dim'!$A$2:$E$501,5,FALSE)</f>
        <v>Female</v>
      </c>
      <c r="Q1629" s="6" t="str">
        <f>VLOOKUP(C1629,'Cleaned Customer Dim'!$A$2:$J$501,10,FALSE)</f>
        <v>Platinum</v>
      </c>
      <c r="R1629" s="4" t="str">
        <f>VLOOKUP(D1629,'Cleaned Product Dim'!$A$2:$C$101,3,FALSE)</f>
        <v>Electronics</v>
      </c>
      <c r="S1629" s="6">
        <f>VLOOKUP(D1629,'Cleaned Product Dim'!$A$2:$G$101,7,FALSE)</f>
        <v>112.42</v>
      </c>
      <c r="T1629" s="6">
        <f>VLOOKUP(D1629,'Cleaned Product Dim'!$A$2:$H$101,8,FALSE)</f>
        <v>416</v>
      </c>
      <c r="U1629" s="6" t="str">
        <f>VLOOKUP(E1629,'Cleaned Store Dim'!$A$2:$C$21,3,FALSE)</f>
        <v>West</v>
      </c>
      <c r="V1629" s="6" t="str">
        <f>VLOOKUP(E1629,'Cleaned Store Dim'!$A$2:$E$21,5,FALSE)</f>
        <v>Flagship</v>
      </c>
      <c r="W1629" s="6" t="str">
        <f>VLOOKUP(E1629,'Cleaned Store Dim'!$A$2:$F$21,6,FALSE)</f>
        <v>New Jimmy</v>
      </c>
    </row>
    <row r="1630" spans="1:23" ht="15.75" x14ac:dyDescent="0.25">
      <c r="A1630" s="4" t="s">
        <v>3595</v>
      </c>
      <c r="B1630" s="20">
        <v>45829</v>
      </c>
      <c r="C1630" s="4" t="s">
        <v>265</v>
      </c>
      <c r="D1630" s="4" t="s">
        <v>1680</v>
      </c>
      <c r="E1630" s="4" t="s">
        <v>1921</v>
      </c>
      <c r="F1630" s="4">
        <v>3</v>
      </c>
      <c r="G1630" s="4">
        <v>109.5</v>
      </c>
      <c r="H1630" s="4">
        <v>0.06</v>
      </c>
      <c r="I1630" s="4" t="s">
        <v>1964</v>
      </c>
      <c r="J1630" s="4">
        <v>308.79000000000002</v>
      </c>
      <c r="K1630" s="4">
        <f t="shared" si="100"/>
        <v>3</v>
      </c>
      <c r="L1630" s="4">
        <f t="shared" si="101"/>
        <v>109.5</v>
      </c>
      <c r="M1630" s="4">
        <f t="shared" si="102"/>
        <v>0.06</v>
      </c>
      <c r="N1630" s="4">
        <f t="shared" si="103"/>
        <v>308.79000000000002</v>
      </c>
      <c r="O1630" s="6">
        <f>VLOOKUP(C1630,'Cleaned Customer Dim'!$A$2:$D$501,4,FALSE)</f>
        <v>61</v>
      </c>
      <c r="P1630" s="6" t="str">
        <f>VLOOKUP(C1630,'Cleaned Customer Dim'!$A$2:$E$501,5,FALSE)</f>
        <v>Female</v>
      </c>
      <c r="Q1630" s="6" t="str">
        <f>VLOOKUP(C1630,'Cleaned Customer Dim'!$A$2:$J$501,10,FALSE)</f>
        <v>Gold</v>
      </c>
      <c r="R1630" s="4" t="str">
        <f>VLOOKUP(D1630,'Cleaned Product Dim'!$A$2:$C$101,3,FALSE)</f>
        <v>Electronics</v>
      </c>
      <c r="S1630" s="6">
        <f>VLOOKUP(D1630,'Cleaned Product Dim'!$A$2:$G$101,7,FALSE)</f>
        <v>419.28</v>
      </c>
      <c r="T1630" s="6">
        <f>VLOOKUP(D1630,'Cleaned Product Dim'!$A$2:$H$101,8,FALSE)</f>
        <v>86</v>
      </c>
      <c r="U1630" s="6" t="str">
        <f>VLOOKUP(E1630,'Cleaned Store Dim'!$A$2:$C$21,3,FALSE)</f>
        <v>South</v>
      </c>
      <c r="V1630" s="6" t="str">
        <f>VLOOKUP(E1630,'Cleaned Store Dim'!$A$2:$E$21,5,FALSE)</f>
        <v>Flagship</v>
      </c>
      <c r="W1630" s="6" t="str">
        <f>VLOOKUP(E1630,'Cleaned Store Dim'!$A$2:$F$21,6,FALSE)</f>
        <v>Johnstad</v>
      </c>
    </row>
    <row r="1631" spans="1:23" ht="15.75" x14ac:dyDescent="0.25">
      <c r="A1631" s="4" t="s">
        <v>3596</v>
      </c>
      <c r="B1631" s="20">
        <v>45780</v>
      </c>
      <c r="C1631" s="4" t="s">
        <v>1205</v>
      </c>
      <c r="D1631" s="4" t="s">
        <v>1793</v>
      </c>
      <c r="E1631" s="4" t="s">
        <v>1939</v>
      </c>
      <c r="F1631" s="4">
        <v>1</v>
      </c>
      <c r="G1631" s="4">
        <v>505.83</v>
      </c>
      <c r="H1631" s="4">
        <v>0.14000000000000001</v>
      </c>
      <c r="I1631" s="4" t="s">
        <v>1964</v>
      </c>
      <c r="J1631" s="4">
        <v>435.0138</v>
      </c>
      <c r="K1631" s="4">
        <f t="shared" si="100"/>
        <v>1</v>
      </c>
      <c r="L1631" s="4">
        <f t="shared" si="101"/>
        <v>505.83</v>
      </c>
      <c r="M1631" s="4">
        <f t="shared" si="102"/>
        <v>0.14000000000000001</v>
      </c>
      <c r="N1631" s="4">
        <f t="shared" si="103"/>
        <v>435.0138</v>
      </c>
      <c r="O1631" s="6">
        <f>VLOOKUP(C1631,'Cleaned Customer Dim'!$A$2:$D$501,4,FALSE)</f>
        <v>20</v>
      </c>
      <c r="P1631" s="6" t="str">
        <f>VLOOKUP(C1631,'Cleaned Customer Dim'!$A$2:$E$501,5,FALSE)</f>
        <v>Female</v>
      </c>
      <c r="Q1631" s="6" t="str">
        <f>VLOOKUP(C1631,'Cleaned Customer Dim'!$A$2:$J$501,10,FALSE)</f>
        <v>Gold</v>
      </c>
      <c r="R1631" s="4" t="str">
        <f>VLOOKUP(D1631,'Cleaned Product Dim'!$A$2:$C$101,3,FALSE)</f>
        <v>Home</v>
      </c>
      <c r="S1631" s="6">
        <f>VLOOKUP(D1631,'Cleaned Product Dim'!$A$2:$G$101,7,FALSE)</f>
        <v>138.05000000000001</v>
      </c>
      <c r="T1631" s="6">
        <f>VLOOKUP(D1631,'Cleaned Product Dim'!$A$2:$H$101,8,FALSE)</f>
        <v>89</v>
      </c>
      <c r="U1631" s="6" t="str">
        <f>VLOOKUP(E1631,'Cleaned Store Dim'!$A$2:$C$21,3,FALSE)</f>
        <v>West</v>
      </c>
      <c r="V1631" s="6" t="str">
        <f>VLOOKUP(E1631,'Cleaned Store Dim'!$A$2:$E$21,5,FALSE)</f>
        <v>Flagship</v>
      </c>
      <c r="W1631" s="6" t="str">
        <f>VLOOKUP(E1631,'Cleaned Store Dim'!$A$2:$F$21,6,FALSE)</f>
        <v>New Jimmy</v>
      </c>
    </row>
    <row r="1632" spans="1:23" ht="15.75" x14ac:dyDescent="0.25">
      <c r="A1632" s="4" t="s">
        <v>3597</v>
      </c>
      <c r="B1632" s="20">
        <v>45481</v>
      </c>
      <c r="C1632" s="4" t="s">
        <v>551</v>
      </c>
      <c r="D1632" s="4" t="s">
        <v>1877</v>
      </c>
      <c r="E1632" s="4" t="s">
        <v>1924</v>
      </c>
      <c r="F1632" s="4">
        <v>2</v>
      </c>
      <c r="G1632" s="4">
        <v>443.15</v>
      </c>
      <c r="H1632" s="4">
        <v>0.27</v>
      </c>
      <c r="I1632" s="4" t="s">
        <v>1961</v>
      </c>
      <c r="J1632" s="4">
        <v>646.99899999999991</v>
      </c>
      <c r="K1632" s="4">
        <f t="shared" si="100"/>
        <v>2</v>
      </c>
      <c r="L1632" s="4">
        <f t="shared" si="101"/>
        <v>443.15</v>
      </c>
      <c r="M1632" s="4">
        <f t="shared" si="102"/>
        <v>0.27</v>
      </c>
      <c r="N1632" s="4">
        <f t="shared" si="103"/>
        <v>646.99899999999991</v>
      </c>
      <c r="O1632" s="6">
        <f>VLOOKUP(C1632,'Cleaned Customer Dim'!$A$2:$D$501,4,FALSE)</f>
        <v>21</v>
      </c>
      <c r="P1632" s="6" t="str">
        <f>VLOOKUP(C1632,'Cleaned Customer Dim'!$A$2:$E$501,5,FALSE)</f>
        <v>Male</v>
      </c>
      <c r="Q1632" s="6" t="str">
        <f>VLOOKUP(C1632,'Cleaned Customer Dim'!$A$2:$J$501,10,FALSE)</f>
        <v>Bronze</v>
      </c>
      <c r="R1632" s="4" t="str">
        <f>VLOOKUP(D1632,'Cleaned Product Dim'!$A$2:$C$101,3,FALSE)</f>
        <v>Electronics</v>
      </c>
      <c r="S1632" s="6">
        <f>VLOOKUP(D1632,'Cleaned Product Dim'!$A$2:$G$101,7,FALSE)</f>
        <v>431.67</v>
      </c>
      <c r="T1632" s="6">
        <f>VLOOKUP(D1632,'Cleaned Product Dim'!$A$2:$H$101,8,FALSE)</f>
        <v>73</v>
      </c>
      <c r="U1632" s="6" t="str">
        <f>VLOOKUP(E1632,'Cleaned Store Dim'!$A$2:$C$21,3,FALSE)</f>
        <v>East</v>
      </c>
      <c r="V1632" s="6" t="str">
        <f>VLOOKUP(E1632,'Cleaned Store Dim'!$A$2:$E$21,5,FALSE)</f>
        <v>Online</v>
      </c>
      <c r="W1632" s="6" t="str">
        <f>VLOOKUP(E1632,'Cleaned Store Dim'!$A$2:$F$21,6,FALSE)</f>
        <v>David</v>
      </c>
    </row>
    <row r="1633" spans="1:23" ht="15.75" x14ac:dyDescent="0.25">
      <c r="A1633" s="4" t="s">
        <v>3598</v>
      </c>
      <c r="B1633" s="20">
        <v>45739</v>
      </c>
      <c r="C1633" s="4" t="s">
        <v>1539</v>
      </c>
      <c r="D1633" s="4" t="s">
        <v>1585</v>
      </c>
      <c r="E1633" s="4" t="s">
        <v>1914</v>
      </c>
      <c r="F1633" s="4">
        <v>2</v>
      </c>
      <c r="G1633" s="4">
        <v>784.26</v>
      </c>
      <c r="H1633" s="4">
        <v>0.23</v>
      </c>
      <c r="I1633" s="4" t="s">
        <v>1961</v>
      </c>
      <c r="J1633" s="4">
        <v>1207.7603999999999</v>
      </c>
      <c r="K1633" s="4">
        <f t="shared" si="100"/>
        <v>2</v>
      </c>
      <c r="L1633" s="4">
        <f t="shared" si="101"/>
        <v>784.26</v>
      </c>
      <c r="M1633" s="4">
        <f t="shared" si="102"/>
        <v>0.23</v>
      </c>
      <c r="N1633" s="4">
        <f t="shared" si="103"/>
        <v>1207.7603999999999</v>
      </c>
      <c r="O1633" s="6">
        <f>VLOOKUP(C1633,'Cleaned Customer Dim'!$A$2:$D$501,4,FALSE)</f>
        <v>47</v>
      </c>
      <c r="P1633" s="6" t="str">
        <f>VLOOKUP(C1633,'Cleaned Customer Dim'!$A$2:$E$501,5,FALSE)</f>
        <v>Female</v>
      </c>
      <c r="Q1633" s="6" t="str">
        <f>VLOOKUP(C1633,'Cleaned Customer Dim'!$A$2:$J$501,10,FALSE)</f>
        <v>Gold</v>
      </c>
      <c r="R1633" s="4" t="str">
        <f>VLOOKUP(D1633,'Cleaned Product Dim'!$A$2:$C$101,3,FALSE)</f>
        <v>Home</v>
      </c>
      <c r="S1633" s="6">
        <f>VLOOKUP(D1633,'Cleaned Product Dim'!$A$2:$G$101,7,FALSE)</f>
        <v>218.86</v>
      </c>
      <c r="T1633" s="6">
        <f>VLOOKUP(D1633,'Cleaned Product Dim'!$A$2:$H$101,8,FALSE)</f>
        <v>170</v>
      </c>
      <c r="U1633" s="6" t="str">
        <f>VLOOKUP(E1633,'Cleaned Store Dim'!$A$2:$C$21,3,FALSE)</f>
        <v>South</v>
      </c>
      <c r="V1633" s="6" t="str">
        <f>VLOOKUP(E1633,'Cleaned Store Dim'!$A$2:$E$21,5,FALSE)</f>
        <v>Online</v>
      </c>
      <c r="W1633" s="6" t="str">
        <f>VLOOKUP(E1633,'Cleaned Store Dim'!$A$2:$F$21,6,FALSE)</f>
        <v>Williamsport</v>
      </c>
    </row>
    <row r="1634" spans="1:23" ht="15.75" x14ac:dyDescent="0.25">
      <c r="A1634" s="4" t="s">
        <v>3599</v>
      </c>
      <c r="B1634" s="20">
        <v>45533</v>
      </c>
      <c r="C1634" s="4" t="s">
        <v>1417</v>
      </c>
      <c r="D1634" s="4" t="s">
        <v>1696</v>
      </c>
      <c r="E1634" s="4" t="s">
        <v>1927</v>
      </c>
      <c r="F1634" s="4">
        <v>3</v>
      </c>
      <c r="G1634" s="4">
        <v>590.30999999999995</v>
      </c>
      <c r="H1634" s="4">
        <v>0.17</v>
      </c>
      <c r="I1634" s="4" t="s">
        <v>1961</v>
      </c>
      <c r="J1634" s="4">
        <v>1469.8719000000001</v>
      </c>
      <c r="K1634" s="4">
        <f t="shared" si="100"/>
        <v>3</v>
      </c>
      <c r="L1634" s="4">
        <f t="shared" si="101"/>
        <v>590.30999999999995</v>
      </c>
      <c r="M1634" s="4">
        <f t="shared" si="102"/>
        <v>0.17</v>
      </c>
      <c r="N1634" s="4">
        <f t="shared" si="103"/>
        <v>1469.8719000000001</v>
      </c>
      <c r="O1634" s="6">
        <f>VLOOKUP(C1634,'Cleaned Customer Dim'!$A$2:$D$501,4,FALSE)</f>
        <v>54</v>
      </c>
      <c r="P1634" s="6" t="str">
        <f>VLOOKUP(C1634,'Cleaned Customer Dim'!$A$2:$E$501,5,FALSE)</f>
        <v>Male</v>
      </c>
      <c r="Q1634" s="6" t="str">
        <f>VLOOKUP(C1634,'Cleaned Customer Dim'!$A$2:$J$501,10,FALSE)</f>
        <v>Gold</v>
      </c>
      <c r="R1634" s="4" t="str">
        <f>VLOOKUP(D1634,'Cleaned Product Dim'!$A$2:$C$101,3,FALSE)</f>
        <v>Electronics</v>
      </c>
      <c r="S1634" s="6">
        <f>VLOOKUP(D1634,'Cleaned Product Dim'!$A$2:$G$101,7,FALSE)</f>
        <v>326.06</v>
      </c>
      <c r="T1634" s="6">
        <f>VLOOKUP(D1634,'Cleaned Product Dim'!$A$2:$H$101,8,FALSE)</f>
        <v>301</v>
      </c>
      <c r="U1634" s="6" t="str">
        <f>VLOOKUP(E1634,'Cleaned Store Dim'!$A$2:$C$21,3,FALSE)</f>
        <v>South</v>
      </c>
      <c r="V1634" s="6" t="str">
        <f>VLOOKUP(E1634,'Cleaned Store Dim'!$A$2:$E$21,5,FALSE)</f>
        <v>Online</v>
      </c>
      <c r="W1634" s="6" t="str">
        <f>VLOOKUP(E1634,'Cleaned Store Dim'!$A$2:$F$21,6,FALSE)</f>
        <v>Lake</v>
      </c>
    </row>
    <row r="1635" spans="1:23" ht="15.75" x14ac:dyDescent="0.25">
      <c r="A1635" s="4" t="s">
        <v>3600</v>
      </c>
      <c r="B1635" s="20">
        <v>45553</v>
      </c>
      <c r="C1635" s="4" t="s">
        <v>421</v>
      </c>
      <c r="D1635" s="4" t="s">
        <v>1790</v>
      </c>
      <c r="E1635" s="4" t="s">
        <v>1939</v>
      </c>
      <c r="F1635" s="4">
        <v>1</v>
      </c>
      <c r="G1635" s="4">
        <v>696.13</v>
      </c>
      <c r="H1635" s="4">
        <v>0.06</v>
      </c>
      <c r="I1635" s="4" t="s">
        <v>1964</v>
      </c>
      <c r="J1635" s="4">
        <v>654.36219999999992</v>
      </c>
      <c r="K1635" s="4">
        <f t="shared" si="100"/>
        <v>1</v>
      </c>
      <c r="L1635" s="4">
        <f t="shared" si="101"/>
        <v>696.13</v>
      </c>
      <c r="M1635" s="4">
        <f t="shared" si="102"/>
        <v>0.06</v>
      </c>
      <c r="N1635" s="4">
        <f t="shared" si="103"/>
        <v>654.36219999999992</v>
      </c>
      <c r="O1635" s="6">
        <f>VLOOKUP(C1635,'Cleaned Customer Dim'!$A$2:$D$501,4,FALSE)</f>
        <v>44</v>
      </c>
      <c r="P1635" s="6" t="str">
        <f>VLOOKUP(C1635,'Cleaned Customer Dim'!$A$2:$E$501,5,FALSE)</f>
        <v>Female</v>
      </c>
      <c r="Q1635" s="6" t="str">
        <f>VLOOKUP(C1635,'Cleaned Customer Dim'!$A$2:$J$501,10,FALSE)</f>
        <v>Platinum</v>
      </c>
      <c r="R1635" s="4" t="str">
        <f>VLOOKUP(D1635,'Cleaned Product Dim'!$A$2:$C$101,3,FALSE)</f>
        <v>Clothing</v>
      </c>
      <c r="S1635" s="6">
        <f>VLOOKUP(D1635,'Cleaned Product Dim'!$A$2:$G$101,7,FALSE)</f>
        <v>218.22</v>
      </c>
      <c r="T1635" s="6">
        <f>VLOOKUP(D1635,'Cleaned Product Dim'!$A$2:$H$101,8,FALSE)</f>
        <v>224</v>
      </c>
      <c r="U1635" s="6" t="str">
        <f>VLOOKUP(E1635,'Cleaned Store Dim'!$A$2:$C$21,3,FALSE)</f>
        <v>West</v>
      </c>
      <c r="V1635" s="6" t="str">
        <f>VLOOKUP(E1635,'Cleaned Store Dim'!$A$2:$E$21,5,FALSE)</f>
        <v>Flagship</v>
      </c>
      <c r="W1635" s="6" t="str">
        <f>VLOOKUP(E1635,'Cleaned Store Dim'!$A$2:$F$21,6,FALSE)</f>
        <v>New Jimmy</v>
      </c>
    </row>
    <row r="1636" spans="1:23" ht="15.75" x14ac:dyDescent="0.25">
      <c r="A1636" s="4" t="s">
        <v>3601</v>
      </c>
      <c r="B1636" s="20">
        <v>45341</v>
      </c>
      <c r="C1636" s="4" t="s">
        <v>373</v>
      </c>
      <c r="D1636" s="4" t="s">
        <v>1735</v>
      </c>
      <c r="E1636" s="4" t="s">
        <v>1911</v>
      </c>
      <c r="F1636" s="4">
        <v>4</v>
      </c>
      <c r="G1636" s="4">
        <v>194.39</v>
      </c>
      <c r="H1636" s="4">
        <v>0.25</v>
      </c>
      <c r="I1636" s="4" t="s">
        <v>1959</v>
      </c>
      <c r="J1636" s="4">
        <v>583.16999999999996</v>
      </c>
      <c r="K1636" s="4">
        <f t="shared" si="100"/>
        <v>4</v>
      </c>
      <c r="L1636" s="4">
        <f t="shared" si="101"/>
        <v>194.39</v>
      </c>
      <c r="M1636" s="4">
        <f t="shared" si="102"/>
        <v>0.25</v>
      </c>
      <c r="N1636" s="4">
        <f t="shared" si="103"/>
        <v>583.16999999999996</v>
      </c>
      <c r="O1636" s="6">
        <f>VLOOKUP(C1636,'Cleaned Customer Dim'!$A$2:$D$501,4,FALSE)</f>
        <v>64</v>
      </c>
      <c r="P1636" s="6" t="str">
        <f>VLOOKUP(C1636,'Cleaned Customer Dim'!$A$2:$E$501,5,FALSE)</f>
        <v>Male</v>
      </c>
      <c r="Q1636" s="6" t="str">
        <f>VLOOKUP(C1636,'Cleaned Customer Dim'!$A$2:$J$501,10,FALSE)</f>
        <v>Silver</v>
      </c>
      <c r="R1636" s="4" t="str">
        <f>VLOOKUP(D1636,'Cleaned Product Dim'!$A$2:$C$101,3,FALSE)</f>
        <v>Electronics</v>
      </c>
      <c r="S1636" s="6">
        <f>VLOOKUP(D1636,'Cleaned Product Dim'!$A$2:$G$101,7,FALSE)</f>
        <v>88.49</v>
      </c>
      <c r="T1636" s="6">
        <f>VLOOKUP(D1636,'Cleaned Product Dim'!$A$2:$H$101,8,FALSE)</f>
        <v>246</v>
      </c>
      <c r="U1636" s="6" t="str">
        <f>VLOOKUP(E1636,'Cleaned Store Dim'!$A$2:$C$21,3,FALSE)</f>
        <v>East</v>
      </c>
      <c r="V1636" s="6" t="str">
        <f>VLOOKUP(E1636,'Cleaned Store Dim'!$A$2:$E$21,5,FALSE)</f>
        <v>Online</v>
      </c>
      <c r="W1636" s="6" t="str">
        <f>VLOOKUP(E1636,'Cleaned Store Dim'!$A$2:$F$21,6,FALSE)</f>
        <v>Joseph</v>
      </c>
    </row>
    <row r="1637" spans="1:23" ht="15.75" x14ac:dyDescent="0.25">
      <c r="A1637" s="4" t="s">
        <v>3602</v>
      </c>
      <c r="B1637" s="20">
        <v>45430</v>
      </c>
      <c r="C1637" s="4" t="s">
        <v>1049</v>
      </c>
      <c r="D1637" s="4" t="s">
        <v>1677</v>
      </c>
      <c r="E1637" s="4" t="s">
        <v>1892</v>
      </c>
      <c r="F1637" s="4">
        <v>1</v>
      </c>
      <c r="G1637" s="4">
        <v>339.7</v>
      </c>
      <c r="H1637" s="4">
        <v>0.1</v>
      </c>
      <c r="I1637" s="4" t="s">
        <v>1959</v>
      </c>
      <c r="J1637" s="4">
        <v>305.73</v>
      </c>
      <c r="K1637" s="4">
        <f t="shared" si="100"/>
        <v>1</v>
      </c>
      <c r="L1637" s="4">
        <f t="shared" si="101"/>
        <v>339.7</v>
      </c>
      <c r="M1637" s="4">
        <f t="shared" si="102"/>
        <v>0.1</v>
      </c>
      <c r="N1637" s="4">
        <f t="shared" si="103"/>
        <v>305.73</v>
      </c>
      <c r="O1637" s="6">
        <f>VLOOKUP(C1637,'Cleaned Customer Dim'!$A$2:$D$501,4,FALSE)</f>
        <v>54</v>
      </c>
      <c r="P1637" s="6" t="str">
        <f>VLOOKUP(C1637,'Cleaned Customer Dim'!$A$2:$E$501,5,FALSE)</f>
        <v>Male</v>
      </c>
      <c r="Q1637" s="6" t="str">
        <f>VLOOKUP(C1637,'Cleaned Customer Dim'!$A$2:$J$501,10,FALSE)</f>
        <v>Platinum</v>
      </c>
      <c r="R1637" s="4" t="str">
        <f>VLOOKUP(D1637,'Cleaned Product Dim'!$A$2:$C$101,3,FALSE)</f>
        <v>Home</v>
      </c>
      <c r="S1637" s="6">
        <f>VLOOKUP(D1637,'Cleaned Product Dim'!$A$2:$G$101,7,FALSE)</f>
        <v>179.77</v>
      </c>
      <c r="T1637" s="6">
        <f>VLOOKUP(D1637,'Cleaned Product Dim'!$A$2:$H$101,8,FALSE)</f>
        <v>305</v>
      </c>
      <c r="U1637" s="6" t="str">
        <f>VLOOKUP(E1637,'Cleaned Store Dim'!$A$2:$C$21,3,FALSE)</f>
        <v>North</v>
      </c>
      <c r="V1637" s="6" t="str">
        <f>VLOOKUP(E1637,'Cleaned Store Dim'!$A$2:$E$21,5,FALSE)</f>
        <v>Flagship</v>
      </c>
      <c r="W1637" s="6" t="str">
        <f>VLOOKUP(E1637,'Cleaned Store Dim'!$A$2:$F$21,6,FALSE)</f>
        <v>Daniel</v>
      </c>
    </row>
    <row r="1638" spans="1:23" ht="15.75" x14ac:dyDescent="0.25">
      <c r="A1638" s="4" t="s">
        <v>3603</v>
      </c>
      <c r="B1638" s="20">
        <v>46000</v>
      </c>
      <c r="C1638" s="4" t="s">
        <v>189</v>
      </c>
      <c r="D1638" s="4" t="s">
        <v>1786</v>
      </c>
      <c r="E1638" s="4" t="s">
        <v>1932</v>
      </c>
      <c r="F1638" s="4">
        <v>4</v>
      </c>
      <c r="G1638" s="4">
        <v>463.16</v>
      </c>
      <c r="H1638" s="4">
        <v>0.27</v>
      </c>
      <c r="I1638" s="4" t="s">
        <v>1961</v>
      </c>
      <c r="J1638" s="4">
        <v>1352.4272000000001</v>
      </c>
      <c r="K1638" s="4">
        <f t="shared" si="100"/>
        <v>4</v>
      </c>
      <c r="L1638" s="4">
        <f t="shared" si="101"/>
        <v>463.16</v>
      </c>
      <c r="M1638" s="4">
        <f t="shared" si="102"/>
        <v>0.27</v>
      </c>
      <c r="N1638" s="4">
        <f t="shared" si="103"/>
        <v>1352.4272000000001</v>
      </c>
      <c r="O1638" s="6">
        <f>VLOOKUP(C1638,'Cleaned Customer Dim'!$A$2:$D$501,4,FALSE)</f>
        <v>54</v>
      </c>
      <c r="P1638" s="6" t="str">
        <f>VLOOKUP(C1638,'Cleaned Customer Dim'!$A$2:$E$501,5,FALSE)</f>
        <v>Male</v>
      </c>
      <c r="Q1638" s="6" t="str">
        <f>VLOOKUP(C1638,'Cleaned Customer Dim'!$A$2:$J$501,10,FALSE)</f>
        <v>Platinum</v>
      </c>
      <c r="R1638" s="4" t="str">
        <f>VLOOKUP(D1638,'Cleaned Product Dim'!$A$2:$C$101,3,FALSE)</f>
        <v>Home</v>
      </c>
      <c r="S1638" s="6">
        <f>VLOOKUP(D1638,'Cleaned Product Dim'!$A$2:$G$101,7,FALSE)</f>
        <v>243.7</v>
      </c>
      <c r="T1638" s="6">
        <f>VLOOKUP(D1638,'Cleaned Product Dim'!$A$2:$H$101,8,FALSE)</f>
        <v>130</v>
      </c>
      <c r="U1638" s="6" t="str">
        <f>VLOOKUP(E1638,'Cleaned Store Dim'!$A$2:$C$21,3,FALSE)</f>
        <v>East</v>
      </c>
      <c r="V1638" s="6" t="str">
        <f>VLOOKUP(E1638,'Cleaned Store Dim'!$A$2:$E$21,5,FALSE)</f>
        <v>Flagship</v>
      </c>
      <c r="W1638" s="6" t="str">
        <f>VLOOKUP(E1638,'Cleaned Store Dim'!$A$2:$F$21,6,FALSE)</f>
        <v>Johnsonville</v>
      </c>
    </row>
    <row r="1639" spans="1:23" ht="15.75" x14ac:dyDescent="0.25">
      <c r="A1639" s="4" t="s">
        <v>3604</v>
      </c>
      <c r="B1639" s="20">
        <v>45709</v>
      </c>
      <c r="C1639" s="4" t="s">
        <v>382</v>
      </c>
      <c r="D1639" s="4" t="s">
        <v>1576</v>
      </c>
      <c r="E1639" s="4" t="s">
        <v>1924</v>
      </c>
      <c r="F1639" s="4">
        <v>2</v>
      </c>
      <c r="G1639" s="4">
        <v>824.91</v>
      </c>
      <c r="H1639" s="4">
        <v>0.09</v>
      </c>
      <c r="I1639" s="4" t="s">
        <v>1959</v>
      </c>
      <c r="J1639" s="4">
        <v>1501.3362</v>
      </c>
      <c r="K1639" s="4">
        <f t="shared" si="100"/>
        <v>2</v>
      </c>
      <c r="L1639" s="4">
        <f t="shared" si="101"/>
        <v>824.91</v>
      </c>
      <c r="M1639" s="4">
        <f t="shared" si="102"/>
        <v>0.09</v>
      </c>
      <c r="N1639" s="4">
        <f t="shared" si="103"/>
        <v>1501.3362</v>
      </c>
      <c r="O1639" s="6">
        <f>VLOOKUP(C1639,'Cleaned Customer Dim'!$A$2:$D$501,4,FALSE)</f>
        <v>62</v>
      </c>
      <c r="P1639" s="6" t="str">
        <f>VLOOKUP(C1639,'Cleaned Customer Dim'!$A$2:$E$501,5,FALSE)</f>
        <v>Female</v>
      </c>
      <c r="Q1639" s="6" t="str">
        <f>VLOOKUP(C1639,'Cleaned Customer Dim'!$A$2:$J$501,10,FALSE)</f>
        <v>Platinum</v>
      </c>
      <c r="R1639" s="4" t="str">
        <f>VLOOKUP(D1639,'Cleaned Product Dim'!$A$2:$C$101,3,FALSE)</f>
        <v>Clothing</v>
      </c>
      <c r="S1639" s="6">
        <f>VLOOKUP(D1639,'Cleaned Product Dim'!$A$2:$G$101,7,FALSE)</f>
        <v>261</v>
      </c>
      <c r="T1639" s="6">
        <f>VLOOKUP(D1639,'Cleaned Product Dim'!$A$2:$H$101,8,FALSE)</f>
        <v>59</v>
      </c>
      <c r="U1639" s="6" t="str">
        <f>VLOOKUP(E1639,'Cleaned Store Dim'!$A$2:$C$21,3,FALSE)</f>
        <v>East</v>
      </c>
      <c r="V1639" s="6" t="str">
        <f>VLOOKUP(E1639,'Cleaned Store Dim'!$A$2:$E$21,5,FALSE)</f>
        <v>Online</v>
      </c>
      <c r="W1639" s="6" t="str">
        <f>VLOOKUP(E1639,'Cleaned Store Dim'!$A$2:$F$21,6,FALSE)</f>
        <v>David</v>
      </c>
    </row>
    <row r="1640" spans="1:23" ht="15.75" x14ac:dyDescent="0.25">
      <c r="A1640" s="4" t="s">
        <v>3605</v>
      </c>
      <c r="B1640" s="20">
        <v>45520</v>
      </c>
      <c r="C1640" s="4" t="s">
        <v>262</v>
      </c>
      <c r="D1640" s="4" t="s">
        <v>1576</v>
      </c>
      <c r="E1640" s="4" t="s">
        <v>1896</v>
      </c>
      <c r="F1640" s="4">
        <v>4</v>
      </c>
      <c r="G1640" s="4">
        <v>796.89</v>
      </c>
      <c r="H1640" s="4">
        <v>0.17</v>
      </c>
      <c r="I1640" s="4" t="s">
        <v>1959</v>
      </c>
      <c r="J1640" s="4">
        <v>2645.6747999999998</v>
      </c>
      <c r="K1640" s="4">
        <f t="shared" si="100"/>
        <v>4</v>
      </c>
      <c r="L1640" s="4">
        <f t="shared" si="101"/>
        <v>796.89</v>
      </c>
      <c r="M1640" s="4">
        <f t="shared" si="102"/>
        <v>0.17</v>
      </c>
      <c r="N1640" s="4">
        <f t="shared" si="103"/>
        <v>2645.6747999999998</v>
      </c>
      <c r="O1640" s="6">
        <f>VLOOKUP(C1640,'Cleaned Customer Dim'!$A$2:$D$501,4,FALSE)</f>
        <v>29</v>
      </c>
      <c r="P1640" s="6" t="str">
        <f>VLOOKUP(C1640,'Cleaned Customer Dim'!$A$2:$E$501,5,FALSE)</f>
        <v>Female</v>
      </c>
      <c r="Q1640" s="6" t="str">
        <f>VLOOKUP(C1640,'Cleaned Customer Dim'!$A$2:$J$501,10,FALSE)</f>
        <v>Gold</v>
      </c>
      <c r="R1640" s="4" t="str">
        <f>VLOOKUP(D1640,'Cleaned Product Dim'!$A$2:$C$101,3,FALSE)</f>
        <v>Clothing</v>
      </c>
      <c r="S1640" s="6">
        <f>VLOOKUP(D1640,'Cleaned Product Dim'!$A$2:$G$101,7,FALSE)</f>
        <v>261</v>
      </c>
      <c r="T1640" s="6">
        <f>VLOOKUP(D1640,'Cleaned Product Dim'!$A$2:$H$101,8,FALSE)</f>
        <v>59</v>
      </c>
      <c r="U1640" s="6" t="str">
        <f>VLOOKUP(E1640,'Cleaned Store Dim'!$A$2:$C$21,3,FALSE)</f>
        <v>South</v>
      </c>
      <c r="V1640" s="6" t="str">
        <f>VLOOKUP(E1640,'Cleaned Store Dim'!$A$2:$E$21,5,FALSE)</f>
        <v>Outlet</v>
      </c>
      <c r="W1640" s="6" t="str">
        <f>VLOOKUP(E1640,'Cleaned Store Dim'!$A$2:$F$21,6,FALSE)</f>
        <v>North Nancy</v>
      </c>
    </row>
    <row r="1641" spans="1:23" ht="15.75" x14ac:dyDescent="0.25">
      <c r="A1641" s="4" t="s">
        <v>3606</v>
      </c>
      <c r="B1641" s="20">
        <v>45419</v>
      </c>
      <c r="C1641" s="4" t="s">
        <v>781</v>
      </c>
      <c r="D1641" s="4" t="s">
        <v>1655</v>
      </c>
      <c r="E1641" s="4" t="s">
        <v>1942</v>
      </c>
      <c r="F1641" s="4">
        <v>3</v>
      </c>
      <c r="G1641" s="4">
        <v>543.92999999999995</v>
      </c>
      <c r="H1641" s="4">
        <v>0.3</v>
      </c>
      <c r="I1641" s="4" t="s">
        <v>1964</v>
      </c>
      <c r="J1641" s="4">
        <v>1142.2529999999999</v>
      </c>
      <c r="K1641" s="4">
        <f t="shared" si="100"/>
        <v>3</v>
      </c>
      <c r="L1641" s="4">
        <f t="shared" si="101"/>
        <v>543.92999999999995</v>
      </c>
      <c r="M1641" s="4">
        <f t="shared" si="102"/>
        <v>0.3</v>
      </c>
      <c r="N1641" s="4">
        <f t="shared" si="103"/>
        <v>1142.2529999999999</v>
      </c>
      <c r="O1641" s="6">
        <f>VLOOKUP(C1641,'Cleaned Customer Dim'!$A$2:$D$501,4,FALSE)</f>
        <v>59</v>
      </c>
      <c r="P1641" s="6" t="str">
        <f>VLOOKUP(C1641,'Cleaned Customer Dim'!$A$2:$E$501,5,FALSE)</f>
        <v>Female</v>
      </c>
      <c r="Q1641" s="6" t="str">
        <f>VLOOKUP(C1641,'Cleaned Customer Dim'!$A$2:$J$501,10,FALSE)</f>
        <v>Platinum</v>
      </c>
      <c r="R1641" s="4" t="str">
        <f>VLOOKUP(D1641,'Cleaned Product Dim'!$A$2:$C$101,3,FALSE)</f>
        <v>Electronics</v>
      </c>
      <c r="S1641" s="6">
        <f>VLOOKUP(D1641,'Cleaned Product Dim'!$A$2:$G$101,7,FALSE)</f>
        <v>322.41000000000003</v>
      </c>
      <c r="T1641" s="6">
        <f>VLOOKUP(D1641,'Cleaned Product Dim'!$A$2:$H$101,8,FALSE)</f>
        <v>213</v>
      </c>
      <c r="U1641" s="6" t="str">
        <f>VLOOKUP(E1641,'Cleaned Store Dim'!$A$2:$C$21,3,FALSE)</f>
        <v>North</v>
      </c>
      <c r="V1641" s="6" t="str">
        <f>VLOOKUP(E1641,'Cleaned Store Dim'!$A$2:$E$21,5,FALSE)</f>
        <v>Flagship</v>
      </c>
      <c r="W1641" s="6" t="str">
        <f>VLOOKUP(E1641,'Cleaned Store Dim'!$A$2:$F$21,6,FALSE)</f>
        <v>Benson</v>
      </c>
    </row>
    <row r="1642" spans="1:23" ht="15.75" x14ac:dyDescent="0.25">
      <c r="A1642" s="4" t="s">
        <v>3607</v>
      </c>
      <c r="B1642" s="20">
        <v>45496</v>
      </c>
      <c r="C1642" s="4" t="s">
        <v>581</v>
      </c>
      <c r="D1642" s="4" t="s">
        <v>1613</v>
      </c>
      <c r="E1642" s="4" t="s">
        <v>1914</v>
      </c>
      <c r="F1642" s="4">
        <v>2</v>
      </c>
      <c r="G1642" s="4">
        <v>44.65</v>
      </c>
      <c r="H1642" s="4">
        <v>0.03</v>
      </c>
      <c r="I1642" s="4" t="s">
        <v>1961</v>
      </c>
      <c r="J1642" s="4">
        <v>86.620999999999995</v>
      </c>
      <c r="K1642" s="4">
        <f t="shared" si="100"/>
        <v>2</v>
      </c>
      <c r="L1642" s="4">
        <f t="shared" si="101"/>
        <v>44.65</v>
      </c>
      <c r="M1642" s="4">
        <f t="shared" si="102"/>
        <v>0.03</v>
      </c>
      <c r="N1642" s="4">
        <f t="shared" si="103"/>
        <v>86.620999999999995</v>
      </c>
      <c r="O1642" s="6">
        <f>VLOOKUP(C1642,'Cleaned Customer Dim'!$A$2:$D$501,4,FALSE)</f>
        <v>41</v>
      </c>
      <c r="P1642" s="6" t="str">
        <f>VLOOKUP(C1642,'Cleaned Customer Dim'!$A$2:$E$501,5,FALSE)</f>
        <v>Female</v>
      </c>
      <c r="Q1642" s="6" t="str">
        <f>VLOOKUP(C1642,'Cleaned Customer Dim'!$A$2:$J$501,10,FALSE)</f>
        <v>Platinum</v>
      </c>
      <c r="R1642" s="4" t="str">
        <f>VLOOKUP(D1642,'Cleaned Product Dim'!$A$2:$C$101,3,FALSE)</f>
        <v>Home</v>
      </c>
      <c r="S1642" s="6">
        <f>VLOOKUP(D1642,'Cleaned Product Dim'!$A$2:$G$101,7,FALSE)</f>
        <v>48.01</v>
      </c>
      <c r="T1642" s="6">
        <f>VLOOKUP(D1642,'Cleaned Product Dim'!$A$2:$H$101,8,FALSE)</f>
        <v>439</v>
      </c>
      <c r="U1642" s="6" t="str">
        <f>VLOOKUP(E1642,'Cleaned Store Dim'!$A$2:$C$21,3,FALSE)</f>
        <v>South</v>
      </c>
      <c r="V1642" s="6" t="str">
        <f>VLOOKUP(E1642,'Cleaned Store Dim'!$A$2:$E$21,5,FALSE)</f>
        <v>Online</v>
      </c>
      <c r="W1642" s="6" t="str">
        <f>VLOOKUP(E1642,'Cleaned Store Dim'!$A$2:$F$21,6,FALSE)</f>
        <v>Williamsport</v>
      </c>
    </row>
    <row r="1643" spans="1:23" ht="15.75" x14ac:dyDescent="0.25">
      <c r="A1643" s="4" t="s">
        <v>3608</v>
      </c>
      <c r="B1643" s="20">
        <v>45742</v>
      </c>
      <c r="C1643" s="4" t="s">
        <v>811</v>
      </c>
      <c r="D1643" s="4" t="s">
        <v>1750</v>
      </c>
      <c r="E1643" s="4" t="s">
        <v>1887</v>
      </c>
      <c r="F1643" s="4">
        <v>4</v>
      </c>
      <c r="G1643" s="4">
        <v>827.39</v>
      </c>
      <c r="H1643" s="4">
        <v>0.06</v>
      </c>
      <c r="I1643" s="4" t="s">
        <v>1964</v>
      </c>
      <c r="J1643" s="4">
        <v>3110.9863999999998</v>
      </c>
      <c r="K1643" s="4">
        <f t="shared" si="100"/>
        <v>4</v>
      </c>
      <c r="L1643" s="4">
        <f t="shared" si="101"/>
        <v>827.39</v>
      </c>
      <c r="M1643" s="4">
        <f t="shared" si="102"/>
        <v>0.06</v>
      </c>
      <c r="N1643" s="4">
        <f t="shared" si="103"/>
        <v>3110.9863999999998</v>
      </c>
      <c r="O1643" s="6">
        <f>VLOOKUP(C1643,'Cleaned Customer Dim'!$A$2:$D$501,4,FALSE)</f>
        <v>48</v>
      </c>
      <c r="P1643" s="6" t="str">
        <f>VLOOKUP(C1643,'Cleaned Customer Dim'!$A$2:$E$501,5,FALSE)</f>
        <v>Male</v>
      </c>
      <c r="Q1643" s="6" t="str">
        <f>VLOOKUP(C1643,'Cleaned Customer Dim'!$A$2:$J$501,10,FALSE)</f>
        <v>Platinum</v>
      </c>
      <c r="R1643" s="4" t="str">
        <f>VLOOKUP(D1643,'Cleaned Product Dim'!$A$2:$C$101,3,FALSE)</f>
        <v>Home</v>
      </c>
      <c r="S1643" s="6">
        <f>VLOOKUP(D1643,'Cleaned Product Dim'!$A$2:$G$101,7,FALSE)</f>
        <v>461.47</v>
      </c>
      <c r="T1643" s="6">
        <f>VLOOKUP(D1643,'Cleaned Product Dim'!$A$2:$H$101,8,FALSE)</f>
        <v>190</v>
      </c>
      <c r="U1643" s="6" t="str">
        <f>VLOOKUP(E1643,'Cleaned Store Dim'!$A$2:$C$21,3,FALSE)</f>
        <v>East</v>
      </c>
      <c r="V1643" s="6" t="str">
        <f>VLOOKUP(E1643,'Cleaned Store Dim'!$A$2:$E$21,5,FALSE)</f>
        <v>Flagship</v>
      </c>
      <c r="W1643" s="6" t="str">
        <f>VLOOKUP(E1643,'Cleaned Store Dim'!$A$2:$F$21,6,FALSE)</f>
        <v>Washington</v>
      </c>
    </row>
    <row r="1644" spans="1:23" ht="15.75" x14ac:dyDescent="0.25">
      <c r="A1644" s="4" t="s">
        <v>3609</v>
      </c>
      <c r="B1644" s="20">
        <v>45566</v>
      </c>
      <c r="C1644" s="4" t="s">
        <v>983</v>
      </c>
      <c r="D1644" s="4" t="s">
        <v>1613</v>
      </c>
      <c r="E1644" s="4" t="s">
        <v>1929</v>
      </c>
      <c r="F1644" s="4">
        <v>2</v>
      </c>
      <c r="G1644" s="4">
        <v>403.2</v>
      </c>
      <c r="H1644" s="4">
        <v>0.21</v>
      </c>
      <c r="I1644" s="4" t="s">
        <v>1961</v>
      </c>
      <c r="J1644" s="4">
        <v>637.05600000000004</v>
      </c>
      <c r="K1644" s="4">
        <f t="shared" si="100"/>
        <v>2</v>
      </c>
      <c r="L1644" s="4">
        <f t="shared" si="101"/>
        <v>403.2</v>
      </c>
      <c r="M1644" s="4">
        <f t="shared" si="102"/>
        <v>0.21</v>
      </c>
      <c r="N1644" s="4">
        <f t="shared" si="103"/>
        <v>637.05600000000004</v>
      </c>
      <c r="O1644" s="6">
        <f>VLOOKUP(C1644,'Cleaned Customer Dim'!$A$2:$D$501,4,FALSE)</f>
        <v>60</v>
      </c>
      <c r="P1644" s="6" t="str">
        <f>VLOOKUP(C1644,'Cleaned Customer Dim'!$A$2:$E$501,5,FALSE)</f>
        <v>Female</v>
      </c>
      <c r="Q1644" s="6" t="str">
        <f>VLOOKUP(C1644,'Cleaned Customer Dim'!$A$2:$J$501,10,FALSE)</f>
        <v>Gold</v>
      </c>
      <c r="R1644" s="4" t="str">
        <f>VLOOKUP(D1644,'Cleaned Product Dim'!$A$2:$C$101,3,FALSE)</f>
        <v>Home</v>
      </c>
      <c r="S1644" s="6">
        <f>VLOOKUP(D1644,'Cleaned Product Dim'!$A$2:$G$101,7,FALSE)</f>
        <v>48.01</v>
      </c>
      <c r="T1644" s="6">
        <f>VLOOKUP(D1644,'Cleaned Product Dim'!$A$2:$H$101,8,FALSE)</f>
        <v>439</v>
      </c>
      <c r="U1644" s="6" t="str">
        <f>VLOOKUP(E1644,'Cleaned Store Dim'!$A$2:$C$21,3,FALSE)</f>
        <v>North</v>
      </c>
      <c r="V1644" s="6" t="str">
        <f>VLOOKUP(E1644,'Cleaned Store Dim'!$A$2:$E$21,5,FALSE)</f>
        <v>Online</v>
      </c>
      <c r="W1644" s="6" t="str">
        <f>VLOOKUP(E1644,'Cleaned Store Dim'!$A$2:$F$21,6,FALSE)</f>
        <v>Sabrina</v>
      </c>
    </row>
    <row r="1645" spans="1:23" ht="15.75" x14ac:dyDescent="0.25">
      <c r="A1645" s="4" t="s">
        <v>3610</v>
      </c>
      <c r="B1645" s="20">
        <v>45635</v>
      </c>
      <c r="C1645" s="4" t="s">
        <v>81</v>
      </c>
      <c r="D1645" s="4" t="s">
        <v>1841</v>
      </c>
      <c r="E1645" s="4" t="s">
        <v>1932</v>
      </c>
      <c r="F1645" s="4">
        <v>4</v>
      </c>
      <c r="G1645" s="4">
        <v>292.31</v>
      </c>
      <c r="H1645" s="4">
        <v>0.27</v>
      </c>
      <c r="I1645" s="4" t="s">
        <v>1961</v>
      </c>
      <c r="J1645" s="4">
        <v>853.54520000000002</v>
      </c>
      <c r="K1645" s="4">
        <f t="shared" si="100"/>
        <v>4</v>
      </c>
      <c r="L1645" s="4">
        <f t="shared" si="101"/>
        <v>292.31</v>
      </c>
      <c r="M1645" s="4">
        <f t="shared" si="102"/>
        <v>0.27</v>
      </c>
      <c r="N1645" s="4">
        <f t="shared" si="103"/>
        <v>853.54520000000002</v>
      </c>
      <c r="O1645" s="6">
        <f>VLOOKUP(C1645,'Cleaned Customer Dim'!$A$2:$D$501,4,FALSE)</f>
        <v>60</v>
      </c>
      <c r="P1645" s="6" t="str">
        <f>VLOOKUP(C1645,'Cleaned Customer Dim'!$A$2:$E$501,5,FALSE)</f>
        <v>Female</v>
      </c>
      <c r="Q1645" s="6" t="str">
        <f>VLOOKUP(C1645,'Cleaned Customer Dim'!$A$2:$J$501,10,FALSE)</f>
        <v>Platinum</v>
      </c>
      <c r="R1645" s="4" t="str">
        <f>VLOOKUP(D1645,'Cleaned Product Dim'!$A$2:$C$101,3,FALSE)</f>
        <v>Home</v>
      </c>
      <c r="S1645" s="6">
        <f>VLOOKUP(D1645,'Cleaned Product Dim'!$A$2:$G$101,7,FALSE)</f>
        <v>176.07</v>
      </c>
      <c r="T1645" s="6">
        <f>VLOOKUP(D1645,'Cleaned Product Dim'!$A$2:$H$101,8,FALSE)</f>
        <v>82</v>
      </c>
      <c r="U1645" s="6" t="str">
        <f>VLOOKUP(E1645,'Cleaned Store Dim'!$A$2:$C$21,3,FALSE)</f>
        <v>East</v>
      </c>
      <c r="V1645" s="6" t="str">
        <f>VLOOKUP(E1645,'Cleaned Store Dim'!$A$2:$E$21,5,FALSE)</f>
        <v>Flagship</v>
      </c>
      <c r="W1645" s="6" t="str">
        <f>VLOOKUP(E1645,'Cleaned Store Dim'!$A$2:$F$21,6,FALSE)</f>
        <v>Johnsonville</v>
      </c>
    </row>
    <row r="1646" spans="1:23" ht="15.75" x14ac:dyDescent="0.25">
      <c r="A1646" s="4" t="s">
        <v>3611</v>
      </c>
      <c r="B1646" s="20">
        <v>45806</v>
      </c>
      <c r="C1646" s="4" t="s">
        <v>1525</v>
      </c>
      <c r="D1646" s="4" t="s">
        <v>1565</v>
      </c>
      <c r="E1646" s="4" t="s">
        <v>1924</v>
      </c>
      <c r="F1646" s="4">
        <v>1</v>
      </c>
      <c r="G1646" s="4">
        <v>948.33</v>
      </c>
      <c r="H1646" s="4">
        <v>0.11</v>
      </c>
      <c r="I1646" s="4" t="s">
        <v>1959</v>
      </c>
      <c r="J1646" s="4">
        <v>844.01370000000009</v>
      </c>
      <c r="K1646" s="4">
        <f t="shared" si="100"/>
        <v>1</v>
      </c>
      <c r="L1646" s="4">
        <f t="shared" si="101"/>
        <v>948.33</v>
      </c>
      <c r="M1646" s="4">
        <f t="shared" si="102"/>
        <v>0.11</v>
      </c>
      <c r="N1646" s="4">
        <f t="shared" si="103"/>
        <v>844.01370000000009</v>
      </c>
      <c r="O1646" s="6">
        <f>VLOOKUP(C1646,'Cleaned Customer Dim'!$A$2:$D$501,4,FALSE)</f>
        <v>59</v>
      </c>
      <c r="P1646" s="6" t="str">
        <f>VLOOKUP(C1646,'Cleaned Customer Dim'!$A$2:$E$501,5,FALSE)</f>
        <v>Female</v>
      </c>
      <c r="Q1646" s="6" t="str">
        <f>VLOOKUP(C1646,'Cleaned Customer Dim'!$A$2:$J$501,10,FALSE)</f>
        <v>Platinum</v>
      </c>
      <c r="R1646" s="4" t="str">
        <f>VLOOKUP(D1646,'Cleaned Product Dim'!$A$2:$C$101,3,FALSE)</f>
        <v>Clothing</v>
      </c>
      <c r="S1646" s="6">
        <f>VLOOKUP(D1646,'Cleaned Product Dim'!$A$2:$G$101,7,FALSE)</f>
        <v>265.73266666666666</v>
      </c>
      <c r="T1646" s="6">
        <f>VLOOKUP(D1646,'Cleaned Product Dim'!$A$2:$H$101,8,FALSE)</f>
        <v>352</v>
      </c>
      <c r="U1646" s="6" t="str">
        <f>VLOOKUP(E1646,'Cleaned Store Dim'!$A$2:$C$21,3,FALSE)</f>
        <v>East</v>
      </c>
      <c r="V1646" s="6" t="str">
        <f>VLOOKUP(E1646,'Cleaned Store Dim'!$A$2:$E$21,5,FALSE)</f>
        <v>Online</v>
      </c>
      <c r="W1646" s="6" t="str">
        <f>VLOOKUP(E1646,'Cleaned Store Dim'!$A$2:$F$21,6,FALSE)</f>
        <v>David</v>
      </c>
    </row>
    <row r="1647" spans="1:23" ht="15.75" x14ac:dyDescent="0.25">
      <c r="A1647" s="4" t="s">
        <v>3612</v>
      </c>
      <c r="B1647" s="20">
        <v>45352</v>
      </c>
      <c r="C1647" s="4" t="s">
        <v>1088</v>
      </c>
      <c r="D1647" s="4" t="s">
        <v>1696</v>
      </c>
      <c r="E1647" s="4" t="s">
        <v>1908</v>
      </c>
      <c r="F1647" s="4">
        <v>1</v>
      </c>
      <c r="G1647" s="4">
        <v>702.27</v>
      </c>
      <c r="H1647" s="4">
        <v>0.17</v>
      </c>
      <c r="I1647" s="4" t="s">
        <v>1964</v>
      </c>
      <c r="J1647" s="4">
        <v>582.88409999999999</v>
      </c>
      <c r="K1647" s="4">
        <f t="shared" si="100"/>
        <v>1</v>
      </c>
      <c r="L1647" s="4">
        <f t="shared" si="101"/>
        <v>702.27</v>
      </c>
      <c r="M1647" s="4">
        <f t="shared" si="102"/>
        <v>0.17</v>
      </c>
      <c r="N1647" s="4">
        <f t="shared" si="103"/>
        <v>582.88409999999999</v>
      </c>
      <c r="O1647" s="6">
        <f>VLOOKUP(C1647,'Cleaned Customer Dim'!$A$2:$D$501,4,FALSE)</f>
        <v>38</v>
      </c>
      <c r="P1647" s="6" t="str">
        <f>VLOOKUP(C1647,'Cleaned Customer Dim'!$A$2:$E$501,5,FALSE)</f>
        <v>Male</v>
      </c>
      <c r="Q1647" s="6" t="str">
        <f>VLOOKUP(C1647,'Cleaned Customer Dim'!$A$2:$J$501,10,FALSE)</f>
        <v>Bronze</v>
      </c>
      <c r="R1647" s="4" t="str">
        <f>VLOOKUP(D1647,'Cleaned Product Dim'!$A$2:$C$101,3,FALSE)</f>
        <v>Electronics</v>
      </c>
      <c r="S1647" s="6">
        <f>VLOOKUP(D1647,'Cleaned Product Dim'!$A$2:$G$101,7,FALSE)</f>
        <v>326.06</v>
      </c>
      <c r="T1647" s="6">
        <f>VLOOKUP(D1647,'Cleaned Product Dim'!$A$2:$H$101,8,FALSE)</f>
        <v>301</v>
      </c>
      <c r="U1647" s="6" t="str">
        <f>VLOOKUP(E1647,'Cleaned Store Dim'!$A$2:$C$21,3,FALSE)</f>
        <v>North</v>
      </c>
      <c r="V1647" s="6" t="str">
        <f>VLOOKUP(E1647,'Cleaned Store Dim'!$A$2:$E$21,5,FALSE)</f>
        <v>Outlet</v>
      </c>
      <c r="W1647" s="6" t="str">
        <f>VLOOKUP(E1647,'Cleaned Store Dim'!$A$2:$F$21,6,FALSE)</f>
        <v>Chester</v>
      </c>
    </row>
    <row r="1648" spans="1:23" ht="15.75" x14ac:dyDescent="0.25">
      <c r="A1648" s="4" t="s">
        <v>3613</v>
      </c>
      <c r="B1648" s="20">
        <v>45816</v>
      </c>
      <c r="C1648" s="4" t="s">
        <v>164</v>
      </c>
      <c r="D1648" s="4" t="s">
        <v>1667</v>
      </c>
      <c r="E1648" s="4" t="s">
        <v>1901</v>
      </c>
      <c r="F1648" s="4">
        <v>2</v>
      </c>
      <c r="G1648" s="4">
        <v>379.28</v>
      </c>
      <c r="H1648" s="4">
        <v>0.26</v>
      </c>
      <c r="I1648" s="4" t="s">
        <v>1959</v>
      </c>
      <c r="J1648" s="4">
        <v>561.33439999999996</v>
      </c>
      <c r="K1648" s="4">
        <f t="shared" si="100"/>
        <v>2</v>
      </c>
      <c r="L1648" s="4">
        <f t="shared" si="101"/>
        <v>379.28</v>
      </c>
      <c r="M1648" s="4">
        <f t="shared" si="102"/>
        <v>0.26</v>
      </c>
      <c r="N1648" s="4">
        <f t="shared" si="103"/>
        <v>561.33439999999996</v>
      </c>
      <c r="O1648" s="6">
        <f>VLOOKUP(C1648,'Cleaned Customer Dim'!$A$2:$D$501,4,FALSE)</f>
        <v>21</v>
      </c>
      <c r="P1648" s="6" t="str">
        <f>VLOOKUP(C1648,'Cleaned Customer Dim'!$A$2:$E$501,5,FALSE)</f>
        <v>Male</v>
      </c>
      <c r="Q1648" s="6" t="str">
        <f>VLOOKUP(C1648,'Cleaned Customer Dim'!$A$2:$J$501,10,FALSE)</f>
        <v>Platinum</v>
      </c>
      <c r="R1648" s="4" t="str">
        <f>VLOOKUP(D1648,'Cleaned Product Dim'!$A$2:$C$101,3,FALSE)</f>
        <v>Home</v>
      </c>
      <c r="S1648" s="6">
        <f>VLOOKUP(D1648,'Cleaned Product Dim'!$A$2:$G$101,7,FALSE)</f>
        <v>19.52</v>
      </c>
      <c r="T1648" s="6">
        <f>VLOOKUP(D1648,'Cleaned Product Dim'!$A$2:$H$101,8,FALSE)</f>
        <v>57</v>
      </c>
      <c r="U1648" s="6" t="str">
        <f>VLOOKUP(E1648,'Cleaned Store Dim'!$A$2:$C$21,3,FALSE)</f>
        <v>North</v>
      </c>
      <c r="V1648" s="6" t="str">
        <f>VLOOKUP(E1648,'Cleaned Store Dim'!$A$2:$E$21,5,FALSE)</f>
        <v>Outlet</v>
      </c>
      <c r="W1648" s="6" t="str">
        <f>VLOOKUP(E1648,'Cleaned Store Dim'!$A$2:$F$21,6,FALSE)</f>
        <v>Goldberg</v>
      </c>
    </row>
    <row r="1649" spans="1:23" ht="15.75" x14ac:dyDescent="0.25">
      <c r="A1649" s="4" t="s">
        <v>3614</v>
      </c>
      <c r="B1649" s="20">
        <v>45992</v>
      </c>
      <c r="C1649" s="4" t="s">
        <v>459</v>
      </c>
      <c r="D1649" s="4" t="s">
        <v>1721</v>
      </c>
      <c r="E1649" s="4" t="s">
        <v>1887</v>
      </c>
      <c r="F1649" s="4">
        <v>4</v>
      </c>
      <c r="G1649" s="4">
        <v>92.35</v>
      </c>
      <c r="H1649" s="4">
        <v>0.15</v>
      </c>
      <c r="I1649" s="4" t="s">
        <v>1959</v>
      </c>
      <c r="J1649" s="4">
        <v>313.99</v>
      </c>
      <c r="K1649" s="4">
        <f t="shared" si="100"/>
        <v>4</v>
      </c>
      <c r="L1649" s="4">
        <f t="shared" si="101"/>
        <v>92.35</v>
      </c>
      <c r="M1649" s="4">
        <f t="shared" si="102"/>
        <v>0.15</v>
      </c>
      <c r="N1649" s="4">
        <f t="shared" si="103"/>
        <v>313.99</v>
      </c>
      <c r="O1649" s="6">
        <f>VLOOKUP(C1649,'Cleaned Customer Dim'!$A$2:$D$501,4,FALSE)</f>
        <v>57</v>
      </c>
      <c r="P1649" s="6" t="str">
        <f>VLOOKUP(C1649,'Cleaned Customer Dim'!$A$2:$E$501,5,FALSE)</f>
        <v>Female</v>
      </c>
      <c r="Q1649" s="6" t="str">
        <f>VLOOKUP(C1649,'Cleaned Customer Dim'!$A$2:$J$501,10,FALSE)</f>
        <v>Gold</v>
      </c>
      <c r="R1649" s="4" t="str">
        <f>VLOOKUP(D1649,'Cleaned Product Dim'!$A$2:$C$101,3,FALSE)</f>
        <v>Beauty</v>
      </c>
      <c r="S1649" s="6">
        <f>VLOOKUP(D1649,'Cleaned Product Dim'!$A$2:$G$101,7,FALSE)</f>
        <v>250.41615384615383</v>
      </c>
      <c r="T1649" s="6">
        <f>VLOOKUP(D1649,'Cleaned Product Dim'!$A$2:$H$101,8,FALSE)</f>
        <v>431</v>
      </c>
      <c r="U1649" s="6" t="str">
        <f>VLOOKUP(E1649,'Cleaned Store Dim'!$A$2:$C$21,3,FALSE)</f>
        <v>East</v>
      </c>
      <c r="V1649" s="6" t="str">
        <f>VLOOKUP(E1649,'Cleaned Store Dim'!$A$2:$E$21,5,FALSE)</f>
        <v>Flagship</v>
      </c>
      <c r="W1649" s="6" t="str">
        <f>VLOOKUP(E1649,'Cleaned Store Dim'!$A$2:$F$21,6,FALSE)</f>
        <v>Washington</v>
      </c>
    </row>
    <row r="1650" spans="1:23" ht="15.75" x14ac:dyDescent="0.25">
      <c r="A1650" s="4" t="s">
        <v>3615</v>
      </c>
      <c r="B1650" s="20">
        <v>45576</v>
      </c>
      <c r="C1650" s="4" t="s">
        <v>719</v>
      </c>
      <c r="D1650" s="4" t="s">
        <v>1696</v>
      </c>
      <c r="E1650" s="4" t="s">
        <v>1929</v>
      </c>
      <c r="F1650" s="4">
        <v>4</v>
      </c>
      <c r="G1650" s="4">
        <v>721.54</v>
      </c>
      <c r="H1650" s="4">
        <v>0.21</v>
      </c>
      <c r="I1650" s="4" t="s">
        <v>1959</v>
      </c>
      <c r="J1650" s="4">
        <v>2280.0664000000002</v>
      </c>
      <c r="K1650" s="4">
        <f t="shared" si="100"/>
        <v>4</v>
      </c>
      <c r="L1650" s="4">
        <f t="shared" si="101"/>
        <v>721.54</v>
      </c>
      <c r="M1650" s="4">
        <f t="shared" si="102"/>
        <v>0.21</v>
      </c>
      <c r="N1650" s="4">
        <f t="shared" si="103"/>
        <v>2280.0664000000002</v>
      </c>
      <c r="O1650" s="6">
        <f>VLOOKUP(C1650,'Cleaned Customer Dim'!$A$2:$D$501,4,FALSE)</f>
        <v>47</v>
      </c>
      <c r="P1650" s="6" t="str">
        <f>VLOOKUP(C1650,'Cleaned Customer Dim'!$A$2:$E$501,5,FALSE)</f>
        <v>Female</v>
      </c>
      <c r="Q1650" s="6" t="str">
        <f>VLOOKUP(C1650,'Cleaned Customer Dim'!$A$2:$J$501,10,FALSE)</f>
        <v>Gold</v>
      </c>
      <c r="R1650" s="4" t="str">
        <f>VLOOKUP(D1650,'Cleaned Product Dim'!$A$2:$C$101,3,FALSE)</f>
        <v>Electronics</v>
      </c>
      <c r="S1650" s="6">
        <f>VLOOKUP(D1650,'Cleaned Product Dim'!$A$2:$G$101,7,FALSE)</f>
        <v>326.06</v>
      </c>
      <c r="T1650" s="6">
        <f>VLOOKUP(D1650,'Cleaned Product Dim'!$A$2:$H$101,8,FALSE)</f>
        <v>301</v>
      </c>
      <c r="U1650" s="6" t="str">
        <f>VLOOKUP(E1650,'Cleaned Store Dim'!$A$2:$C$21,3,FALSE)</f>
        <v>North</v>
      </c>
      <c r="V1650" s="6" t="str">
        <f>VLOOKUP(E1650,'Cleaned Store Dim'!$A$2:$E$21,5,FALSE)</f>
        <v>Online</v>
      </c>
      <c r="W1650" s="6" t="str">
        <f>VLOOKUP(E1650,'Cleaned Store Dim'!$A$2:$F$21,6,FALSE)</f>
        <v>Sabrina</v>
      </c>
    </row>
    <row r="1651" spans="1:23" ht="15.75" x14ac:dyDescent="0.25">
      <c r="A1651" s="4" t="s">
        <v>3616</v>
      </c>
      <c r="B1651" s="20">
        <v>45935</v>
      </c>
      <c r="C1651" s="4" t="s">
        <v>206</v>
      </c>
      <c r="D1651" s="4" t="s">
        <v>1693</v>
      </c>
      <c r="E1651" s="4" t="s">
        <v>1921</v>
      </c>
      <c r="F1651" s="4">
        <v>1</v>
      </c>
      <c r="G1651" s="4">
        <v>228.69</v>
      </c>
      <c r="H1651" s="4">
        <v>0.14000000000000001</v>
      </c>
      <c r="I1651" s="4" t="s">
        <v>1959</v>
      </c>
      <c r="J1651" s="4">
        <v>196.67339999999999</v>
      </c>
      <c r="K1651" s="4">
        <f t="shared" si="100"/>
        <v>1</v>
      </c>
      <c r="L1651" s="4">
        <f t="shared" si="101"/>
        <v>228.69</v>
      </c>
      <c r="M1651" s="4">
        <f t="shared" si="102"/>
        <v>0.14000000000000001</v>
      </c>
      <c r="N1651" s="4">
        <f t="shared" si="103"/>
        <v>196.67339999999999</v>
      </c>
      <c r="O1651" s="6">
        <f>VLOOKUP(C1651,'Cleaned Customer Dim'!$A$2:$D$501,4,FALSE)</f>
        <v>37</v>
      </c>
      <c r="P1651" s="6" t="str">
        <f>VLOOKUP(C1651,'Cleaned Customer Dim'!$A$2:$E$501,5,FALSE)</f>
        <v>Female</v>
      </c>
      <c r="Q1651" s="6" t="str">
        <f>VLOOKUP(C1651,'Cleaned Customer Dim'!$A$2:$J$501,10,FALSE)</f>
        <v>Gold</v>
      </c>
      <c r="R1651" s="4" t="str">
        <f>VLOOKUP(D1651,'Cleaned Product Dim'!$A$2:$C$101,3,FALSE)</f>
        <v>Sports</v>
      </c>
      <c r="S1651" s="6">
        <f>VLOOKUP(D1651,'Cleaned Product Dim'!$A$2:$G$101,7,FALSE)</f>
        <v>135.61000000000001</v>
      </c>
      <c r="T1651" s="6">
        <f>VLOOKUP(D1651,'Cleaned Product Dim'!$A$2:$H$101,8,FALSE)</f>
        <v>394</v>
      </c>
      <c r="U1651" s="6" t="str">
        <f>VLOOKUP(E1651,'Cleaned Store Dim'!$A$2:$C$21,3,FALSE)</f>
        <v>South</v>
      </c>
      <c r="V1651" s="6" t="str">
        <f>VLOOKUP(E1651,'Cleaned Store Dim'!$A$2:$E$21,5,FALSE)</f>
        <v>Flagship</v>
      </c>
      <c r="W1651" s="6" t="str">
        <f>VLOOKUP(E1651,'Cleaned Store Dim'!$A$2:$F$21,6,FALSE)</f>
        <v>Johnstad</v>
      </c>
    </row>
    <row r="1652" spans="1:23" ht="15.75" x14ac:dyDescent="0.25">
      <c r="A1652" s="4" t="s">
        <v>3617</v>
      </c>
      <c r="B1652" s="20">
        <v>45929</v>
      </c>
      <c r="C1652" s="4" t="s">
        <v>1124</v>
      </c>
      <c r="D1652" s="4" t="s">
        <v>1741</v>
      </c>
      <c r="E1652" s="4" t="s">
        <v>1924</v>
      </c>
      <c r="F1652" s="4">
        <v>1</v>
      </c>
      <c r="G1652" s="4">
        <v>899.09</v>
      </c>
      <c r="H1652" s="4">
        <v>0.2</v>
      </c>
      <c r="I1652" s="4" t="s">
        <v>1961</v>
      </c>
      <c r="J1652" s="4">
        <v>719.27200000000005</v>
      </c>
      <c r="K1652" s="4">
        <f t="shared" si="100"/>
        <v>1</v>
      </c>
      <c r="L1652" s="4">
        <f t="shared" si="101"/>
        <v>899.09</v>
      </c>
      <c r="M1652" s="4">
        <f t="shared" si="102"/>
        <v>0.2</v>
      </c>
      <c r="N1652" s="4">
        <f t="shared" si="103"/>
        <v>719.27200000000005</v>
      </c>
      <c r="O1652" s="6">
        <f>VLOOKUP(C1652,'Cleaned Customer Dim'!$A$2:$D$501,4,FALSE)</f>
        <v>20</v>
      </c>
      <c r="P1652" s="6" t="str">
        <f>VLOOKUP(C1652,'Cleaned Customer Dim'!$A$2:$E$501,5,FALSE)</f>
        <v>Male</v>
      </c>
      <c r="Q1652" s="6" t="str">
        <f>VLOOKUP(C1652,'Cleaned Customer Dim'!$A$2:$J$501,10,FALSE)</f>
        <v>Gold</v>
      </c>
      <c r="R1652" s="4" t="str">
        <f>VLOOKUP(D1652,'Cleaned Product Dim'!$A$2:$C$101,3,FALSE)</f>
        <v>Clothing</v>
      </c>
      <c r="S1652" s="6">
        <f>VLOOKUP(D1652,'Cleaned Product Dim'!$A$2:$G$101,7,FALSE)</f>
        <v>386.56</v>
      </c>
      <c r="T1652" s="6">
        <f>VLOOKUP(D1652,'Cleaned Product Dim'!$A$2:$H$101,8,FALSE)</f>
        <v>125</v>
      </c>
      <c r="U1652" s="6" t="str">
        <f>VLOOKUP(E1652,'Cleaned Store Dim'!$A$2:$C$21,3,FALSE)</f>
        <v>East</v>
      </c>
      <c r="V1652" s="6" t="str">
        <f>VLOOKUP(E1652,'Cleaned Store Dim'!$A$2:$E$21,5,FALSE)</f>
        <v>Online</v>
      </c>
      <c r="W1652" s="6" t="str">
        <f>VLOOKUP(E1652,'Cleaned Store Dim'!$A$2:$F$21,6,FALSE)</f>
        <v>David</v>
      </c>
    </row>
    <row r="1653" spans="1:23" ht="15.75" x14ac:dyDescent="0.25">
      <c r="A1653" s="4" t="s">
        <v>3618</v>
      </c>
      <c r="B1653" s="20">
        <v>45379</v>
      </c>
      <c r="C1653" s="4" t="s">
        <v>1211</v>
      </c>
      <c r="D1653" s="4" t="s">
        <v>1590</v>
      </c>
      <c r="E1653" s="4" t="s">
        <v>1917</v>
      </c>
      <c r="F1653" s="4">
        <v>4</v>
      </c>
      <c r="G1653" s="4">
        <v>195.75</v>
      </c>
      <c r="H1653" s="4">
        <v>0.17</v>
      </c>
      <c r="I1653" s="4" t="s">
        <v>1959</v>
      </c>
      <c r="J1653" s="4">
        <v>649.89</v>
      </c>
      <c r="K1653" s="4">
        <f t="shared" si="100"/>
        <v>4</v>
      </c>
      <c r="L1653" s="4">
        <f t="shared" si="101"/>
        <v>195.75</v>
      </c>
      <c r="M1653" s="4">
        <f t="shared" si="102"/>
        <v>0.17</v>
      </c>
      <c r="N1653" s="4">
        <f t="shared" si="103"/>
        <v>649.89</v>
      </c>
      <c r="O1653" s="6">
        <f>VLOOKUP(C1653,'Cleaned Customer Dim'!$A$2:$D$501,4,FALSE)</f>
        <v>52</v>
      </c>
      <c r="P1653" s="6" t="str">
        <f>VLOOKUP(C1653,'Cleaned Customer Dim'!$A$2:$E$501,5,FALSE)</f>
        <v>Female</v>
      </c>
      <c r="Q1653" s="6" t="str">
        <f>VLOOKUP(C1653,'Cleaned Customer Dim'!$A$2:$J$501,10,FALSE)</f>
        <v>Bronze</v>
      </c>
      <c r="R1653" s="4" t="str">
        <f>VLOOKUP(D1653,'Cleaned Product Dim'!$A$2:$C$101,3,FALSE)</f>
        <v>Electronics</v>
      </c>
      <c r="S1653" s="6">
        <f>VLOOKUP(D1653,'Cleaned Product Dim'!$A$2:$G$101,7,FALSE)</f>
        <v>439.07</v>
      </c>
      <c r="T1653" s="6">
        <f>VLOOKUP(D1653,'Cleaned Product Dim'!$A$2:$H$101,8,FALSE)</f>
        <v>142</v>
      </c>
      <c r="U1653" s="6" t="str">
        <f>VLOOKUP(E1653,'Cleaned Store Dim'!$A$2:$C$21,3,FALSE)</f>
        <v>West</v>
      </c>
      <c r="V1653" s="6" t="str">
        <f>VLOOKUP(E1653,'Cleaned Store Dim'!$A$2:$E$21,5,FALSE)</f>
        <v>Online</v>
      </c>
      <c r="W1653" s="6" t="str">
        <f>VLOOKUP(E1653,'Cleaned Store Dim'!$A$2:$F$21,6,FALSE)</f>
        <v>Thompson</v>
      </c>
    </row>
    <row r="1654" spans="1:23" ht="15.75" x14ac:dyDescent="0.25">
      <c r="A1654" s="4" t="s">
        <v>3619</v>
      </c>
      <c r="B1654" s="20">
        <v>45532</v>
      </c>
      <c r="C1654" s="4" t="s">
        <v>1334</v>
      </c>
      <c r="D1654" s="4" t="s">
        <v>1862</v>
      </c>
      <c r="E1654" s="4" t="s">
        <v>1936</v>
      </c>
      <c r="F1654" s="4">
        <v>3</v>
      </c>
      <c r="G1654" s="4">
        <v>199.13</v>
      </c>
      <c r="H1654" s="4">
        <v>0.24</v>
      </c>
      <c r="I1654" s="4" t="s">
        <v>1959</v>
      </c>
      <c r="J1654" s="4">
        <v>454.01639999999998</v>
      </c>
      <c r="K1654" s="4">
        <f t="shared" si="100"/>
        <v>3</v>
      </c>
      <c r="L1654" s="4">
        <f t="shared" si="101"/>
        <v>199.13</v>
      </c>
      <c r="M1654" s="4">
        <f t="shared" si="102"/>
        <v>0.24</v>
      </c>
      <c r="N1654" s="4">
        <f t="shared" si="103"/>
        <v>454.01639999999998</v>
      </c>
      <c r="O1654" s="6">
        <f>VLOOKUP(C1654,'Cleaned Customer Dim'!$A$2:$D$501,4,FALSE)</f>
        <v>28</v>
      </c>
      <c r="P1654" s="6" t="str">
        <f>VLOOKUP(C1654,'Cleaned Customer Dim'!$A$2:$E$501,5,FALSE)</f>
        <v>Male</v>
      </c>
      <c r="Q1654" s="6" t="str">
        <f>VLOOKUP(C1654,'Cleaned Customer Dim'!$A$2:$J$501,10,FALSE)</f>
        <v>Platinum</v>
      </c>
      <c r="R1654" s="4" t="str">
        <f>VLOOKUP(D1654,'Cleaned Product Dim'!$A$2:$C$101,3,FALSE)</f>
        <v>Electronics</v>
      </c>
      <c r="S1654" s="6">
        <f>VLOOKUP(D1654,'Cleaned Product Dim'!$A$2:$G$101,7,FALSE)</f>
        <v>377.52</v>
      </c>
      <c r="T1654" s="6">
        <f>VLOOKUP(D1654,'Cleaned Product Dim'!$A$2:$H$101,8,FALSE)</f>
        <v>485</v>
      </c>
      <c r="U1654" s="6" t="str">
        <f>VLOOKUP(E1654,'Cleaned Store Dim'!$A$2:$C$21,3,FALSE)</f>
        <v>North</v>
      </c>
      <c r="V1654" s="6" t="str">
        <f>VLOOKUP(E1654,'Cleaned Store Dim'!$A$2:$E$21,5,FALSE)</f>
        <v>Flagship</v>
      </c>
      <c r="W1654" s="6" t="str">
        <f>VLOOKUP(E1654,'Cleaned Store Dim'!$A$2:$F$21,6,FALSE)</f>
        <v>Jenniferstad</v>
      </c>
    </row>
    <row r="1655" spans="1:23" ht="15.75" x14ac:dyDescent="0.25">
      <c r="A1655" s="4" t="s">
        <v>3620</v>
      </c>
      <c r="B1655" s="20">
        <v>45466</v>
      </c>
      <c r="C1655" s="4" t="s">
        <v>542</v>
      </c>
      <c r="D1655" s="4" t="s">
        <v>1642</v>
      </c>
      <c r="E1655" s="4" t="s">
        <v>1934</v>
      </c>
      <c r="F1655" s="4">
        <v>2</v>
      </c>
      <c r="G1655" s="4">
        <v>833.62</v>
      </c>
      <c r="H1655" s="4">
        <v>0.18</v>
      </c>
      <c r="I1655" s="4" t="s">
        <v>1959</v>
      </c>
      <c r="J1655" s="4">
        <v>1367.1368</v>
      </c>
      <c r="K1655" s="4">
        <f t="shared" si="100"/>
        <v>2</v>
      </c>
      <c r="L1655" s="4">
        <f t="shared" si="101"/>
        <v>833.62</v>
      </c>
      <c r="M1655" s="4">
        <f t="shared" si="102"/>
        <v>0.18</v>
      </c>
      <c r="N1655" s="4">
        <f t="shared" si="103"/>
        <v>1367.1368</v>
      </c>
      <c r="O1655" s="6">
        <f>VLOOKUP(C1655,'Cleaned Customer Dim'!$A$2:$D$501,4,FALSE)</f>
        <v>41</v>
      </c>
      <c r="P1655" s="6" t="str">
        <f>VLOOKUP(C1655,'Cleaned Customer Dim'!$A$2:$E$501,5,FALSE)</f>
        <v>Female</v>
      </c>
      <c r="Q1655" s="6" t="str">
        <f>VLOOKUP(C1655,'Cleaned Customer Dim'!$A$2:$J$501,10,FALSE)</f>
        <v>Platinum</v>
      </c>
      <c r="R1655" s="4" t="str">
        <f>VLOOKUP(D1655,'Cleaned Product Dim'!$A$2:$C$101,3,FALSE)</f>
        <v>Sports</v>
      </c>
      <c r="S1655" s="6">
        <f>VLOOKUP(D1655,'Cleaned Product Dim'!$A$2:$G$101,7,FALSE)</f>
        <v>484.62</v>
      </c>
      <c r="T1655" s="6">
        <f>VLOOKUP(D1655,'Cleaned Product Dim'!$A$2:$H$101,8,FALSE)</f>
        <v>432</v>
      </c>
      <c r="U1655" s="6" t="str">
        <f>VLOOKUP(E1655,'Cleaned Store Dim'!$A$2:$C$21,3,FALSE)</f>
        <v>South</v>
      </c>
      <c r="V1655" s="6" t="str">
        <f>VLOOKUP(E1655,'Cleaned Store Dim'!$A$2:$E$21,5,FALSE)</f>
        <v>Outlet</v>
      </c>
      <c r="W1655" s="6" t="str">
        <f>VLOOKUP(E1655,'Cleaned Store Dim'!$A$2:$F$21,6,FALSE)</f>
        <v>Christopher</v>
      </c>
    </row>
    <row r="1656" spans="1:23" ht="15.75" x14ac:dyDescent="0.25">
      <c r="A1656" s="4" t="s">
        <v>3621</v>
      </c>
      <c r="B1656" s="20">
        <v>45395</v>
      </c>
      <c r="C1656" s="4" t="s">
        <v>1501</v>
      </c>
      <c r="D1656" s="4" t="s">
        <v>1808</v>
      </c>
      <c r="E1656" s="4" t="s">
        <v>1887</v>
      </c>
      <c r="F1656" s="4">
        <v>1</v>
      </c>
      <c r="G1656" s="4">
        <v>676.26</v>
      </c>
      <c r="H1656" s="4">
        <v>0.14000000000000001</v>
      </c>
      <c r="I1656" s="4" t="s">
        <v>1959</v>
      </c>
      <c r="J1656" s="4">
        <v>581.58359999999993</v>
      </c>
      <c r="K1656" s="4">
        <f t="shared" si="100"/>
        <v>1</v>
      </c>
      <c r="L1656" s="4">
        <f t="shared" si="101"/>
        <v>676.26</v>
      </c>
      <c r="M1656" s="4">
        <f t="shared" si="102"/>
        <v>0.14000000000000001</v>
      </c>
      <c r="N1656" s="4">
        <f t="shared" si="103"/>
        <v>581.58359999999993</v>
      </c>
      <c r="O1656" s="6">
        <f>VLOOKUP(C1656,'Cleaned Customer Dim'!$A$2:$D$501,4,FALSE)</f>
        <v>32</v>
      </c>
      <c r="P1656" s="6" t="str">
        <f>VLOOKUP(C1656,'Cleaned Customer Dim'!$A$2:$E$501,5,FALSE)</f>
        <v>Male</v>
      </c>
      <c r="Q1656" s="6" t="str">
        <f>VLOOKUP(C1656,'Cleaned Customer Dim'!$A$2:$J$501,10,FALSE)</f>
        <v>Bronze</v>
      </c>
      <c r="R1656" s="4" t="str">
        <f>VLOOKUP(D1656,'Cleaned Product Dim'!$A$2:$C$101,3,FALSE)</f>
        <v>Clothing</v>
      </c>
      <c r="S1656" s="6">
        <f>VLOOKUP(D1656,'Cleaned Product Dim'!$A$2:$G$101,7,FALSE)</f>
        <v>158.13999999999999</v>
      </c>
      <c r="T1656" s="6">
        <f>VLOOKUP(D1656,'Cleaned Product Dim'!$A$2:$H$101,8,FALSE)</f>
        <v>82</v>
      </c>
      <c r="U1656" s="6" t="str">
        <f>VLOOKUP(E1656,'Cleaned Store Dim'!$A$2:$C$21,3,FALSE)</f>
        <v>East</v>
      </c>
      <c r="V1656" s="6" t="str">
        <f>VLOOKUP(E1656,'Cleaned Store Dim'!$A$2:$E$21,5,FALSE)</f>
        <v>Flagship</v>
      </c>
      <c r="W1656" s="6" t="str">
        <f>VLOOKUP(E1656,'Cleaned Store Dim'!$A$2:$F$21,6,FALSE)</f>
        <v>Washington</v>
      </c>
    </row>
    <row r="1657" spans="1:23" ht="15.75" x14ac:dyDescent="0.25">
      <c r="A1657" s="4" t="s">
        <v>3622</v>
      </c>
      <c r="B1657" s="20">
        <v>45708</v>
      </c>
      <c r="C1657" s="4" t="s">
        <v>134</v>
      </c>
      <c r="D1657" s="4" t="s">
        <v>1762</v>
      </c>
      <c r="E1657" s="4" t="s">
        <v>1921</v>
      </c>
      <c r="F1657" s="4">
        <v>2</v>
      </c>
      <c r="G1657" s="4">
        <v>666.49</v>
      </c>
      <c r="H1657" s="4">
        <v>0.06</v>
      </c>
      <c r="I1657" s="4" t="s">
        <v>1959</v>
      </c>
      <c r="J1657" s="4">
        <v>1253.0011999999999</v>
      </c>
      <c r="K1657" s="4">
        <f t="shared" si="100"/>
        <v>2</v>
      </c>
      <c r="L1657" s="4">
        <f t="shared" si="101"/>
        <v>666.49</v>
      </c>
      <c r="M1657" s="4">
        <f t="shared" si="102"/>
        <v>0.06</v>
      </c>
      <c r="N1657" s="4">
        <f t="shared" si="103"/>
        <v>1253.0011999999999</v>
      </c>
      <c r="O1657" s="6">
        <f>VLOOKUP(C1657,'Cleaned Customer Dim'!$A$2:$D$501,4,FALSE)</f>
        <v>48</v>
      </c>
      <c r="P1657" s="6" t="str">
        <f>VLOOKUP(C1657,'Cleaned Customer Dim'!$A$2:$E$501,5,FALSE)</f>
        <v>Female</v>
      </c>
      <c r="Q1657" s="6" t="str">
        <f>VLOOKUP(C1657,'Cleaned Customer Dim'!$A$2:$J$501,10,FALSE)</f>
        <v>Gold</v>
      </c>
      <c r="R1657" s="4" t="str">
        <f>VLOOKUP(D1657,'Cleaned Product Dim'!$A$2:$C$101,3,FALSE)</f>
        <v>Beauty</v>
      </c>
      <c r="S1657" s="6">
        <f>VLOOKUP(D1657,'Cleaned Product Dim'!$A$2:$G$101,7,FALSE)</f>
        <v>482.75</v>
      </c>
      <c r="T1657" s="6">
        <f>VLOOKUP(D1657,'Cleaned Product Dim'!$A$2:$H$101,8,FALSE)</f>
        <v>444</v>
      </c>
      <c r="U1657" s="6" t="str">
        <f>VLOOKUP(E1657,'Cleaned Store Dim'!$A$2:$C$21,3,FALSE)</f>
        <v>South</v>
      </c>
      <c r="V1657" s="6" t="str">
        <f>VLOOKUP(E1657,'Cleaned Store Dim'!$A$2:$E$21,5,FALSE)</f>
        <v>Flagship</v>
      </c>
      <c r="W1657" s="6" t="str">
        <f>VLOOKUP(E1657,'Cleaned Store Dim'!$A$2:$F$21,6,FALSE)</f>
        <v>Johnstad</v>
      </c>
    </row>
    <row r="1658" spans="1:23" ht="15.75" x14ac:dyDescent="0.25">
      <c r="A1658" s="4" t="s">
        <v>3623</v>
      </c>
      <c r="B1658" s="20">
        <v>45735</v>
      </c>
      <c r="C1658" s="4" t="s">
        <v>1431</v>
      </c>
      <c r="D1658" s="4" t="s">
        <v>1617</v>
      </c>
      <c r="E1658" s="4" t="s">
        <v>1904</v>
      </c>
      <c r="F1658" s="4">
        <v>3</v>
      </c>
      <c r="G1658" s="4">
        <v>471.19</v>
      </c>
      <c r="H1658" s="4">
        <v>0.28000000000000003</v>
      </c>
      <c r="I1658" s="4" t="s">
        <v>1964</v>
      </c>
      <c r="J1658" s="4">
        <v>1017.7704</v>
      </c>
      <c r="K1658" s="4">
        <f t="shared" si="100"/>
        <v>3</v>
      </c>
      <c r="L1658" s="4">
        <f t="shared" si="101"/>
        <v>471.19</v>
      </c>
      <c r="M1658" s="4">
        <f t="shared" si="102"/>
        <v>0.28000000000000003</v>
      </c>
      <c r="N1658" s="4">
        <f t="shared" si="103"/>
        <v>1017.7704</v>
      </c>
      <c r="O1658" s="6">
        <f>VLOOKUP(C1658,'Cleaned Customer Dim'!$A$2:$D$501,4,FALSE)</f>
        <v>35</v>
      </c>
      <c r="P1658" s="6" t="str">
        <f>VLOOKUP(C1658,'Cleaned Customer Dim'!$A$2:$E$501,5,FALSE)</f>
        <v>Male</v>
      </c>
      <c r="Q1658" s="6" t="str">
        <f>VLOOKUP(C1658,'Cleaned Customer Dim'!$A$2:$J$501,10,FALSE)</f>
        <v>Gold</v>
      </c>
      <c r="R1658" s="4" t="str">
        <f>VLOOKUP(D1658,'Cleaned Product Dim'!$A$2:$C$101,3,FALSE)</f>
        <v>Electronics</v>
      </c>
      <c r="S1658" s="6">
        <f>VLOOKUP(D1658,'Cleaned Product Dim'!$A$2:$G$101,7,FALSE)</f>
        <v>465.34</v>
      </c>
      <c r="T1658" s="6">
        <f>VLOOKUP(D1658,'Cleaned Product Dim'!$A$2:$H$101,8,FALSE)</f>
        <v>301</v>
      </c>
      <c r="U1658" s="6" t="str">
        <f>VLOOKUP(E1658,'Cleaned Store Dim'!$A$2:$C$21,3,FALSE)</f>
        <v>South</v>
      </c>
      <c r="V1658" s="6" t="str">
        <f>VLOOKUP(E1658,'Cleaned Store Dim'!$A$2:$E$21,5,FALSE)</f>
        <v>Online</v>
      </c>
      <c r="W1658" s="6" t="str">
        <f>VLOOKUP(E1658,'Cleaned Store Dim'!$A$2:$F$21,6,FALSE)</f>
        <v>Sharon</v>
      </c>
    </row>
    <row r="1659" spans="1:23" ht="15.75" x14ac:dyDescent="0.25">
      <c r="A1659" s="4" t="s">
        <v>3624</v>
      </c>
      <c r="B1659" s="20">
        <v>45118</v>
      </c>
      <c r="C1659" s="4" t="s">
        <v>418</v>
      </c>
      <c r="D1659" s="4" t="s">
        <v>1590</v>
      </c>
      <c r="E1659" s="4" t="s">
        <v>1901</v>
      </c>
      <c r="F1659" s="4">
        <v>4</v>
      </c>
      <c r="G1659" s="4">
        <v>555.65</v>
      </c>
      <c r="H1659" s="4">
        <v>0.25</v>
      </c>
      <c r="I1659" s="4" t="s">
        <v>1964</v>
      </c>
      <c r="J1659" s="4">
        <v>1666.95</v>
      </c>
      <c r="K1659" s="4">
        <f t="shared" si="100"/>
        <v>4</v>
      </c>
      <c r="L1659" s="4">
        <f t="shared" si="101"/>
        <v>555.65</v>
      </c>
      <c r="M1659" s="4">
        <f t="shared" si="102"/>
        <v>0.25</v>
      </c>
      <c r="N1659" s="4">
        <f t="shared" si="103"/>
        <v>1666.95</v>
      </c>
      <c r="O1659" s="6">
        <f>VLOOKUP(C1659,'Cleaned Customer Dim'!$A$2:$D$501,4,FALSE)</f>
        <v>40</v>
      </c>
      <c r="P1659" s="6" t="str">
        <f>VLOOKUP(C1659,'Cleaned Customer Dim'!$A$2:$E$501,5,FALSE)</f>
        <v>Male</v>
      </c>
      <c r="Q1659" s="6" t="str">
        <f>VLOOKUP(C1659,'Cleaned Customer Dim'!$A$2:$J$501,10,FALSE)</f>
        <v>Bronze</v>
      </c>
      <c r="R1659" s="4" t="str">
        <f>VLOOKUP(D1659,'Cleaned Product Dim'!$A$2:$C$101,3,FALSE)</f>
        <v>Electronics</v>
      </c>
      <c r="S1659" s="6">
        <f>VLOOKUP(D1659,'Cleaned Product Dim'!$A$2:$G$101,7,FALSE)</f>
        <v>439.07</v>
      </c>
      <c r="T1659" s="6">
        <f>VLOOKUP(D1659,'Cleaned Product Dim'!$A$2:$H$101,8,FALSE)</f>
        <v>142</v>
      </c>
      <c r="U1659" s="6" t="str">
        <f>VLOOKUP(E1659,'Cleaned Store Dim'!$A$2:$C$21,3,FALSE)</f>
        <v>North</v>
      </c>
      <c r="V1659" s="6" t="str">
        <f>VLOOKUP(E1659,'Cleaned Store Dim'!$A$2:$E$21,5,FALSE)</f>
        <v>Outlet</v>
      </c>
      <c r="W1659" s="6" t="str">
        <f>VLOOKUP(E1659,'Cleaned Store Dim'!$A$2:$F$21,6,FALSE)</f>
        <v>Goldberg</v>
      </c>
    </row>
    <row r="1660" spans="1:23" ht="15.75" x14ac:dyDescent="0.25">
      <c r="A1660" s="4" t="s">
        <v>3625</v>
      </c>
      <c r="B1660" s="20">
        <v>45282</v>
      </c>
      <c r="C1660" s="4" t="s">
        <v>145</v>
      </c>
      <c r="D1660" s="4" t="s">
        <v>1868</v>
      </c>
      <c r="E1660" s="4" t="s">
        <v>1934</v>
      </c>
      <c r="F1660" s="4">
        <v>2</v>
      </c>
      <c r="G1660" s="4">
        <v>100.42</v>
      </c>
      <c r="H1660" s="4">
        <v>0.06</v>
      </c>
      <c r="I1660" s="4" t="s">
        <v>1959</v>
      </c>
      <c r="J1660" s="4">
        <v>188.78960000000001</v>
      </c>
      <c r="K1660" s="4">
        <f t="shared" si="100"/>
        <v>2</v>
      </c>
      <c r="L1660" s="4">
        <f t="shared" si="101"/>
        <v>100.42</v>
      </c>
      <c r="M1660" s="4">
        <f t="shared" si="102"/>
        <v>0.06</v>
      </c>
      <c r="N1660" s="4">
        <f t="shared" si="103"/>
        <v>188.78960000000001</v>
      </c>
      <c r="O1660" s="6">
        <f>VLOOKUP(C1660,'Cleaned Customer Dim'!$A$2:$D$501,4,FALSE)</f>
        <v>52</v>
      </c>
      <c r="P1660" s="6" t="str">
        <f>VLOOKUP(C1660,'Cleaned Customer Dim'!$A$2:$E$501,5,FALSE)</f>
        <v>Male</v>
      </c>
      <c r="Q1660" s="6" t="str">
        <f>VLOOKUP(C1660,'Cleaned Customer Dim'!$A$2:$J$501,10,FALSE)</f>
        <v>Silver</v>
      </c>
      <c r="R1660" s="4" t="str">
        <f>VLOOKUP(D1660,'Cleaned Product Dim'!$A$2:$C$101,3,FALSE)</f>
        <v>Sports</v>
      </c>
      <c r="S1660" s="6">
        <f>VLOOKUP(D1660,'Cleaned Product Dim'!$A$2:$G$101,7,FALSE)</f>
        <v>60.65</v>
      </c>
      <c r="T1660" s="6">
        <f>VLOOKUP(D1660,'Cleaned Product Dim'!$A$2:$H$101,8,FALSE)</f>
        <v>75</v>
      </c>
      <c r="U1660" s="6" t="str">
        <f>VLOOKUP(E1660,'Cleaned Store Dim'!$A$2:$C$21,3,FALSE)</f>
        <v>South</v>
      </c>
      <c r="V1660" s="6" t="str">
        <f>VLOOKUP(E1660,'Cleaned Store Dim'!$A$2:$E$21,5,FALSE)</f>
        <v>Outlet</v>
      </c>
      <c r="W1660" s="6" t="str">
        <f>VLOOKUP(E1660,'Cleaned Store Dim'!$A$2:$F$21,6,FALSE)</f>
        <v>Christopher</v>
      </c>
    </row>
    <row r="1661" spans="1:23" ht="15.75" x14ac:dyDescent="0.25">
      <c r="A1661" s="4" t="s">
        <v>3626</v>
      </c>
      <c r="B1661" s="20">
        <v>45337</v>
      </c>
      <c r="C1661" s="4" t="s">
        <v>195</v>
      </c>
      <c r="D1661" s="4" t="s">
        <v>1877</v>
      </c>
      <c r="E1661" s="4" t="s">
        <v>1945</v>
      </c>
      <c r="F1661" s="4">
        <v>3</v>
      </c>
      <c r="G1661" s="4">
        <v>981.69</v>
      </c>
      <c r="H1661" s="4">
        <v>0.05</v>
      </c>
      <c r="I1661" s="4" t="s">
        <v>1964</v>
      </c>
      <c r="J1661" s="4">
        <v>2797.8164999999999</v>
      </c>
      <c r="K1661" s="4">
        <f t="shared" si="100"/>
        <v>3</v>
      </c>
      <c r="L1661" s="4">
        <f t="shared" si="101"/>
        <v>981.69</v>
      </c>
      <c r="M1661" s="4">
        <f t="shared" si="102"/>
        <v>0.05</v>
      </c>
      <c r="N1661" s="4">
        <f t="shared" si="103"/>
        <v>2797.8164999999999</v>
      </c>
      <c r="O1661" s="6">
        <f>VLOOKUP(C1661,'Cleaned Customer Dim'!$A$2:$D$501,4,FALSE)</f>
        <v>61</v>
      </c>
      <c r="P1661" s="6" t="str">
        <f>VLOOKUP(C1661,'Cleaned Customer Dim'!$A$2:$E$501,5,FALSE)</f>
        <v>Female</v>
      </c>
      <c r="Q1661" s="6" t="str">
        <f>VLOOKUP(C1661,'Cleaned Customer Dim'!$A$2:$J$501,10,FALSE)</f>
        <v>Gold</v>
      </c>
      <c r="R1661" s="4" t="str">
        <f>VLOOKUP(D1661,'Cleaned Product Dim'!$A$2:$C$101,3,FALSE)</f>
        <v>Electronics</v>
      </c>
      <c r="S1661" s="6">
        <f>VLOOKUP(D1661,'Cleaned Product Dim'!$A$2:$G$101,7,FALSE)</f>
        <v>431.67</v>
      </c>
      <c r="T1661" s="6">
        <f>VLOOKUP(D1661,'Cleaned Product Dim'!$A$2:$H$101,8,FALSE)</f>
        <v>73</v>
      </c>
      <c r="U1661" s="6" t="str">
        <f>VLOOKUP(E1661,'Cleaned Store Dim'!$A$2:$C$21,3,FALSE)</f>
        <v>East</v>
      </c>
      <c r="V1661" s="6" t="str">
        <f>VLOOKUP(E1661,'Cleaned Store Dim'!$A$2:$E$21,5,FALSE)</f>
        <v>Flagship</v>
      </c>
      <c r="W1661" s="6" t="str">
        <f>VLOOKUP(E1661,'Cleaned Store Dim'!$A$2:$F$21,6,FALSE)</f>
        <v>East Stevechester</v>
      </c>
    </row>
    <row r="1662" spans="1:23" ht="15.75" x14ac:dyDescent="0.25">
      <c r="A1662" s="4" t="s">
        <v>3627</v>
      </c>
      <c r="B1662" s="20">
        <v>45310</v>
      </c>
      <c r="C1662" s="4" t="s">
        <v>1040</v>
      </c>
      <c r="D1662" s="4" t="s">
        <v>1599</v>
      </c>
      <c r="E1662" s="4" t="s">
        <v>1939</v>
      </c>
      <c r="F1662" s="4">
        <v>2</v>
      </c>
      <c r="G1662" s="4">
        <v>848.87</v>
      </c>
      <c r="H1662" s="4">
        <v>0.09</v>
      </c>
      <c r="I1662" s="4" t="s">
        <v>1964</v>
      </c>
      <c r="J1662" s="4">
        <v>1544.9434000000001</v>
      </c>
      <c r="K1662" s="4">
        <f t="shared" si="100"/>
        <v>2</v>
      </c>
      <c r="L1662" s="4">
        <f t="shared" si="101"/>
        <v>848.87</v>
      </c>
      <c r="M1662" s="4">
        <f t="shared" si="102"/>
        <v>0.09</v>
      </c>
      <c r="N1662" s="4">
        <f t="shared" si="103"/>
        <v>1544.9434000000001</v>
      </c>
      <c r="O1662" s="6">
        <f>VLOOKUP(C1662,'Cleaned Customer Dim'!$A$2:$D$501,4,FALSE)</f>
        <v>62</v>
      </c>
      <c r="P1662" s="6" t="str">
        <f>VLOOKUP(C1662,'Cleaned Customer Dim'!$A$2:$E$501,5,FALSE)</f>
        <v>Female</v>
      </c>
      <c r="Q1662" s="6" t="str">
        <f>VLOOKUP(C1662,'Cleaned Customer Dim'!$A$2:$J$501,10,FALSE)</f>
        <v>Bronze</v>
      </c>
      <c r="R1662" s="4" t="str">
        <f>VLOOKUP(D1662,'Cleaned Product Dim'!$A$2:$C$101,3,FALSE)</f>
        <v>Home</v>
      </c>
      <c r="S1662" s="6">
        <f>VLOOKUP(D1662,'Cleaned Product Dim'!$A$2:$G$101,7,FALSE)</f>
        <v>298.86</v>
      </c>
      <c r="T1662" s="6">
        <f>VLOOKUP(D1662,'Cleaned Product Dim'!$A$2:$H$101,8,FALSE)</f>
        <v>308</v>
      </c>
      <c r="U1662" s="6" t="str">
        <f>VLOOKUP(E1662,'Cleaned Store Dim'!$A$2:$C$21,3,FALSE)</f>
        <v>West</v>
      </c>
      <c r="V1662" s="6" t="str">
        <f>VLOOKUP(E1662,'Cleaned Store Dim'!$A$2:$E$21,5,FALSE)</f>
        <v>Flagship</v>
      </c>
      <c r="W1662" s="6" t="str">
        <f>VLOOKUP(E1662,'Cleaned Store Dim'!$A$2:$F$21,6,FALSE)</f>
        <v>New Jimmy</v>
      </c>
    </row>
    <row r="1663" spans="1:23" ht="15.75" x14ac:dyDescent="0.25">
      <c r="A1663" s="4" t="s">
        <v>3628</v>
      </c>
      <c r="B1663" s="20">
        <v>45230</v>
      </c>
      <c r="C1663" s="4" t="s">
        <v>1184</v>
      </c>
      <c r="D1663" s="4" t="s">
        <v>1871</v>
      </c>
      <c r="E1663" s="4" t="s">
        <v>1924</v>
      </c>
      <c r="F1663" s="4">
        <v>3</v>
      </c>
      <c r="G1663" s="4">
        <v>582.32000000000005</v>
      </c>
      <c r="H1663" s="4">
        <v>0</v>
      </c>
      <c r="I1663" s="4" t="s">
        <v>1961</v>
      </c>
      <c r="J1663" s="4">
        <v>1746.96</v>
      </c>
      <c r="K1663" s="4">
        <f t="shared" si="100"/>
        <v>3</v>
      </c>
      <c r="L1663" s="4">
        <f t="shared" si="101"/>
        <v>582.32000000000005</v>
      </c>
      <c r="M1663" s="4">
        <f t="shared" si="102"/>
        <v>0</v>
      </c>
      <c r="N1663" s="4">
        <f t="shared" si="103"/>
        <v>1746.96</v>
      </c>
      <c r="O1663" s="6">
        <f>VLOOKUP(C1663,'Cleaned Customer Dim'!$A$2:$D$501,4,FALSE)</f>
        <v>26</v>
      </c>
      <c r="P1663" s="6" t="str">
        <f>VLOOKUP(C1663,'Cleaned Customer Dim'!$A$2:$E$501,5,FALSE)</f>
        <v>Male</v>
      </c>
      <c r="Q1663" s="6" t="str">
        <f>VLOOKUP(C1663,'Cleaned Customer Dim'!$A$2:$J$501,10,FALSE)</f>
        <v>Platinum</v>
      </c>
      <c r="R1663" s="4" t="str">
        <f>VLOOKUP(D1663,'Cleaned Product Dim'!$A$2:$C$101,3,FALSE)</f>
        <v>Clothing</v>
      </c>
      <c r="S1663" s="6">
        <f>VLOOKUP(D1663,'Cleaned Product Dim'!$A$2:$G$101,7,FALSE)</f>
        <v>358.47</v>
      </c>
      <c r="T1663" s="6">
        <f>VLOOKUP(D1663,'Cleaned Product Dim'!$A$2:$H$101,8,FALSE)</f>
        <v>143</v>
      </c>
      <c r="U1663" s="6" t="str">
        <f>VLOOKUP(E1663,'Cleaned Store Dim'!$A$2:$C$21,3,FALSE)</f>
        <v>East</v>
      </c>
      <c r="V1663" s="6" t="str">
        <f>VLOOKUP(E1663,'Cleaned Store Dim'!$A$2:$E$21,5,FALSE)</f>
        <v>Online</v>
      </c>
      <c r="W1663" s="6" t="str">
        <f>VLOOKUP(E1663,'Cleaned Store Dim'!$A$2:$F$21,6,FALSE)</f>
        <v>David</v>
      </c>
    </row>
    <row r="1664" spans="1:23" ht="15.75" x14ac:dyDescent="0.25">
      <c r="A1664" s="4" t="s">
        <v>3629</v>
      </c>
      <c r="B1664" s="20">
        <v>45341</v>
      </c>
      <c r="C1664" s="4" t="s">
        <v>575</v>
      </c>
      <c r="D1664" s="4" t="s">
        <v>1728</v>
      </c>
      <c r="E1664" s="4" t="s">
        <v>1942</v>
      </c>
      <c r="F1664" s="4">
        <v>2</v>
      </c>
      <c r="G1664" s="4">
        <v>869.43</v>
      </c>
      <c r="H1664" s="4">
        <v>0.24</v>
      </c>
      <c r="I1664" s="4" t="s">
        <v>1964</v>
      </c>
      <c r="J1664" s="4">
        <v>1321.5336</v>
      </c>
      <c r="K1664" s="4">
        <f t="shared" si="100"/>
        <v>2</v>
      </c>
      <c r="L1664" s="4">
        <f t="shared" si="101"/>
        <v>869.43</v>
      </c>
      <c r="M1664" s="4">
        <f t="shared" si="102"/>
        <v>0.24</v>
      </c>
      <c r="N1664" s="4">
        <f t="shared" si="103"/>
        <v>1321.5336</v>
      </c>
      <c r="O1664" s="6">
        <f>VLOOKUP(C1664,'Cleaned Customer Dim'!$A$2:$D$501,4,FALSE)</f>
        <v>44</v>
      </c>
      <c r="P1664" s="6" t="str">
        <f>VLOOKUP(C1664,'Cleaned Customer Dim'!$A$2:$E$501,5,FALSE)</f>
        <v>Female</v>
      </c>
      <c r="Q1664" s="6" t="str">
        <f>VLOOKUP(C1664,'Cleaned Customer Dim'!$A$2:$J$501,10,FALSE)</f>
        <v>Platinum</v>
      </c>
      <c r="R1664" s="4" t="str">
        <f>VLOOKUP(D1664,'Cleaned Product Dim'!$A$2:$C$101,3,FALSE)</f>
        <v>Beauty</v>
      </c>
      <c r="S1664" s="6">
        <f>VLOOKUP(D1664,'Cleaned Product Dim'!$A$2:$G$101,7,FALSE)</f>
        <v>43.29</v>
      </c>
      <c r="T1664" s="6">
        <f>VLOOKUP(D1664,'Cleaned Product Dim'!$A$2:$H$101,8,FALSE)</f>
        <v>267</v>
      </c>
      <c r="U1664" s="6" t="str">
        <f>VLOOKUP(E1664,'Cleaned Store Dim'!$A$2:$C$21,3,FALSE)</f>
        <v>North</v>
      </c>
      <c r="V1664" s="6" t="str">
        <f>VLOOKUP(E1664,'Cleaned Store Dim'!$A$2:$E$21,5,FALSE)</f>
        <v>Flagship</v>
      </c>
      <c r="W1664" s="6" t="str">
        <f>VLOOKUP(E1664,'Cleaned Store Dim'!$A$2:$F$21,6,FALSE)</f>
        <v>Benson</v>
      </c>
    </row>
    <row r="1665" spans="1:23" ht="15.75" x14ac:dyDescent="0.25">
      <c r="A1665" s="4" t="s">
        <v>3630</v>
      </c>
      <c r="B1665" s="20">
        <v>45440</v>
      </c>
      <c r="C1665" s="4" t="s">
        <v>96</v>
      </c>
      <c r="D1665" s="4" t="s">
        <v>1744</v>
      </c>
      <c r="E1665" s="4" t="s">
        <v>1904</v>
      </c>
      <c r="F1665" s="4">
        <v>1</v>
      </c>
      <c r="G1665" s="4">
        <v>62.26</v>
      </c>
      <c r="H1665" s="4">
        <v>0.03</v>
      </c>
      <c r="I1665" s="4" t="s">
        <v>1964</v>
      </c>
      <c r="J1665" s="4">
        <v>60.392200000000003</v>
      </c>
      <c r="K1665" s="4">
        <f t="shared" si="100"/>
        <v>1</v>
      </c>
      <c r="L1665" s="4">
        <f t="shared" si="101"/>
        <v>62.26</v>
      </c>
      <c r="M1665" s="4">
        <f t="shared" si="102"/>
        <v>0.03</v>
      </c>
      <c r="N1665" s="4">
        <f t="shared" si="103"/>
        <v>60.392200000000003</v>
      </c>
      <c r="O1665" s="6">
        <f>VLOOKUP(C1665,'Cleaned Customer Dim'!$A$2:$D$501,4,FALSE)</f>
        <v>36</v>
      </c>
      <c r="P1665" s="6" t="str">
        <f>VLOOKUP(C1665,'Cleaned Customer Dim'!$A$2:$E$501,5,FALSE)</f>
        <v>Female</v>
      </c>
      <c r="Q1665" s="6" t="str">
        <f>VLOOKUP(C1665,'Cleaned Customer Dim'!$A$2:$J$501,10,FALSE)</f>
        <v>Gold</v>
      </c>
      <c r="R1665" s="4" t="str">
        <f>VLOOKUP(D1665,'Cleaned Product Dim'!$A$2:$C$101,3,FALSE)</f>
        <v>Sports</v>
      </c>
      <c r="S1665" s="6">
        <f>VLOOKUP(D1665,'Cleaned Product Dim'!$A$2:$G$101,7,FALSE)</f>
        <v>434.84</v>
      </c>
      <c r="T1665" s="6">
        <f>VLOOKUP(D1665,'Cleaned Product Dim'!$A$2:$H$101,8,FALSE)</f>
        <v>185</v>
      </c>
      <c r="U1665" s="6" t="str">
        <f>VLOOKUP(E1665,'Cleaned Store Dim'!$A$2:$C$21,3,FALSE)</f>
        <v>South</v>
      </c>
      <c r="V1665" s="6" t="str">
        <f>VLOOKUP(E1665,'Cleaned Store Dim'!$A$2:$E$21,5,FALSE)</f>
        <v>Online</v>
      </c>
      <c r="W1665" s="6" t="str">
        <f>VLOOKUP(E1665,'Cleaned Store Dim'!$A$2:$F$21,6,FALSE)</f>
        <v>Sharon</v>
      </c>
    </row>
    <row r="1666" spans="1:23" ht="15.75" x14ac:dyDescent="0.25">
      <c r="A1666" s="4" t="s">
        <v>3631</v>
      </c>
      <c r="B1666" s="20">
        <v>45798</v>
      </c>
      <c r="C1666" s="4" t="s">
        <v>518</v>
      </c>
      <c r="D1666" s="4" t="s">
        <v>1696</v>
      </c>
      <c r="E1666" s="4" t="s">
        <v>1934</v>
      </c>
      <c r="F1666" s="4">
        <v>3</v>
      </c>
      <c r="G1666" s="4">
        <v>343.97</v>
      </c>
      <c r="H1666" s="4">
        <v>0.04</v>
      </c>
      <c r="I1666" s="4" t="s">
        <v>1964</v>
      </c>
      <c r="J1666" s="4">
        <v>990.6336</v>
      </c>
      <c r="K1666" s="4">
        <f t="shared" ref="K1666:K1729" si="104">IF(F1666="",J1666/(G1666*(1-H1666)),F1666)</f>
        <v>3</v>
      </c>
      <c r="L1666" s="4">
        <f t="shared" ref="L1666:L1729" si="105">IF(G1666="",J1666/(K1666*(1-H1666)),G1666)</f>
        <v>343.97</v>
      </c>
      <c r="M1666" s="4">
        <f t="shared" ref="M1666:M1729" si="106">IF(H1666="",1-(J1666/(K1666*L1666)),H1666)</f>
        <v>0.04</v>
      </c>
      <c r="N1666" s="4">
        <f t="shared" ref="N1666:N1729" si="107">IF(J1666="",F1666*G1666*(1-H1666),J1666)</f>
        <v>990.6336</v>
      </c>
      <c r="O1666" s="6">
        <f>VLOOKUP(C1666,'Cleaned Customer Dim'!$A$2:$D$501,4,FALSE)</f>
        <v>41</v>
      </c>
      <c r="P1666" s="6" t="str">
        <f>VLOOKUP(C1666,'Cleaned Customer Dim'!$A$2:$E$501,5,FALSE)</f>
        <v>Female</v>
      </c>
      <c r="Q1666" s="6" t="str">
        <f>VLOOKUP(C1666,'Cleaned Customer Dim'!$A$2:$J$501,10,FALSE)</f>
        <v>Platinum</v>
      </c>
      <c r="R1666" s="4" t="str">
        <f>VLOOKUP(D1666,'Cleaned Product Dim'!$A$2:$C$101,3,FALSE)</f>
        <v>Electronics</v>
      </c>
      <c r="S1666" s="6">
        <f>VLOOKUP(D1666,'Cleaned Product Dim'!$A$2:$G$101,7,FALSE)</f>
        <v>326.06</v>
      </c>
      <c r="T1666" s="6">
        <f>VLOOKUP(D1666,'Cleaned Product Dim'!$A$2:$H$101,8,FALSE)</f>
        <v>301</v>
      </c>
      <c r="U1666" s="6" t="str">
        <f>VLOOKUP(E1666,'Cleaned Store Dim'!$A$2:$C$21,3,FALSE)</f>
        <v>South</v>
      </c>
      <c r="V1666" s="6" t="str">
        <f>VLOOKUP(E1666,'Cleaned Store Dim'!$A$2:$E$21,5,FALSE)</f>
        <v>Outlet</v>
      </c>
      <c r="W1666" s="6" t="str">
        <f>VLOOKUP(E1666,'Cleaned Store Dim'!$A$2:$F$21,6,FALSE)</f>
        <v>Christopher</v>
      </c>
    </row>
    <row r="1667" spans="1:23" ht="15.75" x14ac:dyDescent="0.25">
      <c r="A1667" s="4" t="s">
        <v>3632</v>
      </c>
      <c r="B1667" s="20">
        <v>45323</v>
      </c>
      <c r="C1667" s="4" t="s">
        <v>968</v>
      </c>
      <c r="D1667" s="4" t="s">
        <v>1648</v>
      </c>
      <c r="E1667" s="4" t="s">
        <v>1929</v>
      </c>
      <c r="F1667" s="4">
        <v>3</v>
      </c>
      <c r="G1667" s="4">
        <v>304.67</v>
      </c>
      <c r="H1667" s="4">
        <v>0.11</v>
      </c>
      <c r="I1667" s="4" t="s">
        <v>1959</v>
      </c>
      <c r="J1667" s="4">
        <v>813.46889999999996</v>
      </c>
      <c r="K1667" s="4">
        <f t="shared" si="104"/>
        <v>3</v>
      </c>
      <c r="L1667" s="4">
        <f t="shared" si="105"/>
        <v>304.67</v>
      </c>
      <c r="M1667" s="4">
        <f t="shared" si="106"/>
        <v>0.11</v>
      </c>
      <c r="N1667" s="4">
        <f t="shared" si="107"/>
        <v>813.46889999999996</v>
      </c>
      <c r="O1667" s="6">
        <f>VLOOKUP(C1667,'Cleaned Customer Dim'!$A$2:$D$501,4,FALSE)</f>
        <v>23</v>
      </c>
      <c r="P1667" s="6" t="str">
        <f>VLOOKUP(C1667,'Cleaned Customer Dim'!$A$2:$E$501,5,FALSE)</f>
        <v>Female</v>
      </c>
      <c r="Q1667" s="6" t="str">
        <f>VLOOKUP(C1667,'Cleaned Customer Dim'!$A$2:$J$501,10,FALSE)</f>
        <v>Platinum</v>
      </c>
      <c r="R1667" s="4" t="str">
        <f>VLOOKUP(D1667,'Cleaned Product Dim'!$A$2:$C$101,3,FALSE)</f>
        <v>Sports</v>
      </c>
      <c r="S1667" s="6">
        <f>VLOOKUP(D1667,'Cleaned Product Dim'!$A$2:$G$101,7,FALSE)</f>
        <v>166.06</v>
      </c>
      <c r="T1667" s="6">
        <f>VLOOKUP(D1667,'Cleaned Product Dim'!$A$2:$H$101,8,FALSE)</f>
        <v>340</v>
      </c>
      <c r="U1667" s="6" t="str">
        <f>VLOOKUP(E1667,'Cleaned Store Dim'!$A$2:$C$21,3,FALSE)</f>
        <v>North</v>
      </c>
      <c r="V1667" s="6" t="str">
        <f>VLOOKUP(E1667,'Cleaned Store Dim'!$A$2:$E$21,5,FALSE)</f>
        <v>Online</v>
      </c>
      <c r="W1667" s="6" t="str">
        <f>VLOOKUP(E1667,'Cleaned Store Dim'!$A$2:$F$21,6,FALSE)</f>
        <v>Sabrina</v>
      </c>
    </row>
    <row r="1668" spans="1:23" ht="15.75" x14ac:dyDescent="0.25">
      <c r="A1668" s="4" t="s">
        <v>3633</v>
      </c>
      <c r="B1668" s="20">
        <v>45413</v>
      </c>
      <c r="C1668" s="4" t="s">
        <v>1154</v>
      </c>
      <c r="D1668" s="4" t="s">
        <v>1658</v>
      </c>
      <c r="E1668" s="4" t="s">
        <v>1921</v>
      </c>
      <c r="F1668" s="4">
        <v>4</v>
      </c>
      <c r="G1668" s="4">
        <v>208.34</v>
      </c>
      <c r="H1668" s="4">
        <v>0.01</v>
      </c>
      <c r="I1668" s="4" t="s">
        <v>1961</v>
      </c>
      <c r="J1668" s="4">
        <v>825.02639999999997</v>
      </c>
      <c r="K1668" s="4">
        <f t="shared" si="104"/>
        <v>4</v>
      </c>
      <c r="L1668" s="4">
        <f t="shared" si="105"/>
        <v>208.34</v>
      </c>
      <c r="M1668" s="4">
        <f t="shared" si="106"/>
        <v>0.01</v>
      </c>
      <c r="N1668" s="4">
        <f t="shared" si="107"/>
        <v>825.02639999999997</v>
      </c>
      <c r="O1668" s="6">
        <f>VLOOKUP(C1668,'Cleaned Customer Dim'!$A$2:$D$501,4,FALSE)</f>
        <v>63</v>
      </c>
      <c r="P1668" s="6" t="str">
        <f>VLOOKUP(C1668,'Cleaned Customer Dim'!$A$2:$E$501,5,FALSE)</f>
        <v>Female</v>
      </c>
      <c r="Q1668" s="6" t="str">
        <f>VLOOKUP(C1668,'Cleaned Customer Dim'!$A$2:$J$501,10,FALSE)</f>
        <v>Platinum</v>
      </c>
      <c r="R1668" s="4" t="str">
        <f>VLOOKUP(D1668,'Cleaned Product Dim'!$A$2:$C$101,3,FALSE)</f>
        <v>Home</v>
      </c>
      <c r="S1668" s="6">
        <f>VLOOKUP(D1668,'Cleaned Product Dim'!$A$2:$G$101,7,FALSE)</f>
        <v>234.80599999999998</v>
      </c>
      <c r="T1668" s="6">
        <f>VLOOKUP(D1668,'Cleaned Product Dim'!$A$2:$H$101,8,FALSE)</f>
        <v>378</v>
      </c>
      <c r="U1668" s="6" t="str">
        <f>VLOOKUP(E1668,'Cleaned Store Dim'!$A$2:$C$21,3,FALSE)</f>
        <v>South</v>
      </c>
      <c r="V1668" s="6" t="str">
        <f>VLOOKUP(E1668,'Cleaned Store Dim'!$A$2:$E$21,5,FALSE)</f>
        <v>Flagship</v>
      </c>
      <c r="W1668" s="6" t="str">
        <f>VLOOKUP(E1668,'Cleaned Store Dim'!$A$2:$F$21,6,FALSE)</f>
        <v>Johnstad</v>
      </c>
    </row>
    <row r="1669" spans="1:23" ht="15.75" x14ac:dyDescent="0.25">
      <c r="A1669" s="4" t="s">
        <v>3634</v>
      </c>
      <c r="B1669" s="20">
        <v>45860</v>
      </c>
      <c r="C1669" s="4" t="s">
        <v>995</v>
      </c>
      <c r="D1669" s="4" t="s">
        <v>1841</v>
      </c>
      <c r="E1669" s="4" t="s">
        <v>1892</v>
      </c>
      <c r="F1669" s="4">
        <v>1</v>
      </c>
      <c r="G1669" s="4">
        <v>119.04</v>
      </c>
      <c r="H1669" s="4">
        <v>0.13</v>
      </c>
      <c r="I1669" s="4" t="s">
        <v>1964</v>
      </c>
      <c r="J1669" s="4">
        <v>103.56480000000001</v>
      </c>
      <c r="K1669" s="4">
        <f t="shared" si="104"/>
        <v>1</v>
      </c>
      <c r="L1669" s="4">
        <f t="shared" si="105"/>
        <v>119.04</v>
      </c>
      <c r="M1669" s="4">
        <f t="shared" si="106"/>
        <v>0.13</v>
      </c>
      <c r="N1669" s="4">
        <f t="shared" si="107"/>
        <v>103.56480000000001</v>
      </c>
      <c r="O1669" s="6">
        <f>VLOOKUP(C1669,'Cleaned Customer Dim'!$A$2:$D$501,4,FALSE)</f>
        <v>47</v>
      </c>
      <c r="P1669" s="6" t="str">
        <f>VLOOKUP(C1669,'Cleaned Customer Dim'!$A$2:$E$501,5,FALSE)</f>
        <v>Female</v>
      </c>
      <c r="Q1669" s="6" t="str">
        <f>VLOOKUP(C1669,'Cleaned Customer Dim'!$A$2:$J$501,10,FALSE)</f>
        <v>Silver</v>
      </c>
      <c r="R1669" s="4" t="str">
        <f>VLOOKUP(D1669,'Cleaned Product Dim'!$A$2:$C$101,3,FALSE)</f>
        <v>Home</v>
      </c>
      <c r="S1669" s="6">
        <f>VLOOKUP(D1669,'Cleaned Product Dim'!$A$2:$G$101,7,FALSE)</f>
        <v>176.07</v>
      </c>
      <c r="T1669" s="6">
        <f>VLOOKUP(D1669,'Cleaned Product Dim'!$A$2:$H$101,8,FALSE)</f>
        <v>82</v>
      </c>
      <c r="U1669" s="6" t="str">
        <f>VLOOKUP(E1669,'Cleaned Store Dim'!$A$2:$C$21,3,FALSE)</f>
        <v>North</v>
      </c>
      <c r="V1669" s="6" t="str">
        <f>VLOOKUP(E1669,'Cleaned Store Dim'!$A$2:$E$21,5,FALSE)</f>
        <v>Flagship</v>
      </c>
      <c r="W1669" s="6" t="str">
        <f>VLOOKUP(E1669,'Cleaned Store Dim'!$A$2:$F$21,6,FALSE)</f>
        <v>Daniel</v>
      </c>
    </row>
    <row r="1670" spans="1:23" ht="15.75" x14ac:dyDescent="0.25">
      <c r="A1670" s="4" t="s">
        <v>3635</v>
      </c>
      <c r="B1670" s="20">
        <v>45784</v>
      </c>
      <c r="C1670" s="4" t="s">
        <v>1022</v>
      </c>
      <c r="D1670" s="4" t="s">
        <v>1712</v>
      </c>
      <c r="E1670" s="4" t="s">
        <v>1921</v>
      </c>
      <c r="F1670" s="4">
        <v>4</v>
      </c>
      <c r="G1670" s="4">
        <v>791.65</v>
      </c>
      <c r="H1670" s="4">
        <v>0.06</v>
      </c>
      <c r="I1670" s="4" t="s">
        <v>1964</v>
      </c>
      <c r="J1670" s="4">
        <v>2976.6039999999998</v>
      </c>
      <c r="K1670" s="4">
        <f t="shared" si="104"/>
        <v>4</v>
      </c>
      <c r="L1670" s="4">
        <f t="shared" si="105"/>
        <v>791.65</v>
      </c>
      <c r="M1670" s="4">
        <f t="shared" si="106"/>
        <v>0.06</v>
      </c>
      <c r="N1670" s="4">
        <f t="shared" si="107"/>
        <v>2976.6039999999998</v>
      </c>
      <c r="O1670" s="6">
        <f>VLOOKUP(C1670,'Cleaned Customer Dim'!$A$2:$D$501,4,FALSE)</f>
        <v>21</v>
      </c>
      <c r="P1670" s="6" t="str">
        <f>VLOOKUP(C1670,'Cleaned Customer Dim'!$A$2:$E$501,5,FALSE)</f>
        <v>Female</v>
      </c>
      <c r="Q1670" s="6" t="str">
        <f>VLOOKUP(C1670,'Cleaned Customer Dim'!$A$2:$J$501,10,FALSE)</f>
        <v>Bronze</v>
      </c>
      <c r="R1670" s="4" t="str">
        <f>VLOOKUP(D1670,'Cleaned Product Dim'!$A$2:$C$101,3,FALSE)</f>
        <v>Sports</v>
      </c>
      <c r="S1670" s="6">
        <f>VLOOKUP(D1670,'Cleaned Product Dim'!$A$2:$G$101,7,FALSE)</f>
        <v>167.12</v>
      </c>
      <c r="T1670" s="6">
        <f>VLOOKUP(D1670,'Cleaned Product Dim'!$A$2:$H$101,8,FALSE)</f>
        <v>316</v>
      </c>
      <c r="U1670" s="6" t="str">
        <f>VLOOKUP(E1670,'Cleaned Store Dim'!$A$2:$C$21,3,FALSE)</f>
        <v>South</v>
      </c>
      <c r="V1670" s="6" t="str">
        <f>VLOOKUP(E1670,'Cleaned Store Dim'!$A$2:$E$21,5,FALSE)</f>
        <v>Flagship</v>
      </c>
      <c r="W1670" s="6" t="str">
        <f>VLOOKUP(E1670,'Cleaned Store Dim'!$A$2:$F$21,6,FALSE)</f>
        <v>Johnstad</v>
      </c>
    </row>
    <row r="1671" spans="1:23" ht="15.75" x14ac:dyDescent="0.25">
      <c r="A1671" s="4" t="s">
        <v>3636</v>
      </c>
      <c r="B1671" s="20">
        <v>45862</v>
      </c>
      <c r="C1671" s="4" t="s">
        <v>202</v>
      </c>
      <c r="D1671" s="4" t="s">
        <v>1613</v>
      </c>
      <c r="E1671" s="4" t="s">
        <v>1896</v>
      </c>
      <c r="F1671" s="4">
        <v>2</v>
      </c>
      <c r="G1671" s="4">
        <v>414.86</v>
      </c>
      <c r="H1671" s="4">
        <v>0.23</v>
      </c>
      <c r="I1671" s="4" t="s">
        <v>1959</v>
      </c>
      <c r="J1671" s="4">
        <v>638.88440000000003</v>
      </c>
      <c r="K1671" s="4">
        <f t="shared" si="104"/>
        <v>2</v>
      </c>
      <c r="L1671" s="4">
        <f t="shared" si="105"/>
        <v>414.86</v>
      </c>
      <c r="M1671" s="4">
        <f t="shared" si="106"/>
        <v>0.23</v>
      </c>
      <c r="N1671" s="4">
        <f t="shared" si="107"/>
        <v>638.88440000000003</v>
      </c>
      <c r="O1671" s="6">
        <f>VLOOKUP(C1671,'Cleaned Customer Dim'!$A$2:$D$501,4,FALSE)</f>
        <v>55</v>
      </c>
      <c r="P1671" s="6" t="str">
        <f>VLOOKUP(C1671,'Cleaned Customer Dim'!$A$2:$E$501,5,FALSE)</f>
        <v>Male</v>
      </c>
      <c r="Q1671" s="6" t="str">
        <f>VLOOKUP(C1671,'Cleaned Customer Dim'!$A$2:$J$501,10,FALSE)</f>
        <v>Bronze</v>
      </c>
      <c r="R1671" s="4" t="str">
        <f>VLOOKUP(D1671,'Cleaned Product Dim'!$A$2:$C$101,3,FALSE)</f>
        <v>Home</v>
      </c>
      <c r="S1671" s="6">
        <f>VLOOKUP(D1671,'Cleaned Product Dim'!$A$2:$G$101,7,FALSE)</f>
        <v>48.01</v>
      </c>
      <c r="T1671" s="6">
        <f>VLOOKUP(D1671,'Cleaned Product Dim'!$A$2:$H$101,8,FALSE)</f>
        <v>439</v>
      </c>
      <c r="U1671" s="6" t="str">
        <f>VLOOKUP(E1671,'Cleaned Store Dim'!$A$2:$C$21,3,FALSE)</f>
        <v>South</v>
      </c>
      <c r="V1671" s="6" t="str">
        <f>VLOOKUP(E1671,'Cleaned Store Dim'!$A$2:$E$21,5,FALSE)</f>
        <v>Outlet</v>
      </c>
      <c r="W1671" s="6" t="str">
        <f>VLOOKUP(E1671,'Cleaned Store Dim'!$A$2:$F$21,6,FALSE)</f>
        <v>North Nancy</v>
      </c>
    </row>
    <row r="1672" spans="1:23" ht="15.75" x14ac:dyDescent="0.25">
      <c r="A1672" s="4" t="s">
        <v>3637</v>
      </c>
      <c r="B1672" s="20">
        <v>45355</v>
      </c>
      <c r="C1672" s="4" t="s">
        <v>1484</v>
      </c>
      <c r="D1672" s="4" t="s">
        <v>1693</v>
      </c>
      <c r="E1672" s="4" t="s">
        <v>1929</v>
      </c>
      <c r="F1672" s="4">
        <v>2</v>
      </c>
      <c r="G1672" s="4">
        <v>960.81</v>
      </c>
      <c r="H1672" s="4">
        <v>0.28000000000000003</v>
      </c>
      <c r="I1672" s="4" t="s">
        <v>1961</v>
      </c>
      <c r="J1672" s="4">
        <v>1383.5663999999999</v>
      </c>
      <c r="K1672" s="4">
        <f t="shared" si="104"/>
        <v>2</v>
      </c>
      <c r="L1672" s="4">
        <f t="shared" si="105"/>
        <v>960.81</v>
      </c>
      <c r="M1672" s="4">
        <f t="shared" si="106"/>
        <v>0.28000000000000003</v>
      </c>
      <c r="N1672" s="4">
        <f t="shared" si="107"/>
        <v>1383.5663999999999</v>
      </c>
      <c r="O1672" s="6">
        <f>VLOOKUP(C1672,'Cleaned Customer Dim'!$A$2:$D$501,4,FALSE)</f>
        <v>59</v>
      </c>
      <c r="P1672" s="6" t="str">
        <f>VLOOKUP(C1672,'Cleaned Customer Dim'!$A$2:$E$501,5,FALSE)</f>
        <v>Male</v>
      </c>
      <c r="Q1672" s="6" t="str">
        <f>VLOOKUP(C1672,'Cleaned Customer Dim'!$A$2:$J$501,10,FALSE)</f>
        <v>Gold</v>
      </c>
      <c r="R1672" s="4" t="str">
        <f>VLOOKUP(D1672,'Cleaned Product Dim'!$A$2:$C$101,3,FALSE)</f>
        <v>Sports</v>
      </c>
      <c r="S1672" s="6">
        <f>VLOOKUP(D1672,'Cleaned Product Dim'!$A$2:$G$101,7,FALSE)</f>
        <v>135.61000000000001</v>
      </c>
      <c r="T1672" s="6">
        <f>VLOOKUP(D1672,'Cleaned Product Dim'!$A$2:$H$101,8,FALSE)</f>
        <v>394</v>
      </c>
      <c r="U1672" s="6" t="str">
        <f>VLOOKUP(E1672,'Cleaned Store Dim'!$A$2:$C$21,3,FALSE)</f>
        <v>North</v>
      </c>
      <c r="V1672" s="6" t="str">
        <f>VLOOKUP(E1672,'Cleaned Store Dim'!$A$2:$E$21,5,FALSE)</f>
        <v>Online</v>
      </c>
      <c r="W1672" s="6" t="str">
        <f>VLOOKUP(E1672,'Cleaned Store Dim'!$A$2:$F$21,6,FALSE)</f>
        <v>Sabrina</v>
      </c>
    </row>
    <row r="1673" spans="1:23" ht="15.75" x14ac:dyDescent="0.25">
      <c r="A1673" s="4" t="s">
        <v>3638</v>
      </c>
      <c r="B1673" s="20">
        <v>45962</v>
      </c>
      <c r="C1673" s="4" t="s">
        <v>698</v>
      </c>
      <c r="D1673" s="4" t="s">
        <v>1732</v>
      </c>
      <c r="E1673" s="4" t="s">
        <v>1904</v>
      </c>
      <c r="F1673" s="4">
        <v>4</v>
      </c>
      <c r="G1673" s="4">
        <v>943.36</v>
      </c>
      <c r="H1673" s="4">
        <v>0.18</v>
      </c>
      <c r="I1673" s="4" t="s">
        <v>1961</v>
      </c>
      <c r="J1673" s="4">
        <v>3094.2208000000001</v>
      </c>
      <c r="K1673" s="4">
        <f t="shared" si="104"/>
        <v>4</v>
      </c>
      <c r="L1673" s="4">
        <f t="shared" si="105"/>
        <v>943.36</v>
      </c>
      <c r="M1673" s="4">
        <f t="shared" si="106"/>
        <v>0.18</v>
      </c>
      <c r="N1673" s="4">
        <f t="shared" si="107"/>
        <v>3094.2208000000001</v>
      </c>
      <c r="O1673" s="6">
        <f>VLOOKUP(C1673,'Cleaned Customer Dim'!$A$2:$D$501,4,FALSE)</f>
        <v>63</v>
      </c>
      <c r="P1673" s="6" t="str">
        <f>VLOOKUP(C1673,'Cleaned Customer Dim'!$A$2:$E$501,5,FALSE)</f>
        <v>Female</v>
      </c>
      <c r="Q1673" s="6" t="str">
        <f>VLOOKUP(C1673,'Cleaned Customer Dim'!$A$2:$J$501,10,FALSE)</f>
        <v>Platinum</v>
      </c>
      <c r="R1673" s="4" t="str">
        <f>VLOOKUP(D1673,'Cleaned Product Dim'!$A$2:$C$101,3,FALSE)</f>
        <v>Sports</v>
      </c>
      <c r="S1673" s="6">
        <f>VLOOKUP(D1673,'Cleaned Product Dim'!$A$2:$G$101,7,FALSE)</f>
        <v>190.29</v>
      </c>
      <c r="T1673" s="6">
        <f>VLOOKUP(D1673,'Cleaned Product Dim'!$A$2:$H$101,8,FALSE)</f>
        <v>260</v>
      </c>
      <c r="U1673" s="6" t="str">
        <f>VLOOKUP(E1673,'Cleaned Store Dim'!$A$2:$C$21,3,FALSE)</f>
        <v>South</v>
      </c>
      <c r="V1673" s="6" t="str">
        <f>VLOOKUP(E1673,'Cleaned Store Dim'!$A$2:$E$21,5,FALSE)</f>
        <v>Online</v>
      </c>
      <c r="W1673" s="6" t="str">
        <f>VLOOKUP(E1673,'Cleaned Store Dim'!$A$2:$F$21,6,FALSE)</f>
        <v>Sharon</v>
      </c>
    </row>
    <row r="1674" spans="1:23" ht="15.75" x14ac:dyDescent="0.25">
      <c r="A1674" s="4" t="s">
        <v>3639</v>
      </c>
      <c r="B1674" s="20">
        <v>45561</v>
      </c>
      <c r="C1674" s="4" t="s">
        <v>701</v>
      </c>
      <c r="D1674" s="4" t="s">
        <v>2061</v>
      </c>
      <c r="E1674" s="4" t="s">
        <v>1932</v>
      </c>
      <c r="F1674" s="4">
        <v>1</v>
      </c>
      <c r="G1674" s="4">
        <v>830.42</v>
      </c>
      <c r="H1674" s="4">
        <v>0.26</v>
      </c>
      <c r="I1674" s="4" t="s">
        <v>1964</v>
      </c>
      <c r="J1674" s="4">
        <v>614.51080000000002</v>
      </c>
      <c r="K1674" s="4">
        <f t="shared" si="104"/>
        <v>1</v>
      </c>
      <c r="L1674" s="4">
        <f t="shared" si="105"/>
        <v>830.42</v>
      </c>
      <c r="M1674" s="4">
        <f t="shared" si="106"/>
        <v>0.26</v>
      </c>
      <c r="N1674" s="4">
        <f t="shared" si="107"/>
        <v>614.51080000000002</v>
      </c>
      <c r="O1674" s="6">
        <f>VLOOKUP(C1674,'Cleaned Customer Dim'!$A$2:$D$501,4,FALSE)</f>
        <v>42</v>
      </c>
      <c r="P1674" s="6" t="str">
        <f>VLOOKUP(C1674,'Cleaned Customer Dim'!$A$2:$E$501,5,FALSE)</f>
        <v>Female</v>
      </c>
      <c r="Q1674" s="6" t="str">
        <f>VLOOKUP(C1674,'Cleaned Customer Dim'!$A$2:$J$501,10,FALSE)</f>
        <v>Platinum</v>
      </c>
      <c r="R1674" s="4" t="str">
        <f>VLOOKUP(D1674,'Cleaned Product Dim'!$A$2:$C$101,3,FALSE)</f>
        <v>Clothing</v>
      </c>
      <c r="S1674" s="6">
        <f>VLOOKUP(D1674,'Cleaned Product Dim'!$A$2:$G$101,7,FALSE)</f>
        <v>364.67</v>
      </c>
      <c r="T1674" s="6">
        <f>VLOOKUP(D1674,'Cleaned Product Dim'!$A$2:$H$101,8,FALSE)</f>
        <v>452</v>
      </c>
      <c r="U1674" s="6" t="str">
        <f>VLOOKUP(E1674,'Cleaned Store Dim'!$A$2:$C$21,3,FALSE)</f>
        <v>East</v>
      </c>
      <c r="V1674" s="6" t="str">
        <f>VLOOKUP(E1674,'Cleaned Store Dim'!$A$2:$E$21,5,FALSE)</f>
        <v>Flagship</v>
      </c>
      <c r="W1674" s="6" t="str">
        <f>VLOOKUP(E1674,'Cleaned Store Dim'!$A$2:$F$21,6,FALSE)</f>
        <v>Johnsonville</v>
      </c>
    </row>
    <row r="1675" spans="1:23" ht="15.75" x14ac:dyDescent="0.25">
      <c r="A1675" s="4" t="s">
        <v>3640</v>
      </c>
      <c r="B1675" s="20">
        <v>45608</v>
      </c>
      <c r="C1675" s="4" t="s">
        <v>1118</v>
      </c>
      <c r="D1675" s="4" t="s">
        <v>1783</v>
      </c>
      <c r="E1675" s="4" t="s">
        <v>1942</v>
      </c>
      <c r="F1675" s="4">
        <v>1</v>
      </c>
      <c r="G1675" s="4">
        <v>762.55</v>
      </c>
      <c r="H1675" s="4">
        <v>0.19</v>
      </c>
      <c r="I1675" s="4" t="s">
        <v>1959</v>
      </c>
      <c r="J1675" s="4">
        <v>617.66549999999995</v>
      </c>
      <c r="K1675" s="4">
        <f t="shared" si="104"/>
        <v>1</v>
      </c>
      <c r="L1675" s="4">
        <f t="shared" si="105"/>
        <v>762.55</v>
      </c>
      <c r="M1675" s="4">
        <f t="shared" si="106"/>
        <v>0.19</v>
      </c>
      <c r="N1675" s="4">
        <f t="shared" si="107"/>
        <v>617.66549999999995</v>
      </c>
      <c r="O1675" s="6">
        <f>VLOOKUP(C1675,'Cleaned Customer Dim'!$A$2:$D$501,4,FALSE)</f>
        <v>56</v>
      </c>
      <c r="P1675" s="6" t="str">
        <f>VLOOKUP(C1675,'Cleaned Customer Dim'!$A$2:$E$501,5,FALSE)</f>
        <v>Female</v>
      </c>
      <c r="Q1675" s="6" t="str">
        <f>VLOOKUP(C1675,'Cleaned Customer Dim'!$A$2:$J$501,10,FALSE)</f>
        <v>Platinum</v>
      </c>
      <c r="R1675" s="4" t="str">
        <f>VLOOKUP(D1675,'Cleaned Product Dim'!$A$2:$C$101,3,FALSE)</f>
        <v>Electronics</v>
      </c>
      <c r="S1675" s="6">
        <f>VLOOKUP(D1675,'Cleaned Product Dim'!$A$2:$G$101,7,FALSE)</f>
        <v>349.17</v>
      </c>
      <c r="T1675" s="6">
        <f>VLOOKUP(D1675,'Cleaned Product Dim'!$A$2:$H$101,8,FALSE)</f>
        <v>476</v>
      </c>
      <c r="U1675" s="6" t="str">
        <f>VLOOKUP(E1675,'Cleaned Store Dim'!$A$2:$C$21,3,FALSE)</f>
        <v>North</v>
      </c>
      <c r="V1675" s="6" t="str">
        <f>VLOOKUP(E1675,'Cleaned Store Dim'!$A$2:$E$21,5,FALSE)</f>
        <v>Flagship</v>
      </c>
      <c r="W1675" s="6" t="str">
        <f>VLOOKUP(E1675,'Cleaned Store Dim'!$A$2:$F$21,6,FALSE)</f>
        <v>Benson</v>
      </c>
    </row>
    <row r="1676" spans="1:23" ht="15.75" x14ac:dyDescent="0.25">
      <c r="A1676" s="4" t="s">
        <v>3641</v>
      </c>
      <c r="B1676" s="20">
        <v>45664</v>
      </c>
      <c r="C1676" s="4" t="s">
        <v>1088</v>
      </c>
      <c r="D1676" s="4" t="s">
        <v>1805</v>
      </c>
      <c r="E1676" s="4" t="s">
        <v>1945</v>
      </c>
      <c r="F1676" s="4">
        <v>2</v>
      </c>
      <c r="G1676" s="4">
        <v>464.43</v>
      </c>
      <c r="H1676" s="4">
        <v>0.24</v>
      </c>
      <c r="I1676" s="4" t="s">
        <v>1964</v>
      </c>
      <c r="J1676" s="4">
        <v>705.93360000000007</v>
      </c>
      <c r="K1676" s="4">
        <f t="shared" si="104"/>
        <v>2</v>
      </c>
      <c r="L1676" s="4">
        <f t="shared" si="105"/>
        <v>464.43</v>
      </c>
      <c r="M1676" s="4">
        <f t="shared" si="106"/>
        <v>0.24</v>
      </c>
      <c r="N1676" s="4">
        <f t="shared" si="107"/>
        <v>705.93360000000007</v>
      </c>
      <c r="O1676" s="6">
        <f>VLOOKUP(C1676,'Cleaned Customer Dim'!$A$2:$D$501,4,FALSE)</f>
        <v>38</v>
      </c>
      <c r="P1676" s="6" t="str">
        <f>VLOOKUP(C1676,'Cleaned Customer Dim'!$A$2:$E$501,5,FALSE)</f>
        <v>Male</v>
      </c>
      <c r="Q1676" s="6" t="str">
        <f>VLOOKUP(C1676,'Cleaned Customer Dim'!$A$2:$J$501,10,FALSE)</f>
        <v>Bronze</v>
      </c>
      <c r="R1676" s="4" t="str">
        <f>VLOOKUP(D1676,'Cleaned Product Dim'!$A$2:$C$101,3,FALSE)</f>
        <v>Electronics</v>
      </c>
      <c r="S1676" s="6">
        <f>VLOOKUP(D1676,'Cleaned Product Dim'!$A$2:$G$101,7,FALSE)</f>
        <v>403.71</v>
      </c>
      <c r="T1676" s="6">
        <f>VLOOKUP(D1676,'Cleaned Product Dim'!$A$2:$H$101,8,FALSE)</f>
        <v>159</v>
      </c>
      <c r="U1676" s="6" t="str">
        <f>VLOOKUP(E1676,'Cleaned Store Dim'!$A$2:$C$21,3,FALSE)</f>
        <v>East</v>
      </c>
      <c r="V1676" s="6" t="str">
        <f>VLOOKUP(E1676,'Cleaned Store Dim'!$A$2:$E$21,5,FALSE)</f>
        <v>Flagship</v>
      </c>
      <c r="W1676" s="6" t="str">
        <f>VLOOKUP(E1676,'Cleaned Store Dim'!$A$2:$F$21,6,FALSE)</f>
        <v>East Stevechester</v>
      </c>
    </row>
    <row r="1677" spans="1:23" ht="15.75" x14ac:dyDescent="0.25">
      <c r="A1677" s="4" t="s">
        <v>3642</v>
      </c>
      <c r="B1677" s="20">
        <v>45851</v>
      </c>
      <c r="C1677" s="4" t="s">
        <v>78</v>
      </c>
      <c r="D1677" s="4" t="s">
        <v>1774</v>
      </c>
      <c r="E1677" s="4" t="s">
        <v>1945</v>
      </c>
      <c r="F1677" s="4">
        <v>1</v>
      </c>
      <c r="G1677" s="4">
        <v>711.08</v>
      </c>
      <c r="H1677" s="4">
        <v>0.24</v>
      </c>
      <c r="I1677" s="4" t="s">
        <v>1961</v>
      </c>
      <c r="J1677" s="4">
        <v>540.42079999999999</v>
      </c>
      <c r="K1677" s="4">
        <f t="shared" si="104"/>
        <v>1</v>
      </c>
      <c r="L1677" s="4">
        <f t="shared" si="105"/>
        <v>711.08</v>
      </c>
      <c r="M1677" s="4">
        <f t="shared" si="106"/>
        <v>0.24</v>
      </c>
      <c r="N1677" s="4">
        <f t="shared" si="107"/>
        <v>540.42079999999999</v>
      </c>
      <c r="O1677" s="6">
        <f>VLOOKUP(C1677,'Cleaned Customer Dim'!$A$2:$D$501,4,FALSE)</f>
        <v>24</v>
      </c>
      <c r="P1677" s="6" t="str">
        <f>VLOOKUP(C1677,'Cleaned Customer Dim'!$A$2:$E$501,5,FALSE)</f>
        <v>Female</v>
      </c>
      <c r="Q1677" s="6" t="str">
        <f>VLOOKUP(C1677,'Cleaned Customer Dim'!$A$2:$J$501,10,FALSE)</f>
        <v>Bronze</v>
      </c>
      <c r="R1677" s="4" t="str">
        <f>VLOOKUP(D1677,'Cleaned Product Dim'!$A$2:$C$101,3,FALSE)</f>
        <v>Beauty</v>
      </c>
      <c r="S1677" s="6">
        <f>VLOOKUP(D1677,'Cleaned Product Dim'!$A$2:$G$101,7,FALSE)</f>
        <v>299.11</v>
      </c>
      <c r="T1677" s="6">
        <f>VLOOKUP(D1677,'Cleaned Product Dim'!$A$2:$H$101,8,FALSE)</f>
        <v>118</v>
      </c>
      <c r="U1677" s="6" t="str">
        <f>VLOOKUP(E1677,'Cleaned Store Dim'!$A$2:$C$21,3,FALSE)</f>
        <v>East</v>
      </c>
      <c r="V1677" s="6" t="str">
        <f>VLOOKUP(E1677,'Cleaned Store Dim'!$A$2:$E$21,5,FALSE)</f>
        <v>Flagship</v>
      </c>
      <c r="W1677" s="6" t="str">
        <f>VLOOKUP(E1677,'Cleaned Store Dim'!$A$2:$F$21,6,FALSE)</f>
        <v>East Stevechester</v>
      </c>
    </row>
    <row r="1678" spans="1:23" ht="15.75" x14ac:dyDescent="0.25">
      <c r="A1678" s="4" t="s">
        <v>3643</v>
      </c>
      <c r="B1678" s="20">
        <v>45656</v>
      </c>
      <c r="C1678" s="4" t="s">
        <v>814</v>
      </c>
      <c r="D1678" s="4" t="s">
        <v>1715</v>
      </c>
      <c r="E1678" s="4" t="s">
        <v>1934</v>
      </c>
      <c r="F1678" s="4">
        <v>2</v>
      </c>
      <c r="G1678" s="4">
        <v>984.96</v>
      </c>
      <c r="H1678" s="4">
        <v>0.16</v>
      </c>
      <c r="I1678" s="4" t="s">
        <v>1961</v>
      </c>
      <c r="J1678" s="4">
        <v>1654.7328</v>
      </c>
      <c r="K1678" s="4">
        <f t="shared" si="104"/>
        <v>2</v>
      </c>
      <c r="L1678" s="4">
        <f t="shared" si="105"/>
        <v>984.96</v>
      </c>
      <c r="M1678" s="4">
        <f t="shared" si="106"/>
        <v>0.16</v>
      </c>
      <c r="N1678" s="4">
        <f t="shared" si="107"/>
        <v>1654.7328</v>
      </c>
      <c r="O1678" s="6">
        <f>VLOOKUP(C1678,'Cleaned Customer Dim'!$A$2:$D$501,4,FALSE)</f>
        <v>64</v>
      </c>
      <c r="P1678" s="6" t="str">
        <f>VLOOKUP(C1678,'Cleaned Customer Dim'!$A$2:$E$501,5,FALSE)</f>
        <v>Male</v>
      </c>
      <c r="Q1678" s="6" t="str">
        <f>VLOOKUP(C1678,'Cleaned Customer Dim'!$A$2:$J$501,10,FALSE)</f>
        <v>Silver</v>
      </c>
      <c r="R1678" s="4" t="str">
        <f>VLOOKUP(D1678,'Cleaned Product Dim'!$A$2:$C$101,3,FALSE)</f>
        <v>Sports</v>
      </c>
      <c r="S1678" s="6">
        <f>VLOOKUP(D1678,'Cleaned Product Dim'!$A$2:$G$101,7,FALSE)</f>
        <v>318.91000000000003</v>
      </c>
      <c r="T1678" s="6">
        <f>VLOOKUP(D1678,'Cleaned Product Dim'!$A$2:$H$101,8,FALSE)</f>
        <v>114</v>
      </c>
      <c r="U1678" s="6" t="str">
        <f>VLOOKUP(E1678,'Cleaned Store Dim'!$A$2:$C$21,3,FALSE)</f>
        <v>South</v>
      </c>
      <c r="V1678" s="6" t="str">
        <f>VLOOKUP(E1678,'Cleaned Store Dim'!$A$2:$E$21,5,FALSE)</f>
        <v>Outlet</v>
      </c>
      <c r="W1678" s="6" t="str">
        <f>VLOOKUP(E1678,'Cleaned Store Dim'!$A$2:$F$21,6,FALSE)</f>
        <v>Christopher</v>
      </c>
    </row>
    <row r="1679" spans="1:23" ht="15.75" x14ac:dyDescent="0.25">
      <c r="A1679" s="4" t="s">
        <v>3644</v>
      </c>
      <c r="B1679" s="20">
        <v>45995</v>
      </c>
      <c r="C1679" s="4" t="s">
        <v>1088</v>
      </c>
      <c r="D1679" s="4" t="s">
        <v>1693</v>
      </c>
      <c r="E1679" s="4" t="s">
        <v>1929</v>
      </c>
      <c r="F1679" s="4">
        <v>1</v>
      </c>
      <c r="G1679" s="4">
        <v>21.14</v>
      </c>
      <c r="H1679" s="4">
        <v>0.06</v>
      </c>
      <c r="I1679" s="4" t="s">
        <v>1964</v>
      </c>
      <c r="J1679" s="4">
        <v>19.871600000000001</v>
      </c>
      <c r="K1679" s="4">
        <f t="shared" si="104"/>
        <v>1</v>
      </c>
      <c r="L1679" s="4">
        <f t="shared" si="105"/>
        <v>21.14</v>
      </c>
      <c r="M1679" s="4">
        <f t="shared" si="106"/>
        <v>0.06</v>
      </c>
      <c r="N1679" s="4">
        <f t="shared" si="107"/>
        <v>19.871600000000001</v>
      </c>
      <c r="O1679" s="6">
        <f>VLOOKUP(C1679,'Cleaned Customer Dim'!$A$2:$D$501,4,FALSE)</f>
        <v>38</v>
      </c>
      <c r="P1679" s="6" t="str">
        <f>VLOOKUP(C1679,'Cleaned Customer Dim'!$A$2:$E$501,5,FALSE)</f>
        <v>Male</v>
      </c>
      <c r="Q1679" s="6" t="str">
        <f>VLOOKUP(C1679,'Cleaned Customer Dim'!$A$2:$J$501,10,FALSE)</f>
        <v>Bronze</v>
      </c>
      <c r="R1679" s="4" t="str">
        <f>VLOOKUP(D1679,'Cleaned Product Dim'!$A$2:$C$101,3,FALSE)</f>
        <v>Sports</v>
      </c>
      <c r="S1679" s="6">
        <f>VLOOKUP(D1679,'Cleaned Product Dim'!$A$2:$G$101,7,FALSE)</f>
        <v>135.61000000000001</v>
      </c>
      <c r="T1679" s="6">
        <f>VLOOKUP(D1679,'Cleaned Product Dim'!$A$2:$H$101,8,FALSE)</f>
        <v>394</v>
      </c>
      <c r="U1679" s="6" t="str">
        <f>VLOOKUP(E1679,'Cleaned Store Dim'!$A$2:$C$21,3,FALSE)</f>
        <v>North</v>
      </c>
      <c r="V1679" s="6" t="str">
        <f>VLOOKUP(E1679,'Cleaned Store Dim'!$A$2:$E$21,5,FALSE)</f>
        <v>Online</v>
      </c>
      <c r="W1679" s="6" t="str">
        <f>VLOOKUP(E1679,'Cleaned Store Dim'!$A$2:$F$21,6,FALSE)</f>
        <v>Sabrina</v>
      </c>
    </row>
    <row r="1680" spans="1:23" ht="15.75" x14ac:dyDescent="0.25">
      <c r="A1680" s="4" t="s">
        <v>3645</v>
      </c>
      <c r="B1680" s="20">
        <v>45679</v>
      </c>
      <c r="C1680" s="4" t="s">
        <v>379</v>
      </c>
      <c r="D1680" s="4" t="s">
        <v>1877</v>
      </c>
      <c r="E1680" s="4" t="s">
        <v>1917</v>
      </c>
      <c r="F1680" s="4">
        <v>1</v>
      </c>
      <c r="G1680" s="4">
        <v>343.03</v>
      </c>
      <c r="H1680" s="4">
        <v>0.16</v>
      </c>
      <c r="I1680" s="4" t="s">
        <v>1959</v>
      </c>
      <c r="J1680" s="4">
        <v>288.14519999999999</v>
      </c>
      <c r="K1680" s="4">
        <f t="shared" si="104"/>
        <v>1</v>
      </c>
      <c r="L1680" s="4">
        <f t="shared" si="105"/>
        <v>343.03</v>
      </c>
      <c r="M1680" s="4">
        <f t="shared" si="106"/>
        <v>0.16</v>
      </c>
      <c r="N1680" s="4">
        <f t="shared" si="107"/>
        <v>288.14519999999999</v>
      </c>
      <c r="O1680" s="6">
        <f>VLOOKUP(C1680,'Cleaned Customer Dim'!$A$2:$D$501,4,FALSE)</f>
        <v>53</v>
      </c>
      <c r="P1680" s="6" t="str">
        <f>VLOOKUP(C1680,'Cleaned Customer Dim'!$A$2:$E$501,5,FALSE)</f>
        <v>Female</v>
      </c>
      <c r="Q1680" s="6" t="str">
        <f>VLOOKUP(C1680,'Cleaned Customer Dim'!$A$2:$J$501,10,FALSE)</f>
        <v>Bronze</v>
      </c>
      <c r="R1680" s="4" t="str">
        <f>VLOOKUP(D1680,'Cleaned Product Dim'!$A$2:$C$101,3,FALSE)</f>
        <v>Electronics</v>
      </c>
      <c r="S1680" s="6">
        <f>VLOOKUP(D1680,'Cleaned Product Dim'!$A$2:$G$101,7,FALSE)</f>
        <v>431.67</v>
      </c>
      <c r="T1680" s="6">
        <f>VLOOKUP(D1680,'Cleaned Product Dim'!$A$2:$H$101,8,FALSE)</f>
        <v>73</v>
      </c>
      <c r="U1680" s="6" t="str">
        <f>VLOOKUP(E1680,'Cleaned Store Dim'!$A$2:$C$21,3,FALSE)</f>
        <v>West</v>
      </c>
      <c r="V1680" s="6" t="str">
        <f>VLOOKUP(E1680,'Cleaned Store Dim'!$A$2:$E$21,5,FALSE)</f>
        <v>Online</v>
      </c>
      <c r="W1680" s="6" t="str">
        <f>VLOOKUP(E1680,'Cleaned Store Dim'!$A$2:$F$21,6,FALSE)</f>
        <v>Thompson</v>
      </c>
    </row>
    <row r="1681" spans="1:23" ht="15.75" x14ac:dyDescent="0.25">
      <c r="A1681" s="4" t="s">
        <v>3646</v>
      </c>
      <c r="B1681" s="20">
        <v>45118</v>
      </c>
      <c r="C1681" s="4" t="s">
        <v>802</v>
      </c>
      <c r="D1681" s="4" t="s">
        <v>1635</v>
      </c>
      <c r="E1681" s="4" t="s">
        <v>1945</v>
      </c>
      <c r="F1681" s="4">
        <v>3</v>
      </c>
      <c r="G1681" s="4">
        <v>94.83</v>
      </c>
      <c r="H1681" s="4">
        <v>0.16</v>
      </c>
      <c r="I1681" s="4" t="s">
        <v>1964</v>
      </c>
      <c r="J1681" s="4">
        <v>238.9716</v>
      </c>
      <c r="K1681" s="4">
        <f t="shared" si="104"/>
        <v>3</v>
      </c>
      <c r="L1681" s="4">
        <f t="shared" si="105"/>
        <v>94.83</v>
      </c>
      <c r="M1681" s="4">
        <f t="shared" si="106"/>
        <v>0.16</v>
      </c>
      <c r="N1681" s="4">
        <f t="shared" si="107"/>
        <v>238.9716</v>
      </c>
      <c r="O1681" s="6">
        <f>VLOOKUP(C1681,'Cleaned Customer Dim'!$A$2:$D$501,4,FALSE)</f>
        <v>32</v>
      </c>
      <c r="P1681" s="6" t="str">
        <f>VLOOKUP(C1681,'Cleaned Customer Dim'!$A$2:$E$501,5,FALSE)</f>
        <v>Male</v>
      </c>
      <c r="Q1681" s="6" t="str">
        <f>VLOOKUP(C1681,'Cleaned Customer Dim'!$A$2:$J$501,10,FALSE)</f>
        <v>Platinum</v>
      </c>
      <c r="R1681" s="4" t="str">
        <f>VLOOKUP(D1681,'Cleaned Product Dim'!$A$2:$C$101,3,FALSE)</f>
        <v>Sports</v>
      </c>
      <c r="S1681" s="6">
        <f>VLOOKUP(D1681,'Cleaned Product Dim'!$A$2:$G$101,7,FALSE)</f>
        <v>131.51</v>
      </c>
      <c r="T1681" s="6">
        <f>VLOOKUP(D1681,'Cleaned Product Dim'!$A$2:$H$101,8,FALSE)</f>
        <v>281.95833333333331</v>
      </c>
      <c r="U1681" s="6" t="str">
        <f>VLOOKUP(E1681,'Cleaned Store Dim'!$A$2:$C$21,3,FALSE)</f>
        <v>East</v>
      </c>
      <c r="V1681" s="6" t="str">
        <f>VLOOKUP(E1681,'Cleaned Store Dim'!$A$2:$E$21,5,FALSE)</f>
        <v>Flagship</v>
      </c>
      <c r="W1681" s="6" t="str">
        <f>VLOOKUP(E1681,'Cleaned Store Dim'!$A$2:$F$21,6,FALSE)</f>
        <v>East Stevechester</v>
      </c>
    </row>
    <row r="1682" spans="1:23" ht="15.75" x14ac:dyDescent="0.25">
      <c r="A1682" s="4" t="s">
        <v>3647</v>
      </c>
      <c r="B1682" s="20">
        <v>45790</v>
      </c>
      <c r="C1682" s="4" t="s">
        <v>85</v>
      </c>
      <c r="D1682" s="4" t="s">
        <v>1790</v>
      </c>
      <c r="E1682" s="4" t="s">
        <v>1948</v>
      </c>
      <c r="F1682" s="4">
        <v>3</v>
      </c>
      <c r="G1682" s="4">
        <v>74.66</v>
      </c>
      <c r="H1682" s="4">
        <v>0.03</v>
      </c>
      <c r="I1682" s="4" t="s">
        <v>1961</v>
      </c>
      <c r="J1682" s="4">
        <v>217.26060000000001</v>
      </c>
      <c r="K1682" s="4">
        <f t="shared" si="104"/>
        <v>3</v>
      </c>
      <c r="L1682" s="4">
        <f t="shared" si="105"/>
        <v>74.66</v>
      </c>
      <c r="M1682" s="4">
        <f t="shared" si="106"/>
        <v>0.03</v>
      </c>
      <c r="N1682" s="4">
        <f t="shared" si="107"/>
        <v>217.26060000000001</v>
      </c>
      <c r="O1682" s="6">
        <f>VLOOKUP(C1682,'Cleaned Customer Dim'!$A$2:$D$501,4,FALSE)</f>
        <v>43</v>
      </c>
      <c r="P1682" s="6" t="str">
        <f>VLOOKUP(C1682,'Cleaned Customer Dim'!$A$2:$E$501,5,FALSE)</f>
        <v>Male</v>
      </c>
      <c r="Q1682" s="6" t="str">
        <f>VLOOKUP(C1682,'Cleaned Customer Dim'!$A$2:$J$501,10,FALSE)</f>
        <v>Platinum</v>
      </c>
      <c r="R1682" s="4" t="str">
        <f>VLOOKUP(D1682,'Cleaned Product Dim'!$A$2:$C$101,3,FALSE)</f>
        <v>Clothing</v>
      </c>
      <c r="S1682" s="6">
        <f>VLOOKUP(D1682,'Cleaned Product Dim'!$A$2:$G$101,7,FALSE)</f>
        <v>218.22</v>
      </c>
      <c r="T1682" s="6">
        <f>VLOOKUP(D1682,'Cleaned Product Dim'!$A$2:$H$101,8,FALSE)</f>
        <v>224</v>
      </c>
      <c r="U1682" s="6" t="str">
        <f>VLOOKUP(E1682,'Cleaned Store Dim'!$A$2:$C$21,3,FALSE)</f>
        <v>East</v>
      </c>
      <c r="V1682" s="6" t="str">
        <f>VLOOKUP(E1682,'Cleaned Store Dim'!$A$2:$E$21,5,FALSE)</f>
        <v>Online</v>
      </c>
      <c r="W1682" s="6" t="str">
        <f>VLOOKUP(E1682,'Cleaned Store Dim'!$A$2:$F$21,6,FALSE)</f>
        <v>Vasquez</v>
      </c>
    </row>
    <row r="1683" spans="1:23" ht="15.75" x14ac:dyDescent="0.25">
      <c r="A1683" s="4" t="s">
        <v>3648</v>
      </c>
      <c r="B1683" s="20">
        <v>45150</v>
      </c>
      <c r="C1683" s="4" t="s">
        <v>471</v>
      </c>
      <c r="D1683" s="4" t="s">
        <v>1689</v>
      </c>
      <c r="E1683" s="4" t="s">
        <v>1936</v>
      </c>
      <c r="F1683" s="4">
        <v>3</v>
      </c>
      <c r="G1683" s="4">
        <v>281.95999999999998</v>
      </c>
      <c r="H1683" s="4">
        <v>0.01</v>
      </c>
      <c r="I1683" s="4" t="s">
        <v>1964</v>
      </c>
      <c r="J1683" s="4">
        <v>837.42119999999989</v>
      </c>
      <c r="K1683" s="4">
        <f t="shared" si="104"/>
        <v>3</v>
      </c>
      <c r="L1683" s="4">
        <f t="shared" si="105"/>
        <v>281.95999999999998</v>
      </c>
      <c r="M1683" s="4">
        <f t="shared" si="106"/>
        <v>0.01</v>
      </c>
      <c r="N1683" s="4">
        <f t="shared" si="107"/>
        <v>837.42119999999989</v>
      </c>
      <c r="O1683" s="6">
        <f>VLOOKUP(C1683,'Cleaned Customer Dim'!$A$2:$D$501,4,FALSE)</f>
        <v>29</v>
      </c>
      <c r="P1683" s="6" t="str">
        <f>VLOOKUP(C1683,'Cleaned Customer Dim'!$A$2:$E$501,5,FALSE)</f>
        <v>Male</v>
      </c>
      <c r="Q1683" s="6" t="str">
        <f>VLOOKUP(C1683,'Cleaned Customer Dim'!$A$2:$J$501,10,FALSE)</f>
        <v>Silver</v>
      </c>
      <c r="R1683" s="4" t="str">
        <f>VLOOKUP(D1683,'Cleaned Product Dim'!$A$2:$C$101,3,FALSE)</f>
        <v>Clothing</v>
      </c>
      <c r="S1683" s="6">
        <f>VLOOKUP(D1683,'Cleaned Product Dim'!$A$2:$G$101,7,FALSE)</f>
        <v>353.47</v>
      </c>
      <c r="T1683" s="6">
        <f>VLOOKUP(D1683,'Cleaned Product Dim'!$A$2:$H$101,8,FALSE)</f>
        <v>214</v>
      </c>
      <c r="U1683" s="6" t="str">
        <f>VLOOKUP(E1683,'Cleaned Store Dim'!$A$2:$C$21,3,FALSE)</f>
        <v>North</v>
      </c>
      <c r="V1683" s="6" t="str">
        <f>VLOOKUP(E1683,'Cleaned Store Dim'!$A$2:$E$21,5,FALSE)</f>
        <v>Flagship</v>
      </c>
      <c r="W1683" s="6" t="str">
        <f>VLOOKUP(E1683,'Cleaned Store Dim'!$A$2:$F$21,6,FALSE)</f>
        <v>Jenniferstad</v>
      </c>
    </row>
    <row r="1684" spans="1:23" ht="15.75" x14ac:dyDescent="0.25">
      <c r="A1684" s="4" t="s">
        <v>3649</v>
      </c>
      <c r="B1684" s="20">
        <v>45839</v>
      </c>
      <c r="C1684" s="4" t="s">
        <v>769</v>
      </c>
      <c r="D1684" s="4" t="s">
        <v>1796</v>
      </c>
      <c r="E1684" s="4" t="s">
        <v>1945</v>
      </c>
      <c r="F1684" s="4">
        <v>4</v>
      </c>
      <c r="G1684" s="4">
        <v>622.27</v>
      </c>
      <c r="H1684" s="4">
        <v>0.02</v>
      </c>
      <c r="I1684" s="4" t="s">
        <v>1961</v>
      </c>
      <c r="J1684" s="4">
        <v>2439.2984000000001</v>
      </c>
      <c r="K1684" s="4">
        <f t="shared" si="104"/>
        <v>4</v>
      </c>
      <c r="L1684" s="4">
        <f t="shared" si="105"/>
        <v>622.27</v>
      </c>
      <c r="M1684" s="4">
        <f t="shared" si="106"/>
        <v>0.02</v>
      </c>
      <c r="N1684" s="4">
        <f t="shared" si="107"/>
        <v>2439.2984000000001</v>
      </c>
      <c r="O1684" s="6">
        <f>VLOOKUP(C1684,'Cleaned Customer Dim'!$A$2:$D$501,4,FALSE)</f>
        <v>42</v>
      </c>
      <c r="P1684" s="6" t="str">
        <f>VLOOKUP(C1684,'Cleaned Customer Dim'!$A$2:$E$501,5,FALSE)</f>
        <v>Female</v>
      </c>
      <c r="Q1684" s="6" t="str">
        <f>VLOOKUP(C1684,'Cleaned Customer Dim'!$A$2:$J$501,10,FALSE)</f>
        <v>Bronze</v>
      </c>
      <c r="R1684" s="4" t="str">
        <f>VLOOKUP(D1684,'Cleaned Product Dim'!$A$2:$C$101,3,FALSE)</f>
        <v>Beauty</v>
      </c>
      <c r="S1684" s="6">
        <f>VLOOKUP(D1684,'Cleaned Product Dim'!$A$2:$G$101,7,FALSE)</f>
        <v>214.32</v>
      </c>
      <c r="T1684" s="6">
        <f>VLOOKUP(D1684,'Cleaned Product Dim'!$A$2:$H$101,8,FALSE)</f>
        <v>383</v>
      </c>
      <c r="U1684" s="6" t="str">
        <f>VLOOKUP(E1684,'Cleaned Store Dim'!$A$2:$C$21,3,FALSE)</f>
        <v>East</v>
      </c>
      <c r="V1684" s="6" t="str">
        <f>VLOOKUP(E1684,'Cleaned Store Dim'!$A$2:$E$21,5,FALSE)</f>
        <v>Flagship</v>
      </c>
      <c r="W1684" s="6" t="str">
        <f>VLOOKUP(E1684,'Cleaned Store Dim'!$A$2:$F$21,6,FALSE)</f>
        <v>East Stevechester</v>
      </c>
    </row>
    <row r="1685" spans="1:23" ht="15.75" x14ac:dyDescent="0.25">
      <c r="A1685" s="4" t="s">
        <v>3650</v>
      </c>
      <c r="B1685" s="20">
        <v>45329</v>
      </c>
      <c r="C1685" s="4" t="s">
        <v>367</v>
      </c>
      <c r="D1685" s="4" t="s">
        <v>1689</v>
      </c>
      <c r="E1685" s="4" t="s">
        <v>1914</v>
      </c>
      <c r="F1685" s="4">
        <v>2</v>
      </c>
      <c r="G1685" s="4">
        <v>78.27</v>
      </c>
      <c r="H1685" s="4">
        <v>0.28999999999999998</v>
      </c>
      <c r="I1685" s="4" t="s">
        <v>1964</v>
      </c>
      <c r="J1685" s="4">
        <v>111.1434</v>
      </c>
      <c r="K1685" s="4">
        <f t="shared" si="104"/>
        <v>2</v>
      </c>
      <c r="L1685" s="4">
        <f t="shared" si="105"/>
        <v>78.27</v>
      </c>
      <c r="M1685" s="4">
        <f t="shared" si="106"/>
        <v>0.28999999999999998</v>
      </c>
      <c r="N1685" s="4">
        <f t="shared" si="107"/>
        <v>111.1434</v>
      </c>
      <c r="O1685" s="6">
        <f>VLOOKUP(C1685,'Cleaned Customer Dim'!$A$2:$D$501,4,FALSE)</f>
        <v>34</v>
      </c>
      <c r="P1685" s="6" t="str">
        <f>VLOOKUP(C1685,'Cleaned Customer Dim'!$A$2:$E$501,5,FALSE)</f>
        <v>Female</v>
      </c>
      <c r="Q1685" s="6" t="str">
        <f>VLOOKUP(C1685,'Cleaned Customer Dim'!$A$2:$J$501,10,FALSE)</f>
        <v>Bronze</v>
      </c>
      <c r="R1685" s="4" t="str">
        <f>VLOOKUP(D1685,'Cleaned Product Dim'!$A$2:$C$101,3,FALSE)</f>
        <v>Clothing</v>
      </c>
      <c r="S1685" s="6">
        <f>VLOOKUP(D1685,'Cleaned Product Dim'!$A$2:$G$101,7,FALSE)</f>
        <v>353.47</v>
      </c>
      <c r="T1685" s="6">
        <f>VLOOKUP(D1685,'Cleaned Product Dim'!$A$2:$H$101,8,FALSE)</f>
        <v>214</v>
      </c>
      <c r="U1685" s="6" t="str">
        <f>VLOOKUP(E1685,'Cleaned Store Dim'!$A$2:$C$21,3,FALSE)</f>
        <v>South</v>
      </c>
      <c r="V1685" s="6" t="str">
        <f>VLOOKUP(E1685,'Cleaned Store Dim'!$A$2:$E$21,5,FALSE)</f>
        <v>Online</v>
      </c>
      <c r="W1685" s="6" t="str">
        <f>VLOOKUP(E1685,'Cleaned Store Dim'!$A$2:$F$21,6,FALSE)</f>
        <v>Williamsport</v>
      </c>
    </row>
    <row r="1686" spans="1:23" ht="15.75" x14ac:dyDescent="0.25">
      <c r="A1686" s="4" t="s">
        <v>3651</v>
      </c>
      <c r="B1686" s="20">
        <v>45845</v>
      </c>
      <c r="C1686" s="4" t="s">
        <v>62</v>
      </c>
      <c r="D1686" s="4" t="s">
        <v>1768</v>
      </c>
      <c r="E1686" s="4" t="s">
        <v>1932</v>
      </c>
      <c r="F1686" s="4">
        <v>4</v>
      </c>
      <c r="G1686" s="4">
        <v>676.58</v>
      </c>
      <c r="H1686" s="4">
        <v>0.23</v>
      </c>
      <c r="I1686" s="4" t="s">
        <v>1964</v>
      </c>
      <c r="J1686" s="4">
        <v>2083.8663999999999</v>
      </c>
      <c r="K1686" s="4">
        <f t="shared" si="104"/>
        <v>4</v>
      </c>
      <c r="L1686" s="4">
        <f t="shared" si="105"/>
        <v>676.58</v>
      </c>
      <c r="M1686" s="4">
        <f t="shared" si="106"/>
        <v>0.23</v>
      </c>
      <c r="N1686" s="4">
        <f t="shared" si="107"/>
        <v>2083.8663999999999</v>
      </c>
      <c r="O1686" s="6">
        <f>VLOOKUP(C1686,'Cleaned Customer Dim'!$A$2:$D$501,4,FALSE)</f>
        <v>55</v>
      </c>
      <c r="P1686" s="6" t="str">
        <f>VLOOKUP(C1686,'Cleaned Customer Dim'!$A$2:$E$501,5,FALSE)</f>
        <v>Female</v>
      </c>
      <c r="Q1686" s="6" t="str">
        <f>VLOOKUP(C1686,'Cleaned Customer Dim'!$A$2:$J$501,10,FALSE)</f>
        <v>Platinum</v>
      </c>
      <c r="R1686" s="4" t="str">
        <f>VLOOKUP(D1686,'Cleaned Product Dim'!$A$2:$C$101,3,FALSE)</f>
        <v>Electronics</v>
      </c>
      <c r="S1686" s="6">
        <f>VLOOKUP(D1686,'Cleaned Product Dim'!$A$2:$G$101,7,FALSE)</f>
        <v>86.42</v>
      </c>
      <c r="T1686" s="6">
        <f>VLOOKUP(D1686,'Cleaned Product Dim'!$A$2:$H$101,8,FALSE)</f>
        <v>222</v>
      </c>
      <c r="U1686" s="6" t="str">
        <f>VLOOKUP(E1686,'Cleaned Store Dim'!$A$2:$C$21,3,FALSE)</f>
        <v>East</v>
      </c>
      <c r="V1686" s="6" t="str">
        <f>VLOOKUP(E1686,'Cleaned Store Dim'!$A$2:$E$21,5,FALSE)</f>
        <v>Flagship</v>
      </c>
      <c r="W1686" s="6" t="str">
        <f>VLOOKUP(E1686,'Cleaned Store Dim'!$A$2:$F$21,6,FALSE)</f>
        <v>Johnsonville</v>
      </c>
    </row>
    <row r="1687" spans="1:23" ht="15.75" x14ac:dyDescent="0.25">
      <c r="A1687" s="4" t="s">
        <v>3652</v>
      </c>
      <c r="B1687" s="20">
        <v>45357</v>
      </c>
      <c r="C1687" s="4" t="s">
        <v>2639</v>
      </c>
      <c r="D1687" s="4" t="s">
        <v>1670</v>
      </c>
      <c r="E1687" s="4" t="s">
        <v>1892</v>
      </c>
      <c r="F1687" s="4">
        <v>2</v>
      </c>
      <c r="G1687" s="4">
        <v>938.6</v>
      </c>
      <c r="H1687" s="4">
        <v>0.04</v>
      </c>
      <c r="I1687" s="4" t="s">
        <v>1961</v>
      </c>
      <c r="J1687" s="4">
        <v>1802.1120000000001</v>
      </c>
      <c r="K1687" s="4">
        <f t="shared" si="104"/>
        <v>2</v>
      </c>
      <c r="L1687" s="4">
        <f t="shared" si="105"/>
        <v>938.6</v>
      </c>
      <c r="M1687" s="4">
        <f t="shared" si="106"/>
        <v>0.04</v>
      </c>
      <c r="N1687" s="4">
        <f t="shared" si="107"/>
        <v>1802.1120000000001</v>
      </c>
      <c r="O1687" s="6">
        <f>VLOOKUP(C1687,'Cleaned Customer Dim'!$A$2:$D$501,4,FALSE)</f>
        <v>22</v>
      </c>
      <c r="P1687" s="6" t="str">
        <f>VLOOKUP(C1687,'Cleaned Customer Dim'!$A$2:$E$501,5,FALSE)</f>
        <v>Female</v>
      </c>
      <c r="Q1687" s="6" t="str">
        <f>VLOOKUP(C1687,'Cleaned Customer Dim'!$A$2:$J$501,10,FALSE)</f>
        <v>Bronze</v>
      </c>
      <c r="R1687" s="4" t="str">
        <f>VLOOKUP(D1687,'Cleaned Product Dim'!$A$2:$C$101,3,FALSE)</f>
        <v>Sports</v>
      </c>
      <c r="S1687" s="6">
        <f>VLOOKUP(D1687,'Cleaned Product Dim'!$A$2:$G$101,7,FALSE)</f>
        <v>204.39</v>
      </c>
      <c r="T1687" s="6">
        <f>VLOOKUP(D1687,'Cleaned Product Dim'!$A$2:$H$101,8,FALSE)</f>
        <v>281</v>
      </c>
      <c r="U1687" s="6" t="str">
        <f>VLOOKUP(E1687,'Cleaned Store Dim'!$A$2:$C$21,3,FALSE)</f>
        <v>North</v>
      </c>
      <c r="V1687" s="6" t="str">
        <f>VLOOKUP(E1687,'Cleaned Store Dim'!$A$2:$E$21,5,FALSE)</f>
        <v>Flagship</v>
      </c>
      <c r="W1687" s="6" t="str">
        <f>VLOOKUP(E1687,'Cleaned Store Dim'!$A$2:$F$21,6,FALSE)</f>
        <v>Daniel</v>
      </c>
    </row>
    <row r="1688" spans="1:23" ht="15.75" x14ac:dyDescent="0.25">
      <c r="A1688" s="4" t="s">
        <v>3653</v>
      </c>
      <c r="B1688" s="20">
        <v>45761</v>
      </c>
      <c r="C1688" s="4" t="s">
        <v>1124</v>
      </c>
      <c r="D1688" s="4" t="s">
        <v>1610</v>
      </c>
      <c r="E1688" s="4" t="s">
        <v>1934</v>
      </c>
      <c r="F1688" s="4">
        <v>2</v>
      </c>
      <c r="G1688" s="4">
        <v>859.47</v>
      </c>
      <c r="H1688" s="4">
        <v>0.01</v>
      </c>
      <c r="I1688" s="4" t="s">
        <v>1959</v>
      </c>
      <c r="J1688" s="4">
        <v>1701.7506000000001</v>
      </c>
      <c r="K1688" s="4">
        <f t="shared" si="104"/>
        <v>2</v>
      </c>
      <c r="L1688" s="4">
        <f t="shared" si="105"/>
        <v>859.47</v>
      </c>
      <c r="M1688" s="4">
        <f t="shared" si="106"/>
        <v>0.01</v>
      </c>
      <c r="N1688" s="4">
        <f t="shared" si="107"/>
        <v>1701.7506000000001</v>
      </c>
      <c r="O1688" s="6">
        <f>VLOOKUP(C1688,'Cleaned Customer Dim'!$A$2:$D$501,4,FALSE)</f>
        <v>20</v>
      </c>
      <c r="P1688" s="6" t="str">
        <f>VLOOKUP(C1688,'Cleaned Customer Dim'!$A$2:$E$501,5,FALSE)</f>
        <v>Male</v>
      </c>
      <c r="Q1688" s="6" t="str">
        <f>VLOOKUP(C1688,'Cleaned Customer Dim'!$A$2:$J$501,10,FALSE)</f>
        <v>Gold</v>
      </c>
      <c r="R1688" s="4" t="str">
        <f>VLOOKUP(D1688,'Cleaned Product Dim'!$A$2:$C$101,3,FALSE)</f>
        <v>Electronics</v>
      </c>
      <c r="S1688" s="6">
        <f>VLOOKUP(D1688,'Cleaned Product Dim'!$A$2:$G$101,7,FALSE)</f>
        <v>242.23</v>
      </c>
      <c r="T1688" s="6">
        <f>VLOOKUP(D1688,'Cleaned Product Dim'!$A$2:$H$101,8,FALSE)</f>
        <v>453</v>
      </c>
      <c r="U1688" s="6" t="str">
        <f>VLOOKUP(E1688,'Cleaned Store Dim'!$A$2:$C$21,3,FALSE)</f>
        <v>South</v>
      </c>
      <c r="V1688" s="6" t="str">
        <f>VLOOKUP(E1688,'Cleaned Store Dim'!$A$2:$E$21,5,FALSE)</f>
        <v>Outlet</v>
      </c>
      <c r="W1688" s="6" t="str">
        <f>VLOOKUP(E1688,'Cleaned Store Dim'!$A$2:$F$21,6,FALSE)</f>
        <v>Christopher</v>
      </c>
    </row>
    <row r="1689" spans="1:23" ht="15.75" x14ac:dyDescent="0.25">
      <c r="A1689" s="4" t="s">
        <v>3654</v>
      </c>
      <c r="B1689" s="20">
        <v>45629</v>
      </c>
      <c r="C1689" s="4" t="s">
        <v>218</v>
      </c>
      <c r="D1689" s="4" t="s">
        <v>1658</v>
      </c>
      <c r="E1689" s="4" t="s">
        <v>1934</v>
      </c>
      <c r="F1689" s="4">
        <v>3</v>
      </c>
      <c r="G1689" s="4">
        <v>672.98</v>
      </c>
      <c r="H1689" s="4">
        <v>0.23</v>
      </c>
      <c r="I1689" s="4" t="s">
        <v>1961</v>
      </c>
      <c r="J1689" s="4">
        <v>1554.5838000000001</v>
      </c>
      <c r="K1689" s="4">
        <f t="shared" si="104"/>
        <v>3</v>
      </c>
      <c r="L1689" s="4">
        <f t="shared" si="105"/>
        <v>672.98</v>
      </c>
      <c r="M1689" s="4">
        <f t="shared" si="106"/>
        <v>0.23</v>
      </c>
      <c r="N1689" s="4">
        <f t="shared" si="107"/>
        <v>1554.5838000000001</v>
      </c>
      <c r="O1689" s="6">
        <f>VLOOKUP(C1689,'Cleaned Customer Dim'!$A$2:$D$501,4,FALSE)</f>
        <v>43</v>
      </c>
      <c r="P1689" s="6" t="str">
        <f>VLOOKUP(C1689,'Cleaned Customer Dim'!$A$2:$E$501,5,FALSE)</f>
        <v>Female</v>
      </c>
      <c r="Q1689" s="6" t="str">
        <f>VLOOKUP(C1689,'Cleaned Customer Dim'!$A$2:$J$501,10,FALSE)</f>
        <v>Platinum</v>
      </c>
      <c r="R1689" s="4" t="str">
        <f>VLOOKUP(D1689,'Cleaned Product Dim'!$A$2:$C$101,3,FALSE)</f>
        <v>Home</v>
      </c>
      <c r="S1689" s="6">
        <f>VLOOKUP(D1689,'Cleaned Product Dim'!$A$2:$G$101,7,FALSE)</f>
        <v>234.80599999999998</v>
      </c>
      <c r="T1689" s="6">
        <f>VLOOKUP(D1689,'Cleaned Product Dim'!$A$2:$H$101,8,FALSE)</f>
        <v>378</v>
      </c>
      <c r="U1689" s="6" t="str">
        <f>VLOOKUP(E1689,'Cleaned Store Dim'!$A$2:$C$21,3,FALSE)</f>
        <v>South</v>
      </c>
      <c r="V1689" s="6" t="str">
        <f>VLOOKUP(E1689,'Cleaned Store Dim'!$A$2:$E$21,5,FALSE)</f>
        <v>Outlet</v>
      </c>
      <c r="W1689" s="6" t="str">
        <f>VLOOKUP(E1689,'Cleaned Store Dim'!$A$2:$F$21,6,FALSE)</f>
        <v>Christopher</v>
      </c>
    </row>
    <row r="1690" spans="1:23" ht="15.75" x14ac:dyDescent="0.25">
      <c r="A1690" s="4" t="s">
        <v>3655</v>
      </c>
      <c r="B1690" s="20">
        <v>45509</v>
      </c>
      <c r="C1690" s="4" t="s">
        <v>680</v>
      </c>
      <c r="D1690" s="4" t="s">
        <v>1750</v>
      </c>
      <c r="E1690" s="4" t="s">
        <v>1945</v>
      </c>
      <c r="F1690" s="4">
        <v>1</v>
      </c>
      <c r="G1690" s="4">
        <v>75.8</v>
      </c>
      <c r="H1690" s="4">
        <v>0.28999999999999998</v>
      </c>
      <c r="I1690" s="4" t="s">
        <v>1961</v>
      </c>
      <c r="J1690" s="4">
        <v>53.817999999999998</v>
      </c>
      <c r="K1690" s="4">
        <f t="shared" si="104"/>
        <v>1</v>
      </c>
      <c r="L1690" s="4">
        <f t="shared" si="105"/>
        <v>75.8</v>
      </c>
      <c r="M1690" s="4">
        <f t="shared" si="106"/>
        <v>0.28999999999999998</v>
      </c>
      <c r="N1690" s="4">
        <f t="shared" si="107"/>
        <v>53.817999999999998</v>
      </c>
      <c r="O1690" s="6">
        <f>VLOOKUP(C1690,'Cleaned Customer Dim'!$A$2:$D$501,4,FALSE)</f>
        <v>26</v>
      </c>
      <c r="P1690" s="6" t="str">
        <f>VLOOKUP(C1690,'Cleaned Customer Dim'!$A$2:$E$501,5,FALSE)</f>
        <v>Female</v>
      </c>
      <c r="Q1690" s="6" t="str">
        <f>VLOOKUP(C1690,'Cleaned Customer Dim'!$A$2:$J$501,10,FALSE)</f>
        <v>Silver</v>
      </c>
      <c r="R1690" s="4" t="str">
        <f>VLOOKUP(D1690,'Cleaned Product Dim'!$A$2:$C$101,3,FALSE)</f>
        <v>Home</v>
      </c>
      <c r="S1690" s="6">
        <f>VLOOKUP(D1690,'Cleaned Product Dim'!$A$2:$G$101,7,FALSE)</f>
        <v>461.47</v>
      </c>
      <c r="T1690" s="6">
        <f>VLOOKUP(D1690,'Cleaned Product Dim'!$A$2:$H$101,8,FALSE)</f>
        <v>190</v>
      </c>
      <c r="U1690" s="6" t="str">
        <f>VLOOKUP(E1690,'Cleaned Store Dim'!$A$2:$C$21,3,FALSE)</f>
        <v>East</v>
      </c>
      <c r="V1690" s="6" t="str">
        <f>VLOOKUP(E1690,'Cleaned Store Dim'!$A$2:$E$21,5,FALSE)</f>
        <v>Flagship</v>
      </c>
      <c r="W1690" s="6" t="str">
        <f>VLOOKUP(E1690,'Cleaned Store Dim'!$A$2:$F$21,6,FALSE)</f>
        <v>East Stevechester</v>
      </c>
    </row>
    <row r="1691" spans="1:23" ht="15.75" x14ac:dyDescent="0.25">
      <c r="A1691" s="4" t="s">
        <v>3656</v>
      </c>
      <c r="B1691" s="20">
        <v>45300</v>
      </c>
      <c r="C1691" s="4" t="s">
        <v>141</v>
      </c>
      <c r="D1691" s="4" t="s">
        <v>1625</v>
      </c>
      <c r="E1691" s="4" t="s">
        <v>1936</v>
      </c>
      <c r="F1691" s="4">
        <v>4</v>
      </c>
      <c r="G1691" s="4">
        <v>742.15</v>
      </c>
      <c r="H1691" s="4">
        <v>0.1</v>
      </c>
      <c r="I1691" s="4" t="s">
        <v>1964</v>
      </c>
      <c r="J1691" s="4">
        <v>2671.74</v>
      </c>
      <c r="K1691" s="4">
        <f t="shared" si="104"/>
        <v>4</v>
      </c>
      <c r="L1691" s="4">
        <f t="shared" si="105"/>
        <v>742.15</v>
      </c>
      <c r="M1691" s="4">
        <f t="shared" si="106"/>
        <v>0.1</v>
      </c>
      <c r="N1691" s="4">
        <f t="shared" si="107"/>
        <v>2671.74</v>
      </c>
      <c r="O1691" s="6">
        <f>VLOOKUP(C1691,'Cleaned Customer Dim'!$A$2:$D$501,4,FALSE)</f>
        <v>27</v>
      </c>
      <c r="P1691" s="6" t="str">
        <f>VLOOKUP(C1691,'Cleaned Customer Dim'!$A$2:$E$501,5,FALSE)</f>
        <v>Female</v>
      </c>
      <c r="Q1691" s="6" t="str">
        <f>VLOOKUP(C1691,'Cleaned Customer Dim'!$A$2:$J$501,10,FALSE)</f>
        <v>Platinum</v>
      </c>
      <c r="R1691" s="4" t="str">
        <f>VLOOKUP(D1691,'Cleaned Product Dim'!$A$2:$C$101,3,FALSE)</f>
        <v>Sports</v>
      </c>
      <c r="S1691" s="6">
        <f>VLOOKUP(D1691,'Cleaned Product Dim'!$A$2:$G$101,7,FALSE)</f>
        <v>144.53</v>
      </c>
      <c r="T1691" s="6">
        <f>VLOOKUP(D1691,'Cleaned Product Dim'!$A$2:$H$101,8,FALSE)</f>
        <v>367</v>
      </c>
      <c r="U1691" s="6" t="str">
        <f>VLOOKUP(E1691,'Cleaned Store Dim'!$A$2:$C$21,3,FALSE)</f>
        <v>North</v>
      </c>
      <c r="V1691" s="6" t="str">
        <f>VLOOKUP(E1691,'Cleaned Store Dim'!$A$2:$E$21,5,FALSE)</f>
        <v>Flagship</v>
      </c>
      <c r="W1691" s="6" t="str">
        <f>VLOOKUP(E1691,'Cleaned Store Dim'!$A$2:$F$21,6,FALSE)</f>
        <v>Jenniferstad</v>
      </c>
    </row>
    <row r="1692" spans="1:23" ht="15.75" x14ac:dyDescent="0.25">
      <c r="A1692" s="4" t="s">
        <v>3657</v>
      </c>
      <c r="B1692" s="20">
        <v>45328</v>
      </c>
      <c r="C1692" s="4" t="s">
        <v>268</v>
      </c>
      <c r="D1692" s="4" t="s">
        <v>1667</v>
      </c>
      <c r="E1692" s="4" t="s">
        <v>1914</v>
      </c>
      <c r="F1692" s="4">
        <v>1</v>
      </c>
      <c r="G1692" s="4">
        <v>637.39</v>
      </c>
      <c r="H1692" s="4">
        <v>0.22</v>
      </c>
      <c r="I1692" s="4" t="s">
        <v>1961</v>
      </c>
      <c r="J1692" s="4">
        <v>497.16419999999999</v>
      </c>
      <c r="K1692" s="4">
        <f t="shared" si="104"/>
        <v>1</v>
      </c>
      <c r="L1692" s="4">
        <f t="shared" si="105"/>
        <v>637.39</v>
      </c>
      <c r="M1692" s="4">
        <f t="shared" si="106"/>
        <v>0.22</v>
      </c>
      <c r="N1692" s="4">
        <f t="shared" si="107"/>
        <v>497.16419999999999</v>
      </c>
      <c r="O1692" s="6">
        <f>VLOOKUP(C1692,'Cleaned Customer Dim'!$A$2:$D$501,4,FALSE)</f>
        <v>39</v>
      </c>
      <c r="P1692" s="6" t="str">
        <f>VLOOKUP(C1692,'Cleaned Customer Dim'!$A$2:$E$501,5,FALSE)</f>
        <v>Female</v>
      </c>
      <c r="Q1692" s="6" t="str">
        <f>VLOOKUP(C1692,'Cleaned Customer Dim'!$A$2:$J$501,10,FALSE)</f>
        <v>Gold</v>
      </c>
      <c r="R1692" s="4" t="str">
        <f>VLOOKUP(D1692,'Cleaned Product Dim'!$A$2:$C$101,3,FALSE)</f>
        <v>Home</v>
      </c>
      <c r="S1692" s="6">
        <f>VLOOKUP(D1692,'Cleaned Product Dim'!$A$2:$G$101,7,FALSE)</f>
        <v>19.52</v>
      </c>
      <c r="T1692" s="6">
        <f>VLOOKUP(D1692,'Cleaned Product Dim'!$A$2:$H$101,8,FALSE)</f>
        <v>57</v>
      </c>
      <c r="U1692" s="6" t="str">
        <f>VLOOKUP(E1692,'Cleaned Store Dim'!$A$2:$C$21,3,FALSE)</f>
        <v>South</v>
      </c>
      <c r="V1692" s="6" t="str">
        <f>VLOOKUP(E1692,'Cleaned Store Dim'!$A$2:$E$21,5,FALSE)</f>
        <v>Online</v>
      </c>
      <c r="W1692" s="6" t="str">
        <f>VLOOKUP(E1692,'Cleaned Store Dim'!$A$2:$F$21,6,FALSE)</f>
        <v>Williamsport</v>
      </c>
    </row>
    <row r="1693" spans="1:23" ht="15.75" x14ac:dyDescent="0.25">
      <c r="A1693" s="4" t="s">
        <v>3658</v>
      </c>
      <c r="B1693" s="20">
        <v>45230</v>
      </c>
      <c r="C1693" s="4" t="s">
        <v>1232</v>
      </c>
      <c r="D1693" s="4" t="s">
        <v>1580</v>
      </c>
      <c r="E1693" s="4" t="s">
        <v>1942</v>
      </c>
      <c r="F1693" s="4">
        <v>1</v>
      </c>
      <c r="G1693" s="4">
        <v>631</v>
      </c>
      <c r="H1693" s="4">
        <v>0.04</v>
      </c>
      <c r="I1693" s="4" t="s">
        <v>1959</v>
      </c>
      <c r="J1693" s="4">
        <v>605.76</v>
      </c>
      <c r="K1693" s="4">
        <f t="shared" si="104"/>
        <v>1</v>
      </c>
      <c r="L1693" s="4">
        <f t="shared" si="105"/>
        <v>631</v>
      </c>
      <c r="M1693" s="4">
        <f t="shared" si="106"/>
        <v>0.04</v>
      </c>
      <c r="N1693" s="4">
        <f t="shared" si="107"/>
        <v>605.76</v>
      </c>
      <c r="O1693" s="6">
        <f>VLOOKUP(C1693,'Cleaned Customer Dim'!$A$2:$D$501,4,FALSE)</f>
        <v>40</v>
      </c>
      <c r="P1693" s="6" t="str">
        <f>VLOOKUP(C1693,'Cleaned Customer Dim'!$A$2:$E$501,5,FALSE)</f>
        <v>Female</v>
      </c>
      <c r="Q1693" s="6" t="str">
        <f>VLOOKUP(C1693,'Cleaned Customer Dim'!$A$2:$J$501,10,FALSE)</f>
        <v>Bronze</v>
      </c>
      <c r="R1693" s="4" t="str">
        <f>VLOOKUP(D1693,'Cleaned Product Dim'!$A$2:$C$101,3,FALSE)</f>
        <v>Beauty</v>
      </c>
      <c r="S1693" s="6">
        <f>VLOOKUP(D1693,'Cleaned Product Dim'!$A$2:$G$101,7,FALSE)</f>
        <v>312.8</v>
      </c>
      <c r="T1693" s="6">
        <f>VLOOKUP(D1693,'Cleaned Product Dim'!$A$2:$H$101,8,FALSE)</f>
        <v>350</v>
      </c>
      <c r="U1693" s="6" t="str">
        <f>VLOOKUP(E1693,'Cleaned Store Dim'!$A$2:$C$21,3,FALSE)</f>
        <v>North</v>
      </c>
      <c r="V1693" s="6" t="str">
        <f>VLOOKUP(E1693,'Cleaned Store Dim'!$A$2:$E$21,5,FALSE)</f>
        <v>Flagship</v>
      </c>
      <c r="W1693" s="6" t="str">
        <f>VLOOKUP(E1693,'Cleaned Store Dim'!$A$2:$F$21,6,FALSE)</f>
        <v>Benson</v>
      </c>
    </row>
    <row r="1694" spans="1:23" ht="15.75" x14ac:dyDescent="0.25">
      <c r="A1694" s="4" t="s">
        <v>3659</v>
      </c>
      <c r="B1694" s="20">
        <v>45916</v>
      </c>
      <c r="C1694" s="4" t="s">
        <v>1238</v>
      </c>
      <c r="D1694" s="4" t="s">
        <v>1823</v>
      </c>
      <c r="E1694" s="4" t="s">
        <v>1901</v>
      </c>
      <c r="F1694" s="4">
        <v>4</v>
      </c>
      <c r="G1694" s="4">
        <v>983.98</v>
      </c>
      <c r="H1694" s="4">
        <v>0.11</v>
      </c>
      <c r="I1694" s="4" t="s">
        <v>1964</v>
      </c>
      <c r="J1694" s="4">
        <v>3502.9688000000001</v>
      </c>
      <c r="K1694" s="4">
        <f t="shared" si="104"/>
        <v>4</v>
      </c>
      <c r="L1694" s="4">
        <f t="shared" si="105"/>
        <v>983.98</v>
      </c>
      <c r="M1694" s="4">
        <f t="shared" si="106"/>
        <v>0.11</v>
      </c>
      <c r="N1694" s="4">
        <f t="shared" si="107"/>
        <v>3502.9688000000001</v>
      </c>
      <c r="O1694" s="6">
        <f>VLOOKUP(C1694,'Cleaned Customer Dim'!$A$2:$D$501,4,FALSE)</f>
        <v>46</v>
      </c>
      <c r="P1694" s="6" t="str">
        <f>VLOOKUP(C1694,'Cleaned Customer Dim'!$A$2:$E$501,5,FALSE)</f>
        <v>Male</v>
      </c>
      <c r="Q1694" s="6" t="str">
        <f>VLOOKUP(C1694,'Cleaned Customer Dim'!$A$2:$J$501,10,FALSE)</f>
        <v>Bronze</v>
      </c>
      <c r="R1694" s="4" t="str">
        <f>VLOOKUP(D1694,'Cleaned Product Dim'!$A$2:$C$101,3,FALSE)</f>
        <v>Home</v>
      </c>
      <c r="S1694" s="6">
        <f>VLOOKUP(D1694,'Cleaned Product Dim'!$A$2:$G$101,7,FALSE)</f>
        <v>143.43</v>
      </c>
      <c r="T1694" s="6">
        <f>VLOOKUP(D1694,'Cleaned Product Dim'!$A$2:$H$101,8,FALSE)</f>
        <v>58</v>
      </c>
      <c r="U1694" s="6" t="str">
        <f>VLOOKUP(E1694,'Cleaned Store Dim'!$A$2:$C$21,3,FALSE)</f>
        <v>North</v>
      </c>
      <c r="V1694" s="6" t="str">
        <f>VLOOKUP(E1694,'Cleaned Store Dim'!$A$2:$E$21,5,FALSE)</f>
        <v>Outlet</v>
      </c>
      <c r="W1694" s="6" t="str">
        <f>VLOOKUP(E1694,'Cleaned Store Dim'!$A$2:$F$21,6,FALSE)</f>
        <v>Goldberg</v>
      </c>
    </row>
    <row r="1695" spans="1:23" ht="15.75" x14ac:dyDescent="0.25">
      <c r="A1695" s="4" t="s">
        <v>3660</v>
      </c>
      <c r="B1695" s="20">
        <v>45325</v>
      </c>
      <c r="C1695" s="4" t="s">
        <v>209</v>
      </c>
      <c r="D1695" s="4" t="s">
        <v>1747</v>
      </c>
      <c r="E1695" s="4" t="s">
        <v>1927</v>
      </c>
      <c r="F1695" s="4">
        <v>4</v>
      </c>
      <c r="G1695" s="4">
        <v>73.69</v>
      </c>
      <c r="H1695" s="4">
        <v>0.08</v>
      </c>
      <c r="I1695" s="4" t="s">
        <v>1959</v>
      </c>
      <c r="J1695" s="4">
        <v>271.17919999999998</v>
      </c>
      <c r="K1695" s="4">
        <f t="shared" si="104"/>
        <v>4</v>
      </c>
      <c r="L1695" s="4">
        <f t="shared" si="105"/>
        <v>73.69</v>
      </c>
      <c r="M1695" s="4">
        <f t="shared" si="106"/>
        <v>0.08</v>
      </c>
      <c r="N1695" s="4">
        <f t="shared" si="107"/>
        <v>271.17919999999998</v>
      </c>
      <c r="O1695" s="6">
        <f>VLOOKUP(C1695,'Cleaned Customer Dim'!$A$2:$D$501,4,FALSE)</f>
        <v>24</v>
      </c>
      <c r="P1695" s="6" t="str">
        <f>VLOOKUP(C1695,'Cleaned Customer Dim'!$A$2:$E$501,5,FALSE)</f>
        <v>Male</v>
      </c>
      <c r="Q1695" s="6" t="str">
        <f>VLOOKUP(C1695,'Cleaned Customer Dim'!$A$2:$J$501,10,FALSE)</f>
        <v>Platinum</v>
      </c>
      <c r="R1695" s="4" t="str">
        <f>VLOOKUP(D1695,'Cleaned Product Dim'!$A$2:$C$101,3,FALSE)</f>
        <v>Home</v>
      </c>
      <c r="S1695" s="6">
        <f>VLOOKUP(D1695,'Cleaned Product Dim'!$A$2:$G$101,7,FALSE)</f>
        <v>81.75</v>
      </c>
      <c r="T1695" s="6">
        <f>VLOOKUP(D1695,'Cleaned Product Dim'!$A$2:$H$101,8,FALSE)</f>
        <v>226.05</v>
      </c>
      <c r="U1695" s="6" t="str">
        <f>VLOOKUP(E1695,'Cleaned Store Dim'!$A$2:$C$21,3,FALSE)</f>
        <v>South</v>
      </c>
      <c r="V1695" s="6" t="str">
        <f>VLOOKUP(E1695,'Cleaned Store Dim'!$A$2:$E$21,5,FALSE)</f>
        <v>Online</v>
      </c>
      <c r="W1695" s="6" t="str">
        <f>VLOOKUP(E1695,'Cleaned Store Dim'!$A$2:$F$21,6,FALSE)</f>
        <v>Lake</v>
      </c>
    </row>
    <row r="1696" spans="1:23" ht="15.75" x14ac:dyDescent="0.25">
      <c r="A1696" s="4" t="s">
        <v>3661</v>
      </c>
      <c r="B1696" s="20">
        <v>45490</v>
      </c>
      <c r="C1696" s="4" t="s">
        <v>1355</v>
      </c>
      <c r="D1696" s="4" t="s">
        <v>1603</v>
      </c>
      <c r="E1696" s="4" t="s">
        <v>1914</v>
      </c>
      <c r="F1696" s="4">
        <v>3</v>
      </c>
      <c r="G1696" s="4">
        <v>110.99</v>
      </c>
      <c r="H1696" s="4">
        <v>0.21</v>
      </c>
      <c r="I1696" s="4" t="s">
        <v>1959</v>
      </c>
      <c r="J1696" s="4">
        <v>263.04629999999997</v>
      </c>
      <c r="K1696" s="4">
        <f t="shared" si="104"/>
        <v>3</v>
      </c>
      <c r="L1696" s="4">
        <f t="shared" si="105"/>
        <v>110.99</v>
      </c>
      <c r="M1696" s="4">
        <f t="shared" si="106"/>
        <v>0.21</v>
      </c>
      <c r="N1696" s="4">
        <f t="shared" si="107"/>
        <v>263.04629999999997</v>
      </c>
      <c r="O1696" s="6">
        <f>VLOOKUP(C1696,'Cleaned Customer Dim'!$A$2:$D$501,4,FALSE)</f>
        <v>51</v>
      </c>
      <c r="P1696" s="6" t="str">
        <f>VLOOKUP(C1696,'Cleaned Customer Dim'!$A$2:$E$501,5,FALSE)</f>
        <v>Female</v>
      </c>
      <c r="Q1696" s="6" t="str">
        <f>VLOOKUP(C1696,'Cleaned Customer Dim'!$A$2:$J$501,10,FALSE)</f>
        <v>Silver</v>
      </c>
      <c r="R1696" s="4" t="str">
        <f>VLOOKUP(D1696,'Cleaned Product Dim'!$A$2:$C$101,3,FALSE)</f>
        <v>Electronics</v>
      </c>
      <c r="S1696" s="6">
        <f>VLOOKUP(D1696,'Cleaned Product Dim'!$A$2:$G$101,7,FALSE)</f>
        <v>449.4</v>
      </c>
      <c r="T1696" s="6">
        <f>VLOOKUP(D1696,'Cleaned Product Dim'!$A$2:$H$101,8,FALSE)</f>
        <v>274.7</v>
      </c>
      <c r="U1696" s="6" t="str">
        <f>VLOOKUP(E1696,'Cleaned Store Dim'!$A$2:$C$21,3,FALSE)</f>
        <v>South</v>
      </c>
      <c r="V1696" s="6" t="str">
        <f>VLOOKUP(E1696,'Cleaned Store Dim'!$A$2:$E$21,5,FALSE)</f>
        <v>Online</v>
      </c>
      <c r="W1696" s="6" t="str">
        <f>VLOOKUP(E1696,'Cleaned Store Dim'!$A$2:$F$21,6,FALSE)</f>
        <v>Williamsport</v>
      </c>
    </row>
    <row r="1697" spans="1:23" ht="15.75" x14ac:dyDescent="0.25">
      <c r="A1697" s="4" t="s">
        <v>3662</v>
      </c>
      <c r="B1697" s="20">
        <v>45998</v>
      </c>
      <c r="C1697" s="4" t="s">
        <v>305</v>
      </c>
      <c r="D1697" s="4" t="s">
        <v>1599</v>
      </c>
      <c r="E1697" s="4" t="s">
        <v>1914</v>
      </c>
      <c r="F1697" s="4">
        <v>1</v>
      </c>
      <c r="G1697" s="4">
        <v>66.86</v>
      </c>
      <c r="H1697" s="4">
        <v>0.22</v>
      </c>
      <c r="I1697" s="4" t="s">
        <v>1964</v>
      </c>
      <c r="J1697" s="4">
        <v>52.150799999999997</v>
      </c>
      <c r="K1697" s="4">
        <f t="shared" si="104"/>
        <v>1</v>
      </c>
      <c r="L1697" s="4">
        <f t="shared" si="105"/>
        <v>66.86</v>
      </c>
      <c r="M1697" s="4">
        <f t="shared" si="106"/>
        <v>0.22</v>
      </c>
      <c r="N1697" s="4">
        <f t="shared" si="107"/>
        <v>52.150799999999997</v>
      </c>
      <c r="O1697" s="6">
        <f>VLOOKUP(C1697,'Cleaned Customer Dim'!$A$2:$D$501,4,FALSE)</f>
        <v>48</v>
      </c>
      <c r="P1697" s="6" t="str">
        <f>VLOOKUP(C1697,'Cleaned Customer Dim'!$A$2:$E$501,5,FALSE)</f>
        <v>Female</v>
      </c>
      <c r="Q1697" s="6" t="str">
        <f>VLOOKUP(C1697,'Cleaned Customer Dim'!$A$2:$J$501,10,FALSE)</f>
        <v>Bronze</v>
      </c>
      <c r="R1697" s="4" t="str">
        <f>VLOOKUP(D1697,'Cleaned Product Dim'!$A$2:$C$101,3,FALSE)</f>
        <v>Home</v>
      </c>
      <c r="S1697" s="6">
        <f>VLOOKUP(D1697,'Cleaned Product Dim'!$A$2:$G$101,7,FALSE)</f>
        <v>298.86</v>
      </c>
      <c r="T1697" s="6">
        <f>VLOOKUP(D1697,'Cleaned Product Dim'!$A$2:$H$101,8,FALSE)</f>
        <v>308</v>
      </c>
      <c r="U1697" s="6" t="str">
        <f>VLOOKUP(E1697,'Cleaned Store Dim'!$A$2:$C$21,3,FALSE)</f>
        <v>South</v>
      </c>
      <c r="V1697" s="6" t="str">
        <f>VLOOKUP(E1697,'Cleaned Store Dim'!$A$2:$E$21,5,FALSE)</f>
        <v>Online</v>
      </c>
      <c r="W1697" s="6" t="str">
        <f>VLOOKUP(E1697,'Cleaned Store Dim'!$A$2:$F$21,6,FALSE)</f>
        <v>Williamsport</v>
      </c>
    </row>
    <row r="1698" spans="1:23" ht="15.75" x14ac:dyDescent="0.25">
      <c r="A1698" s="4" t="s">
        <v>3663</v>
      </c>
      <c r="B1698" s="20">
        <v>45604</v>
      </c>
      <c r="C1698" s="4" t="s">
        <v>1307</v>
      </c>
      <c r="D1698" s="4" t="s">
        <v>1783</v>
      </c>
      <c r="E1698" s="4" t="s">
        <v>1945</v>
      </c>
      <c r="F1698" s="4">
        <v>1</v>
      </c>
      <c r="G1698" s="4">
        <v>980.26</v>
      </c>
      <c r="H1698" s="4">
        <v>0.14000000000000001</v>
      </c>
      <c r="I1698" s="4" t="s">
        <v>1961</v>
      </c>
      <c r="J1698" s="4">
        <v>843.02359999999999</v>
      </c>
      <c r="K1698" s="4">
        <f t="shared" si="104"/>
        <v>1</v>
      </c>
      <c r="L1698" s="4">
        <f t="shared" si="105"/>
        <v>980.26</v>
      </c>
      <c r="M1698" s="4">
        <f t="shared" si="106"/>
        <v>0.14000000000000001</v>
      </c>
      <c r="N1698" s="4">
        <f t="shared" si="107"/>
        <v>843.02359999999999</v>
      </c>
      <c r="O1698" s="6">
        <f>VLOOKUP(C1698,'Cleaned Customer Dim'!$A$2:$D$501,4,FALSE)</f>
        <v>64</v>
      </c>
      <c r="P1698" s="6" t="str">
        <f>VLOOKUP(C1698,'Cleaned Customer Dim'!$A$2:$E$501,5,FALSE)</f>
        <v>Female</v>
      </c>
      <c r="Q1698" s="6" t="str">
        <f>VLOOKUP(C1698,'Cleaned Customer Dim'!$A$2:$J$501,10,FALSE)</f>
        <v>Bronze</v>
      </c>
      <c r="R1698" s="4" t="str">
        <f>VLOOKUP(D1698,'Cleaned Product Dim'!$A$2:$C$101,3,FALSE)</f>
        <v>Electronics</v>
      </c>
      <c r="S1698" s="6">
        <f>VLOOKUP(D1698,'Cleaned Product Dim'!$A$2:$G$101,7,FALSE)</f>
        <v>349.17</v>
      </c>
      <c r="T1698" s="6">
        <f>VLOOKUP(D1698,'Cleaned Product Dim'!$A$2:$H$101,8,FALSE)</f>
        <v>476</v>
      </c>
      <c r="U1698" s="6" t="str">
        <f>VLOOKUP(E1698,'Cleaned Store Dim'!$A$2:$C$21,3,FALSE)</f>
        <v>East</v>
      </c>
      <c r="V1698" s="6" t="str">
        <f>VLOOKUP(E1698,'Cleaned Store Dim'!$A$2:$E$21,5,FALSE)</f>
        <v>Flagship</v>
      </c>
      <c r="W1698" s="6" t="str">
        <f>VLOOKUP(E1698,'Cleaned Store Dim'!$A$2:$F$21,6,FALSE)</f>
        <v>East Stevechester</v>
      </c>
    </row>
    <row r="1699" spans="1:23" ht="15.75" x14ac:dyDescent="0.25">
      <c r="A1699" s="4" t="s">
        <v>3664</v>
      </c>
      <c r="B1699" s="20">
        <v>45322</v>
      </c>
      <c r="C1699" s="4" t="s">
        <v>151</v>
      </c>
      <c r="D1699" s="4" t="s">
        <v>1628</v>
      </c>
      <c r="E1699" s="4" t="s">
        <v>1945</v>
      </c>
      <c r="F1699" s="4">
        <v>1</v>
      </c>
      <c r="G1699" s="4">
        <v>235.28</v>
      </c>
      <c r="H1699" s="4">
        <v>0.05</v>
      </c>
      <c r="I1699" s="4" t="s">
        <v>1961</v>
      </c>
      <c r="J1699" s="4">
        <v>223.51599999999999</v>
      </c>
      <c r="K1699" s="4">
        <f t="shared" si="104"/>
        <v>1</v>
      </c>
      <c r="L1699" s="4">
        <f t="shared" si="105"/>
        <v>235.28</v>
      </c>
      <c r="M1699" s="4">
        <f t="shared" si="106"/>
        <v>0.05</v>
      </c>
      <c r="N1699" s="4">
        <f t="shared" si="107"/>
        <v>223.51599999999999</v>
      </c>
      <c r="O1699" s="6">
        <f>VLOOKUP(C1699,'Cleaned Customer Dim'!$A$2:$D$501,4,FALSE)</f>
        <v>27</v>
      </c>
      <c r="P1699" s="6" t="str">
        <f>VLOOKUP(C1699,'Cleaned Customer Dim'!$A$2:$E$501,5,FALSE)</f>
        <v>Female</v>
      </c>
      <c r="Q1699" s="6" t="str">
        <f>VLOOKUP(C1699,'Cleaned Customer Dim'!$A$2:$J$501,10,FALSE)</f>
        <v>Platinum</v>
      </c>
      <c r="R1699" s="4" t="str">
        <f>VLOOKUP(D1699,'Cleaned Product Dim'!$A$2:$C$101,3,FALSE)</f>
        <v>Clothing</v>
      </c>
      <c r="S1699" s="6">
        <f>VLOOKUP(D1699,'Cleaned Product Dim'!$A$2:$G$101,7,FALSE)</f>
        <v>265.73266666666666</v>
      </c>
      <c r="T1699" s="6">
        <f>VLOOKUP(D1699,'Cleaned Product Dim'!$A$2:$H$101,8,FALSE)</f>
        <v>343</v>
      </c>
      <c r="U1699" s="6" t="str">
        <f>VLOOKUP(E1699,'Cleaned Store Dim'!$A$2:$C$21,3,FALSE)</f>
        <v>East</v>
      </c>
      <c r="V1699" s="6" t="str">
        <f>VLOOKUP(E1699,'Cleaned Store Dim'!$A$2:$E$21,5,FALSE)</f>
        <v>Flagship</v>
      </c>
      <c r="W1699" s="6" t="str">
        <f>VLOOKUP(E1699,'Cleaned Store Dim'!$A$2:$F$21,6,FALSE)</f>
        <v>East Stevechester</v>
      </c>
    </row>
    <row r="1700" spans="1:23" ht="15.75" x14ac:dyDescent="0.25">
      <c r="A1700" s="4" t="s">
        <v>3665</v>
      </c>
      <c r="B1700" s="20">
        <v>45482</v>
      </c>
      <c r="C1700" s="4" t="s">
        <v>1304</v>
      </c>
      <c r="D1700" s="4" t="s">
        <v>1555</v>
      </c>
      <c r="E1700" s="4" t="s">
        <v>1936</v>
      </c>
      <c r="F1700" s="4">
        <v>3</v>
      </c>
      <c r="G1700" s="4">
        <v>407.39</v>
      </c>
      <c r="H1700" s="4">
        <v>0.08</v>
      </c>
      <c r="I1700" s="4" t="s">
        <v>1961</v>
      </c>
      <c r="J1700" s="4">
        <v>1124.3964000000001</v>
      </c>
      <c r="K1700" s="4">
        <f t="shared" si="104"/>
        <v>3</v>
      </c>
      <c r="L1700" s="4">
        <f t="shared" si="105"/>
        <v>407.39</v>
      </c>
      <c r="M1700" s="4">
        <f t="shared" si="106"/>
        <v>0.08</v>
      </c>
      <c r="N1700" s="4">
        <f t="shared" si="107"/>
        <v>1124.3964000000001</v>
      </c>
      <c r="O1700" s="6">
        <f>VLOOKUP(C1700,'Cleaned Customer Dim'!$A$2:$D$501,4,FALSE)</f>
        <v>46</v>
      </c>
      <c r="P1700" s="6" t="str">
        <f>VLOOKUP(C1700,'Cleaned Customer Dim'!$A$2:$E$501,5,FALSE)</f>
        <v>Male</v>
      </c>
      <c r="Q1700" s="6" t="str">
        <f>VLOOKUP(C1700,'Cleaned Customer Dim'!$A$2:$J$501,10,FALSE)</f>
        <v>Platinum</v>
      </c>
      <c r="R1700" s="4" t="str">
        <f>VLOOKUP(D1700,'Cleaned Product Dim'!$A$2:$C$101,3,FALSE)</f>
        <v>Electronics</v>
      </c>
      <c r="S1700" s="6">
        <f>VLOOKUP(D1700,'Cleaned Product Dim'!$A$2:$G$101,7,FALSE)</f>
        <v>112.42</v>
      </c>
      <c r="T1700" s="6">
        <f>VLOOKUP(D1700,'Cleaned Product Dim'!$A$2:$H$101,8,FALSE)</f>
        <v>416</v>
      </c>
      <c r="U1700" s="6" t="str">
        <f>VLOOKUP(E1700,'Cleaned Store Dim'!$A$2:$C$21,3,FALSE)</f>
        <v>North</v>
      </c>
      <c r="V1700" s="6" t="str">
        <f>VLOOKUP(E1700,'Cleaned Store Dim'!$A$2:$E$21,5,FALSE)</f>
        <v>Flagship</v>
      </c>
      <c r="W1700" s="6" t="str">
        <f>VLOOKUP(E1700,'Cleaned Store Dim'!$A$2:$F$21,6,FALSE)</f>
        <v>Jenniferstad</v>
      </c>
    </row>
    <row r="1701" spans="1:23" ht="15.75" x14ac:dyDescent="0.25">
      <c r="A1701" s="4" t="s">
        <v>3666</v>
      </c>
      <c r="B1701" s="20">
        <v>45675</v>
      </c>
      <c r="C1701" s="4" t="s">
        <v>255</v>
      </c>
      <c r="D1701" s="4" t="s">
        <v>1658</v>
      </c>
      <c r="E1701" s="4" t="s">
        <v>1934</v>
      </c>
      <c r="F1701" s="4">
        <v>4</v>
      </c>
      <c r="G1701" s="4">
        <v>459.83</v>
      </c>
      <c r="H1701" s="4">
        <v>0.12</v>
      </c>
      <c r="I1701" s="4" t="s">
        <v>1964</v>
      </c>
      <c r="J1701" s="4">
        <v>1618.6016</v>
      </c>
      <c r="K1701" s="4">
        <f t="shared" si="104"/>
        <v>4</v>
      </c>
      <c r="L1701" s="4">
        <f t="shared" si="105"/>
        <v>459.83</v>
      </c>
      <c r="M1701" s="4">
        <f t="shared" si="106"/>
        <v>0.12</v>
      </c>
      <c r="N1701" s="4">
        <f t="shared" si="107"/>
        <v>1618.6016</v>
      </c>
      <c r="O1701" s="6">
        <f>VLOOKUP(C1701,'Cleaned Customer Dim'!$A$2:$D$501,4,FALSE)</f>
        <v>24</v>
      </c>
      <c r="P1701" s="6" t="str">
        <f>VLOOKUP(C1701,'Cleaned Customer Dim'!$A$2:$E$501,5,FALSE)</f>
        <v>Female</v>
      </c>
      <c r="Q1701" s="6" t="str">
        <f>VLOOKUP(C1701,'Cleaned Customer Dim'!$A$2:$J$501,10,FALSE)</f>
        <v>Silver</v>
      </c>
      <c r="R1701" s="4" t="str">
        <f>VLOOKUP(D1701,'Cleaned Product Dim'!$A$2:$C$101,3,FALSE)</f>
        <v>Home</v>
      </c>
      <c r="S1701" s="6">
        <f>VLOOKUP(D1701,'Cleaned Product Dim'!$A$2:$G$101,7,FALSE)</f>
        <v>234.80599999999998</v>
      </c>
      <c r="T1701" s="6">
        <f>VLOOKUP(D1701,'Cleaned Product Dim'!$A$2:$H$101,8,FALSE)</f>
        <v>378</v>
      </c>
      <c r="U1701" s="6" t="str">
        <f>VLOOKUP(E1701,'Cleaned Store Dim'!$A$2:$C$21,3,FALSE)</f>
        <v>South</v>
      </c>
      <c r="V1701" s="6" t="str">
        <f>VLOOKUP(E1701,'Cleaned Store Dim'!$A$2:$E$21,5,FALSE)</f>
        <v>Outlet</v>
      </c>
      <c r="W1701" s="6" t="str">
        <f>VLOOKUP(E1701,'Cleaned Store Dim'!$A$2:$F$21,6,FALSE)</f>
        <v>Christopher</v>
      </c>
    </row>
    <row r="1702" spans="1:23" ht="15.75" x14ac:dyDescent="0.25">
      <c r="A1702" s="4" t="s">
        <v>3667</v>
      </c>
      <c r="B1702" s="20">
        <v>45598</v>
      </c>
      <c r="C1702" s="4" t="s">
        <v>503</v>
      </c>
      <c r="D1702" s="4" t="s">
        <v>1862</v>
      </c>
      <c r="E1702" s="4" t="s">
        <v>1904</v>
      </c>
      <c r="F1702" s="4">
        <v>3</v>
      </c>
      <c r="G1702" s="4">
        <v>706.6</v>
      </c>
      <c r="H1702" s="4">
        <v>0.17</v>
      </c>
      <c r="I1702" s="4" t="s">
        <v>1961</v>
      </c>
      <c r="J1702" s="4">
        <v>1759.434</v>
      </c>
      <c r="K1702" s="4">
        <f t="shared" si="104"/>
        <v>3</v>
      </c>
      <c r="L1702" s="4">
        <f t="shared" si="105"/>
        <v>706.6</v>
      </c>
      <c r="M1702" s="4">
        <f t="shared" si="106"/>
        <v>0.17</v>
      </c>
      <c r="N1702" s="4">
        <f t="shared" si="107"/>
        <v>1759.434</v>
      </c>
      <c r="O1702" s="6">
        <f>VLOOKUP(C1702,'Cleaned Customer Dim'!$A$2:$D$501,4,FALSE)</f>
        <v>49</v>
      </c>
      <c r="P1702" s="6" t="str">
        <f>VLOOKUP(C1702,'Cleaned Customer Dim'!$A$2:$E$501,5,FALSE)</f>
        <v>Female</v>
      </c>
      <c r="Q1702" s="6" t="str">
        <f>VLOOKUP(C1702,'Cleaned Customer Dim'!$A$2:$J$501,10,FALSE)</f>
        <v>Platinum</v>
      </c>
      <c r="R1702" s="4" t="str">
        <f>VLOOKUP(D1702,'Cleaned Product Dim'!$A$2:$C$101,3,FALSE)</f>
        <v>Electronics</v>
      </c>
      <c r="S1702" s="6">
        <f>VLOOKUP(D1702,'Cleaned Product Dim'!$A$2:$G$101,7,FALSE)</f>
        <v>377.52</v>
      </c>
      <c r="T1702" s="6">
        <f>VLOOKUP(D1702,'Cleaned Product Dim'!$A$2:$H$101,8,FALSE)</f>
        <v>485</v>
      </c>
      <c r="U1702" s="6" t="str">
        <f>VLOOKUP(E1702,'Cleaned Store Dim'!$A$2:$C$21,3,FALSE)</f>
        <v>South</v>
      </c>
      <c r="V1702" s="6" t="str">
        <f>VLOOKUP(E1702,'Cleaned Store Dim'!$A$2:$E$21,5,FALSE)</f>
        <v>Online</v>
      </c>
      <c r="W1702" s="6" t="str">
        <f>VLOOKUP(E1702,'Cleaned Store Dim'!$A$2:$F$21,6,FALSE)</f>
        <v>Sharon</v>
      </c>
    </row>
    <row r="1703" spans="1:23" ht="15.75" x14ac:dyDescent="0.25">
      <c r="A1703" s="4" t="s">
        <v>3668</v>
      </c>
      <c r="B1703" s="20">
        <v>45967</v>
      </c>
      <c r="C1703" s="4" t="s">
        <v>1437</v>
      </c>
      <c r="D1703" s="4" t="s">
        <v>1856</v>
      </c>
      <c r="E1703" s="4" t="s">
        <v>1948</v>
      </c>
      <c r="F1703" s="4">
        <v>3</v>
      </c>
      <c r="G1703" s="4">
        <v>811.16</v>
      </c>
      <c r="H1703" s="4">
        <v>0.1</v>
      </c>
      <c r="I1703" s="4" t="s">
        <v>1964</v>
      </c>
      <c r="J1703" s="4">
        <v>2190.1320000000001</v>
      </c>
      <c r="K1703" s="4">
        <f t="shared" si="104"/>
        <v>3</v>
      </c>
      <c r="L1703" s="4">
        <f t="shared" si="105"/>
        <v>811.16</v>
      </c>
      <c r="M1703" s="4">
        <f t="shared" si="106"/>
        <v>0.1</v>
      </c>
      <c r="N1703" s="4">
        <f t="shared" si="107"/>
        <v>2190.1320000000001</v>
      </c>
      <c r="O1703" s="6">
        <f>VLOOKUP(C1703,'Cleaned Customer Dim'!$A$2:$D$501,4,FALSE)</f>
        <v>34</v>
      </c>
      <c r="P1703" s="6" t="str">
        <f>VLOOKUP(C1703,'Cleaned Customer Dim'!$A$2:$E$501,5,FALSE)</f>
        <v>Female</v>
      </c>
      <c r="Q1703" s="6" t="str">
        <f>VLOOKUP(C1703,'Cleaned Customer Dim'!$A$2:$J$501,10,FALSE)</f>
        <v>Silver</v>
      </c>
      <c r="R1703" s="4" t="str">
        <f>VLOOKUP(D1703,'Cleaned Product Dim'!$A$2:$C$101,3,FALSE)</f>
        <v>Clothing</v>
      </c>
      <c r="S1703" s="6">
        <f>VLOOKUP(D1703,'Cleaned Product Dim'!$A$2:$G$101,7,FALSE)</f>
        <v>438.25</v>
      </c>
      <c r="T1703" s="6">
        <f>VLOOKUP(D1703,'Cleaned Product Dim'!$A$2:$H$101,8,FALSE)</f>
        <v>496</v>
      </c>
      <c r="U1703" s="6" t="str">
        <f>VLOOKUP(E1703,'Cleaned Store Dim'!$A$2:$C$21,3,FALSE)</f>
        <v>East</v>
      </c>
      <c r="V1703" s="6" t="str">
        <f>VLOOKUP(E1703,'Cleaned Store Dim'!$A$2:$E$21,5,FALSE)</f>
        <v>Online</v>
      </c>
      <c r="W1703" s="6" t="str">
        <f>VLOOKUP(E1703,'Cleaned Store Dim'!$A$2:$F$21,6,FALSE)</f>
        <v>Vasquez</v>
      </c>
    </row>
    <row r="1704" spans="1:23" ht="15.75" x14ac:dyDescent="0.25">
      <c r="A1704" s="4" t="s">
        <v>3669</v>
      </c>
      <c r="B1704" s="20">
        <v>45150</v>
      </c>
      <c r="C1704" s="4" t="s">
        <v>713</v>
      </c>
      <c r="D1704" s="4" t="s">
        <v>1689</v>
      </c>
      <c r="E1704" s="4" t="s">
        <v>1914</v>
      </c>
      <c r="F1704" s="4">
        <v>2</v>
      </c>
      <c r="G1704" s="4">
        <v>985.79</v>
      </c>
      <c r="H1704" s="4">
        <v>0.04</v>
      </c>
      <c r="I1704" s="4" t="s">
        <v>1961</v>
      </c>
      <c r="J1704" s="4">
        <v>1892.7167999999999</v>
      </c>
      <c r="K1704" s="4">
        <f t="shared" si="104"/>
        <v>2</v>
      </c>
      <c r="L1704" s="4">
        <f t="shared" si="105"/>
        <v>985.79</v>
      </c>
      <c r="M1704" s="4">
        <f t="shared" si="106"/>
        <v>0.04</v>
      </c>
      <c r="N1704" s="4">
        <f t="shared" si="107"/>
        <v>1892.7167999999999</v>
      </c>
      <c r="O1704" s="6">
        <f>VLOOKUP(C1704,'Cleaned Customer Dim'!$A$2:$D$501,4,FALSE)</f>
        <v>42</v>
      </c>
      <c r="P1704" s="6" t="str">
        <f>VLOOKUP(C1704,'Cleaned Customer Dim'!$A$2:$E$501,5,FALSE)</f>
        <v>Male</v>
      </c>
      <c r="Q1704" s="6" t="str">
        <f>VLOOKUP(C1704,'Cleaned Customer Dim'!$A$2:$J$501,10,FALSE)</f>
        <v>Silver</v>
      </c>
      <c r="R1704" s="4" t="str">
        <f>VLOOKUP(D1704,'Cleaned Product Dim'!$A$2:$C$101,3,FALSE)</f>
        <v>Clothing</v>
      </c>
      <c r="S1704" s="6">
        <f>VLOOKUP(D1704,'Cleaned Product Dim'!$A$2:$G$101,7,FALSE)</f>
        <v>353.47</v>
      </c>
      <c r="T1704" s="6">
        <f>VLOOKUP(D1704,'Cleaned Product Dim'!$A$2:$H$101,8,FALSE)</f>
        <v>214</v>
      </c>
      <c r="U1704" s="6" t="str">
        <f>VLOOKUP(E1704,'Cleaned Store Dim'!$A$2:$C$21,3,FALSE)</f>
        <v>South</v>
      </c>
      <c r="V1704" s="6" t="str">
        <f>VLOOKUP(E1704,'Cleaned Store Dim'!$A$2:$E$21,5,FALSE)</f>
        <v>Online</v>
      </c>
      <c r="W1704" s="6" t="str">
        <f>VLOOKUP(E1704,'Cleaned Store Dim'!$A$2:$F$21,6,FALSE)</f>
        <v>Williamsport</v>
      </c>
    </row>
    <row r="1705" spans="1:23" ht="15.75" x14ac:dyDescent="0.25">
      <c r="A1705" s="4" t="s">
        <v>3670</v>
      </c>
      <c r="B1705" s="20">
        <v>45521</v>
      </c>
      <c r="C1705" s="4" t="s">
        <v>624</v>
      </c>
      <c r="D1705" s="4" t="s">
        <v>1677</v>
      </c>
      <c r="E1705" s="4" t="s">
        <v>1934</v>
      </c>
      <c r="F1705" s="4">
        <v>1</v>
      </c>
      <c r="G1705" s="4">
        <v>255.02</v>
      </c>
      <c r="H1705" s="4">
        <v>0.3</v>
      </c>
      <c r="I1705" s="4" t="s">
        <v>1959</v>
      </c>
      <c r="J1705" s="4">
        <v>178.51400000000001</v>
      </c>
      <c r="K1705" s="4">
        <f t="shared" si="104"/>
        <v>1</v>
      </c>
      <c r="L1705" s="4">
        <f t="shared" si="105"/>
        <v>255.02</v>
      </c>
      <c r="M1705" s="4">
        <f t="shared" si="106"/>
        <v>0.3</v>
      </c>
      <c r="N1705" s="4">
        <f t="shared" si="107"/>
        <v>178.51400000000001</v>
      </c>
      <c r="O1705" s="6">
        <f>VLOOKUP(C1705,'Cleaned Customer Dim'!$A$2:$D$501,4,FALSE)</f>
        <v>60</v>
      </c>
      <c r="P1705" s="6" t="str">
        <f>VLOOKUP(C1705,'Cleaned Customer Dim'!$A$2:$E$501,5,FALSE)</f>
        <v>Female</v>
      </c>
      <c r="Q1705" s="6" t="str">
        <f>VLOOKUP(C1705,'Cleaned Customer Dim'!$A$2:$J$501,10,FALSE)</f>
        <v>Platinum</v>
      </c>
      <c r="R1705" s="4" t="str">
        <f>VLOOKUP(D1705,'Cleaned Product Dim'!$A$2:$C$101,3,FALSE)</f>
        <v>Home</v>
      </c>
      <c r="S1705" s="6">
        <f>VLOOKUP(D1705,'Cleaned Product Dim'!$A$2:$G$101,7,FALSE)</f>
        <v>179.77</v>
      </c>
      <c r="T1705" s="6">
        <f>VLOOKUP(D1705,'Cleaned Product Dim'!$A$2:$H$101,8,FALSE)</f>
        <v>305</v>
      </c>
      <c r="U1705" s="6" t="str">
        <f>VLOOKUP(E1705,'Cleaned Store Dim'!$A$2:$C$21,3,FALSE)</f>
        <v>South</v>
      </c>
      <c r="V1705" s="6" t="str">
        <f>VLOOKUP(E1705,'Cleaned Store Dim'!$A$2:$E$21,5,FALSE)</f>
        <v>Outlet</v>
      </c>
      <c r="W1705" s="6" t="str">
        <f>VLOOKUP(E1705,'Cleaned Store Dim'!$A$2:$F$21,6,FALSE)</f>
        <v>Christopher</v>
      </c>
    </row>
    <row r="1706" spans="1:23" ht="15.75" x14ac:dyDescent="0.25">
      <c r="A1706" s="4" t="s">
        <v>3671</v>
      </c>
      <c r="B1706" s="20">
        <v>45779</v>
      </c>
      <c r="C1706" s="4" t="s">
        <v>345</v>
      </c>
      <c r="D1706" s="4" t="s">
        <v>1631</v>
      </c>
      <c r="E1706" s="4" t="s">
        <v>1917</v>
      </c>
      <c r="F1706" s="4">
        <v>1</v>
      </c>
      <c r="G1706" s="4">
        <v>153.57</v>
      </c>
      <c r="H1706" s="4">
        <v>0.01</v>
      </c>
      <c r="I1706" s="4" t="s">
        <v>1961</v>
      </c>
      <c r="J1706" s="4">
        <v>152.0343</v>
      </c>
      <c r="K1706" s="4">
        <f t="shared" si="104"/>
        <v>1</v>
      </c>
      <c r="L1706" s="4">
        <f t="shared" si="105"/>
        <v>153.57</v>
      </c>
      <c r="M1706" s="4">
        <f t="shared" si="106"/>
        <v>0.01</v>
      </c>
      <c r="N1706" s="4">
        <f t="shared" si="107"/>
        <v>152.0343</v>
      </c>
      <c r="O1706" s="6">
        <f>VLOOKUP(C1706,'Cleaned Customer Dim'!$A$2:$D$501,4,FALSE)</f>
        <v>62</v>
      </c>
      <c r="P1706" s="6" t="str">
        <f>VLOOKUP(C1706,'Cleaned Customer Dim'!$A$2:$E$501,5,FALSE)</f>
        <v>Female</v>
      </c>
      <c r="Q1706" s="6" t="str">
        <f>VLOOKUP(C1706,'Cleaned Customer Dim'!$A$2:$J$501,10,FALSE)</f>
        <v>Platinum</v>
      </c>
      <c r="R1706" s="4" t="str">
        <f>VLOOKUP(D1706,'Cleaned Product Dim'!$A$2:$C$101,3,FALSE)</f>
        <v>Sports</v>
      </c>
      <c r="S1706" s="6">
        <f>VLOOKUP(D1706,'Cleaned Product Dim'!$A$2:$G$101,7,FALSE)</f>
        <v>21.34</v>
      </c>
      <c r="T1706" s="6">
        <f>VLOOKUP(D1706,'Cleaned Product Dim'!$A$2:$H$101,8,FALSE)</f>
        <v>65</v>
      </c>
      <c r="U1706" s="6" t="str">
        <f>VLOOKUP(E1706,'Cleaned Store Dim'!$A$2:$C$21,3,FALSE)</f>
        <v>West</v>
      </c>
      <c r="V1706" s="6" t="str">
        <f>VLOOKUP(E1706,'Cleaned Store Dim'!$A$2:$E$21,5,FALSE)</f>
        <v>Online</v>
      </c>
      <c r="W1706" s="6" t="str">
        <f>VLOOKUP(E1706,'Cleaned Store Dim'!$A$2:$F$21,6,FALSE)</f>
        <v>Thompson</v>
      </c>
    </row>
    <row r="1707" spans="1:23" ht="15.75" x14ac:dyDescent="0.25">
      <c r="A1707" s="4" t="s">
        <v>3672</v>
      </c>
      <c r="B1707" s="20">
        <v>45734</v>
      </c>
      <c r="C1707" s="4" t="s">
        <v>820</v>
      </c>
      <c r="D1707" s="4" t="s">
        <v>1709</v>
      </c>
      <c r="E1707" s="4" t="s">
        <v>1945</v>
      </c>
      <c r="F1707" s="4">
        <v>3</v>
      </c>
      <c r="G1707" s="4">
        <v>962.98</v>
      </c>
      <c r="H1707" s="4">
        <v>0.21</v>
      </c>
      <c r="I1707" s="4" t="s">
        <v>1959</v>
      </c>
      <c r="J1707" s="4">
        <v>2282.2626</v>
      </c>
      <c r="K1707" s="4">
        <f t="shared" si="104"/>
        <v>3</v>
      </c>
      <c r="L1707" s="4">
        <f t="shared" si="105"/>
        <v>962.98</v>
      </c>
      <c r="M1707" s="4">
        <f t="shared" si="106"/>
        <v>0.21</v>
      </c>
      <c r="N1707" s="4">
        <f t="shared" si="107"/>
        <v>2282.2626</v>
      </c>
      <c r="O1707" s="6">
        <f>VLOOKUP(C1707,'Cleaned Customer Dim'!$A$2:$D$501,4,FALSE)</f>
        <v>32</v>
      </c>
      <c r="P1707" s="6" t="str">
        <f>VLOOKUP(C1707,'Cleaned Customer Dim'!$A$2:$E$501,5,FALSE)</f>
        <v>Male</v>
      </c>
      <c r="Q1707" s="6" t="str">
        <f>VLOOKUP(C1707,'Cleaned Customer Dim'!$A$2:$J$501,10,FALSE)</f>
        <v>Bronze</v>
      </c>
      <c r="R1707" s="4" t="str">
        <f>VLOOKUP(D1707,'Cleaned Product Dim'!$A$2:$C$101,3,FALSE)</f>
        <v>Electronics</v>
      </c>
      <c r="S1707" s="6">
        <f>VLOOKUP(D1707,'Cleaned Product Dim'!$A$2:$G$101,7,FALSE)</f>
        <v>253.33</v>
      </c>
      <c r="T1707" s="6">
        <f>VLOOKUP(D1707,'Cleaned Product Dim'!$A$2:$H$101,8,FALSE)</f>
        <v>266</v>
      </c>
      <c r="U1707" s="6" t="str">
        <f>VLOOKUP(E1707,'Cleaned Store Dim'!$A$2:$C$21,3,FALSE)</f>
        <v>East</v>
      </c>
      <c r="V1707" s="6" t="str">
        <f>VLOOKUP(E1707,'Cleaned Store Dim'!$A$2:$E$21,5,FALSE)</f>
        <v>Flagship</v>
      </c>
      <c r="W1707" s="6" t="str">
        <f>VLOOKUP(E1707,'Cleaned Store Dim'!$A$2:$F$21,6,FALSE)</f>
        <v>East Stevechester</v>
      </c>
    </row>
    <row r="1708" spans="1:23" ht="15.75" x14ac:dyDescent="0.25">
      <c r="A1708" s="4" t="s">
        <v>3673</v>
      </c>
      <c r="B1708" s="20">
        <v>45377</v>
      </c>
      <c r="C1708" s="4" t="s">
        <v>218</v>
      </c>
      <c r="D1708" s="4" t="s">
        <v>1712</v>
      </c>
      <c r="E1708" s="4" t="s">
        <v>1917</v>
      </c>
      <c r="F1708" s="4">
        <v>3</v>
      </c>
      <c r="G1708" s="4">
        <v>884.46</v>
      </c>
      <c r="H1708" s="4">
        <v>0.25</v>
      </c>
      <c r="I1708" s="4" t="s">
        <v>1959</v>
      </c>
      <c r="J1708" s="4">
        <v>1990.0350000000001</v>
      </c>
      <c r="K1708" s="4">
        <f t="shared" si="104"/>
        <v>3</v>
      </c>
      <c r="L1708" s="4">
        <f t="shared" si="105"/>
        <v>884.46</v>
      </c>
      <c r="M1708" s="4">
        <f t="shared" si="106"/>
        <v>0.25</v>
      </c>
      <c r="N1708" s="4">
        <f t="shared" si="107"/>
        <v>1990.0350000000001</v>
      </c>
      <c r="O1708" s="6">
        <f>VLOOKUP(C1708,'Cleaned Customer Dim'!$A$2:$D$501,4,FALSE)</f>
        <v>43</v>
      </c>
      <c r="P1708" s="6" t="str">
        <f>VLOOKUP(C1708,'Cleaned Customer Dim'!$A$2:$E$501,5,FALSE)</f>
        <v>Female</v>
      </c>
      <c r="Q1708" s="6" t="str">
        <f>VLOOKUP(C1708,'Cleaned Customer Dim'!$A$2:$J$501,10,FALSE)</f>
        <v>Platinum</v>
      </c>
      <c r="R1708" s="4" t="str">
        <f>VLOOKUP(D1708,'Cleaned Product Dim'!$A$2:$C$101,3,FALSE)</f>
        <v>Sports</v>
      </c>
      <c r="S1708" s="6">
        <f>VLOOKUP(D1708,'Cleaned Product Dim'!$A$2:$G$101,7,FALSE)</f>
        <v>167.12</v>
      </c>
      <c r="T1708" s="6">
        <f>VLOOKUP(D1708,'Cleaned Product Dim'!$A$2:$H$101,8,FALSE)</f>
        <v>316</v>
      </c>
      <c r="U1708" s="6" t="str">
        <f>VLOOKUP(E1708,'Cleaned Store Dim'!$A$2:$C$21,3,FALSE)</f>
        <v>West</v>
      </c>
      <c r="V1708" s="6" t="str">
        <f>VLOOKUP(E1708,'Cleaned Store Dim'!$A$2:$E$21,5,FALSE)</f>
        <v>Online</v>
      </c>
      <c r="W1708" s="6" t="str">
        <f>VLOOKUP(E1708,'Cleaned Store Dim'!$A$2:$F$21,6,FALSE)</f>
        <v>Thompson</v>
      </c>
    </row>
    <row r="1709" spans="1:23" ht="15.75" x14ac:dyDescent="0.25">
      <c r="A1709" s="4" t="s">
        <v>3674</v>
      </c>
      <c r="B1709" s="20">
        <v>45662</v>
      </c>
      <c r="C1709" s="4" t="s">
        <v>1367</v>
      </c>
      <c r="D1709" s="4" t="s">
        <v>1783</v>
      </c>
      <c r="E1709" s="4" t="s">
        <v>1924</v>
      </c>
      <c r="F1709" s="4">
        <v>4</v>
      </c>
      <c r="G1709" s="4">
        <v>359.71</v>
      </c>
      <c r="H1709" s="4">
        <v>0.05</v>
      </c>
      <c r="I1709" s="4" t="s">
        <v>1961</v>
      </c>
      <c r="J1709" s="4">
        <v>1366.8979999999999</v>
      </c>
      <c r="K1709" s="4">
        <f t="shared" si="104"/>
        <v>4</v>
      </c>
      <c r="L1709" s="4">
        <f t="shared" si="105"/>
        <v>359.71</v>
      </c>
      <c r="M1709" s="4">
        <f t="shared" si="106"/>
        <v>0.05</v>
      </c>
      <c r="N1709" s="4">
        <f t="shared" si="107"/>
        <v>1366.8979999999999</v>
      </c>
      <c r="O1709" s="6">
        <f>VLOOKUP(C1709,'Cleaned Customer Dim'!$A$2:$D$501,4,FALSE)</f>
        <v>47</v>
      </c>
      <c r="P1709" s="6" t="str">
        <f>VLOOKUP(C1709,'Cleaned Customer Dim'!$A$2:$E$501,5,FALSE)</f>
        <v>Female</v>
      </c>
      <c r="Q1709" s="6" t="str">
        <f>VLOOKUP(C1709,'Cleaned Customer Dim'!$A$2:$J$501,10,FALSE)</f>
        <v>Platinum</v>
      </c>
      <c r="R1709" s="4" t="str">
        <f>VLOOKUP(D1709,'Cleaned Product Dim'!$A$2:$C$101,3,FALSE)</f>
        <v>Electronics</v>
      </c>
      <c r="S1709" s="6">
        <f>VLOOKUP(D1709,'Cleaned Product Dim'!$A$2:$G$101,7,FALSE)</f>
        <v>349.17</v>
      </c>
      <c r="T1709" s="6">
        <f>VLOOKUP(D1709,'Cleaned Product Dim'!$A$2:$H$101,8,FALSE)</f>
        <v>476</v>
      </c>
      <c r="U1709" s="6" t="str">
        <f>VLOOKUP(E1709,'Cleaned Store Dim'!$A$2:$C$21,3,FALSE)</f>
        <v>East</v>
      </c>
      <c r="V1709" s="6" t="str">
        <f>VLOOKUP(E1709,'Cleaned Store Dim'!$A$2:$E$21,5,FALSE)</f>
        <v>Online</v>
      </c>
      <c r="W1709" s="6" t="str">
        <f>VLOOKUP(E1709,'Cleaned Store Dim'!$A$2:$F$21,6,FALSE)</f>
        <v>David</v>
      </c>
    </row>
    <row r="1710" spans="1:23" ht="15.75" x14ac:dyDescent="0.25">
      <c r="A1710" s="4" t="s">
        <v>3675</v>
      </c>
      <c r="B1710" s="20">
        <v>45715</v>
      </c>
      <c r="C1710" s="4" t="s">
        <v>199</v>
      </c>
      <c r="D1710" s="4" t="s">
        <v>1732</v>
      </c>
      <c r="E1710" s="4" t="s">
        <v>1904</v>
      </c>
      <c r="F1710" s="4">
        <v>3</v>
      </c>
      <c r="G1710" s="4">
        <v>766.47</v>
      </c>
      <c r="H1710" s="4">
        <v>0.18</v>
      </c>
      <c r="I1710" s="4" t="s">
        <v>1959</v>
      </c>
      <c r="J1710" s="4">
        <v>1885.5162</v>
      </c>
      <c r="K1710" s="4">
        <f t="shared" si="104"/>
        <v>3</v>
      </c>
      <c r="L1710" s="4">
        <f t="shared" si="105"/>
        <v>766.47</v>
      </c>
      <c r="M1710" s="4">
        <f t="shared" si="106"/>
        <v>0.18</v>
      </c>
      <c r="N1710" s="4">
        <f t="shared" si="107"/>
        <v>1885.5162</v>
      </c>
      <c r="O1710" s="6">
        <f>VLOOKUP(C1710,'Cleaned Customer Dim'!$A$2:$D$501,4,FALSE)</f>
        <v>23</v>
      </c>
      <c r="P1710" s="6" t="str">
        <f>VLOOKUP(C1710,'Cleaned Customer Dim'!$A$2:$E$501,5,FALSE)</f>
        <v>Female</v>
      </c>
      <c r="Q1710" s="6" t="str">
        <f>VLOOKUP(C1710,'Cleaned Customer Dim'!$A$2:$J$501,10,FALSE)</f>
        <v>Gold</v>
      </c>
      <c r="R1710" s="4" t="str">
        <f>VLOOKUP(D1710,'Cleaned Product Dim'!$A$2:$C$101,3,FALSE)</f>
        <v>Sports</v>
      </c>
      <c r="S1710" s="6">
        <f>VLOOKUP(D1710,'Cleaned Product Dim'!$A$2:$G$101,7,FALSE)</f>
        <v>190.29</v>
      </c>
      <c r="T1710" s="6">
        <f>VLOOKUP(D1710,'Cleaned Product Dim'!$A$2:$H$101,8,FALSE)</f>
        <v>260</v>
      </c>
      <c r="U1710" s="6" t="str">
        <f>VLOOKUP(E1710,'Cleaned Store Dim'!$A$2:$C$21,3,FALSE)</f>
        <v>South</v>
      </c>
      <c r="V1710" s="6" t="str">
        <f>VLOOKUP(E1710,'Cleaned Store Dim'!$A$2:$E$21,5,FALSE)</f>
        <v>Online</v>
      </c>
      <c r="W1710" s="6" t="str">
        <f>VLOOKUP(E1710,'Cleaned Store Dim'!$A$2:$F$21,6,FALSE)</f>
        <v>Sharon</v>
      </c>
    </row>
    <row r="1711" spans="1:23" ht="15.75" x14ac:dyDescent="0.25">
      <c r="A1711" s="4" t="s">
        <v>3676</v>
      </c>
      <c r="B1711" s="20">
        <v>45492</v>
      </c>
      <c r="C1711" s="4" t="s">
        <v>732</v>
      </c>
      <c r="D1711" s="4" t="s">
        <v>1750</v>
      </c>
      <c r="E1711" s="4" t="s">
        <v>1945</v>
      </c>
      <c r="F1711" s="4">
        <v>1</v>
      </c>
      <c r="G1711" s="4">
        <v>772.07</v>
      </c>
      <c r="H1711" s="4">
        <v>0.26</v>
      </c>
      <c r="I1711" s="4" t="s">
        <v>1961</v>
      </c>
      <c r="J1711" s="4">
        <v>571.33180000000004</v>
      </c>
      <c r="K1711" s="4">
        <f t="shared" si="104"/>
        <v>1</v>
      </c>
      <c r="L1711" s="4">
        <f t="shared" si="105"/>
        <v>772.07</v>
      </c>
      <c r="M1711" s="4">
        <f t="shared" si="106"/>
        <v>0.26</v>
      </c>
      <c r="N1711" s="4">
        <f t="shared" si="107"/>
        <v>571.33180000000004</v>
      </c>
      <c r="O1711" s="6">
        <f>VLOOKUP(C1711,'Cleaned Customer Dim'!$A$2:$D$501,4,FALSE)</f>
        <v>50</v>
      </c>
      <c r="P1711" s="6" t="str">
        <f>VLOOKUP(C1711,'Cleaned Customer Dim'!$A$2:$E$501,5,FALSE)</f>
        <v>Male</v>
      </c>
      <c r="Q1711" s="6" t="str">
        <f>VLOOKUP(C1711,'Cleaned Customer Dim'!$A$2:$J$501,10,FALSE)</f>
        <v>Platinum</v>
      </c>
      <c r="R1711" s="4" t="str">
        <f>VLOOKUP(D1711,'Cleaned Product Dim'!$A$2:$C$101,3,FALSE)</f>
        <v>Home</v>
      </c>
      <c r="S1711" s="6">
        <f>VLOOKUP(D1711,'Cleaned Product Dim'!$A$2:$G$101,7,FALSE)</f>
        <v>461.47</v>
      </c>
      <c r="T1711" s="6">
        <f>VLOOKUP(D1711,'Cleaned Product Dim'!$A$2:$H$101,8,FALSE)</f>
        <v>190</v>
      </c>
      <c r="U1711" s="6" t="str">
        <f>VLOOKUP(E1711,'Cleaned Store Dim'!$A$2:$C$21,3,FALSE)</f>
        <v>East</v>
      </c>
      <c r="V1711" s="6" t="str">
        <f>VLOOKUP(E1711,'Cleaned Store Dim'!$A$2:$E$21,5,FALSE)</f>
        <v>Flagship</v>
      </c>
      <c r="W1711" s="6" t="str">
        <f>VLOOKUP(E1711,'Cleaned Store Dim'!$A$2:$F$21,6,FALSE)</f>
        <v>East Stevechester</v>
      </c>
    </row>
    <row r="1712" spans="1:23" ht="15.75" x14ac:dyDescent="0.25">
      <c r="A1712" s="4" t="s">
        <v>3677</v>
      </c>
      <c r="B1712" s="20">
        <v>45292</v>
      </c>
      <c r="C1712" s="4" t="s">
        <v>892</v>
      </c>
      <c r="D1712" s="4" t="s">
        <v>1631</v>
      </c>
      <c r="E1712" s="4" t="s">
        <v>1908</v>
      </c>
      <c r="F1712" s="4">
        <v>3</v>
      </c>
      <c r="G1712" s="4">
        <v>108.31</v>
      </c>
      <c r="H1712" s="4">
        <v>0.26</v>
      </c>
      <c r="I1712" s="4" t="s">
        <v>1964</v>
      </c>
      <c r="J1712" s="4">
        <v>240.44820000000001</v>
      </c>
      <c r="K1712" s="4">
        <f t="shared" si="104"/>
        <v>3</v>
      </c>
      <c r="L1712" s="4">
        <f t="shared" si="105"/>
        <v>108.31</v>
      </c>
      <c r="M1712" s="4">
        <f t="shared" si="106"/>
        <v>0.26</v>
      </c>
      <c r="N1712" s="4">
        <f t="shared" si="107"/>
        <v>240.44820000000001</v>
      </c>
      <c r="O1712" s="6">
        <f>VLOOKUP(C1712,'Cleaned Customer Dim'!$A$2:$D$501,4,FALSE)</f>
        <v>22</v>
      </c>
      <c r="P1712" s="6" t="str">
        <f>VLOOKUP(C1712,'Cleaned Customer Dim'!$A$2:$E$501,5,FALSE)</f>
        <v>Female</v>
      </c>
      <c r="Q1712" s="6" t="str">
        <f>VLOOKUP(C1712,'Cleaned Customer Dim'!$A$2:$J$501,10,FALSE)</f>
        <v>Platinum</v>
      </c>
      <c r="R1712" s="4" t="str">
        <f>VLOOKUP(D1712,'Cleaned Product Dim'!$A$2:$C$101,3,FALSE)</f>
        <v>Sports</v>
      </c>
      <c r="S1712" s="6">
        <f>VLOOKUP(D1712,'Cleaned Product Dim'!$A$2:$G$101,7,FALSE)</f>
        <v>21.34</v>
      </c>
      <c r="T1712" s="6">
        <f>VLOOKUP(D1712,'Cleaned Product Dim'!$A$2:$H$101,8,FALSE)</f>
        <v>65</v>
      </c>
      <c r="U1712" s="6" t="str">
        <f>VLOOKUP(E1712,'Cleaned Store Dim'!$A$2:$C$21,3,FALSE)</f>
        <v>North</v>
      </c>
      <c r="V1712" s="6" t="str">
        <f>VLOOKUP(E1712,'Cleaned Store Dim'!$A$2:$E$21,5,FALSE)</f>
        <v>Outlet</v>
      </c>
      <c r="W1712" s="6" t="str">
        <f>VLOOKUP(E1712,'Cleaned Store Dim'!$A$2:$F$21,6,FALSE)</f>
        <v>Chester</v>
      </c>
    </row>
    <row r="1713" spans="1:23" ht="15.75" x14ac:dyDescent="0.25">
      <c r="A1713" s="4" t="s">
        <v>3678</v>
      </c>
      <c r="B1713" s="20">
        <v>45316</v>
      </c>
      <c r="C1713" s="4" t="s">
        <v>716</v>
      </c>
      <c r="D1713" s="4" t="s">
        <v>1820</v>
      </c>
      <c r="E1713" s="4" t="s">
        <v>1911</v>
      </c>
      <c r="F1713" s="4">
        <v>1</v>
      </c>
      <c r="G1713" s="4">
        <v>502.53</v>
      </c>
      <c r="H1713" s="4">
        <v>0</v>
      </c>
      <c r="I1713" s="4" t="s">
        <v>1961</v>
      </c>
      <c r="J1713" s="4">
        <v>502.53</v>
      </c>
      <c r="K1713" s="4">
        <f t="shared" si="104"/>
        <v>1</v>
      </c>
      <c r="L1713" s="4">
        <f t="shared" si="105"/>
        <v>502.53</v>
      </c>
      <c r="M1713" s="4">
        <f t="shared" si="106"/>
        <v>0</v>
      </c>
      <c r="N1713" s="4">
        <f t="shared" si="107"/>
        <v>502.53</v>
      </c>
      <c r="O1713" s="6">
        <f>VLOOKUP(C1713,'Cleaned Customer Dim'!$A$2:$D$501,4,FALSE)</f>
        <v>46</v>
      </c>
      <c r="P1713" s="6" t="str">
        <f>VLOOKUP(C1713,'Cleaned Customer Dim'!$A$2:$E$501,5,FALSE)</f>
        <v>Male</v>
      </c>
      <c r="Q1713" s="6" t="str">
        <f>VLOOKUP(C1713,'Cleaned Customer Dim'!$A$2:$J$501,10,FALSE)</f>
        <v>Platinum</v>
      </c>
      <c r="R1713" s="4" t="str">
        <f>VLOOKUP(D1713,'Cleaned Product Dim'!$A$2:$C$101,3,FALSE)</f>
        <v>Home</v>
      </c>
      <c r="S1713" s="6">
        <f>VLOOKUP(D1713,'Cleaned Product Dim'!$A$2:$G$101,7,FALSE)</f>
        <v>228.53</v>
      </c>
      <c r="T1713" s="6">
        <f>VLOOKUP(D1713,'Cleaned Product Dim'!$A$2:$H$101,8,FALSE)</f>
        <v>469</v>
      </c>
      <c r="U1713" s="6" t="str">
        <f>VLOOKUP(E1713,'Cleaned Store Dim'!$A$2:$C$21,3,FALSE)</f>
        <v>East</v>
      </c>
      <c r="V1713" s="6" t="str">
        <f>VLOOKUP(E1713,'Cleaned Store Dim'!$A$2:$E$21,5,FALSE)</f>
        <v>Online</v>
      </c>
      <c r="W1713" s="6" t="str">
        <f>VLOOKUP(E1713,'Cleaned Store Dim'!$A$2:$F$21,6,FALSE)</f>
        <v>Joseph</v>
      </c>
    </row>
    <row r="1714" spans="1:23" ht="15.75" x14ac:dyDescent="0.25">
      <c r="A1714" s="4" t="s">
        <v>3679</v>
      </c>
      <c r="B1714" s="20">
        <v>45548</v>
      </c>
      <c r="C1714" s="4" t="s">
        <v>282</v>
      </c>
      <c r="D1714" s="4" t="s">
        <v>1560</v>
      </c>
      <c r="E1714" s="4" t="s">
        <v>1939</v>
      </c>
      <c r="F1714" s="4">
        <v>2</v>
      </c>
      <c r="G1714" s="4">
        <v>508.52</v>
      </c>
      <c r="H1714" s="4">
        <v>0.11</v>
      </c>
      <c r="I1714" s="4" t="s">
        <v>1964</v>
      </c>
      <c r="J1714" s="4">
        <v>905.16559999999993</v>
      </c>
      <c r="K1714" s="4">
        <f t="shared" si="104"/>
        <v>2</v>
      </c>
      <c r="L1714" s="4">
        <f t="shared" si="105"/>
        <v>508.52</v>
      </c>
      <c r="M1714" s="4">
        <f t="shared" si="106"/>
        <v>0.11</v>
      </c>
      <c r="N1714" s="4">
        <f t="shared" si="107"/>
        <v>905.16559999999993</v>
      </c>
      <c r="O1714" s="6">
        <f>VLOOKUP(C1714,'Cleaned Customer Dim'!$A$2:$D$501,4,FALSE)</f>
        <v>37</v>
      </c>
      <c r="P1714" s="6" t="str">
        <f>VLOOKUP(C1714,'Cleaned Customer Dim'!$A$2:$E$501,5,FALSE)</f>
        <v>Male</v>
      </c>
      <c r="Q1714" s="6" t="str">
        <f>VLOOKUP(C1714,'Cleaned Customer Dim'!$A$2:$J$501,10,FALSE)</f>
        <v>Gold</v>
      </c>
      <c r="R1714" s="4" t="str">
        <f>VLOOKUP(D1714,'Cleaned Product Dim'!$A$2:$C$101,3,FALSE)</f>
        <v>Clothing</v>
      </c>
      <c r="S1714" s="6">
        <f>VLOOKUP(D1714,'Cleaned Product Dim'!$A$2:$G$101,7,FALSE)</f>
        <v>342.56</v>
      </c>
      <c r="T1714" s="6">
        <f>VLOOKUP(D1714,'Cleaned Product Dim'!$A$2:$H$101,8,FALSE)</f>
        <v>181</v>
      </c>
      <c r="U1714" s="6" t="str">
        <f>VLOOKUP(E1714,'Cleaned Store Dim'!$A$2:$C$21,3,FALSE)</f>
        <v>West</v>
      </c>
      <c r="V1714" s="6" t="str">
        <f>VLOOKUP(E1714,'Cleaned Store Dim'!$A$2:$E$21,5,FALSE)</f>
        <v>Flagship</v>
      </c>
      <c r="W1714" s="6" t="str">
        <f>VLOOKUP(E1714,'Cleaned Store Dim'!$A$2:$F$21,6,FALSE)</f>
        <v>New Jimmy</v>
      </c>
    </row>
    <row r="1715" spans="1:23" ht="15.75" x14ac:dyDescent="0.25">
      <c r="A1715" s="4" t="s">
        <v>3680</v>
      </c>
      <c r="B1715" s="20">
        <v>45483</v>
      </c>
      <c r="C1715" s="4" t="s">
        <v>1455</v>
      </c>
      <c r="D1715" s="4" t="s">
        <v>1805</v>
      </c>
      <c r="E1715" s="4" t="s">
        <v>1901</v>
      </c>
      <c r="F1715" s="4">
        <v>1</v>
      </c>
      <c r="G1715" s="4">
        <v>492</v>
      </c>
      <c r="H1715" s="4">
        <v>0.26</v>
      </c>
      <c r="I1715" s="4" t="s">
        <v>1961</v>
      </c>
      <c r="J1715" s="4">
        <v>364.08</v>
      </c>
      <c r="K1715" s="4">
        <f t="shared" si="104"/>
        <v>1</v>
      </c>
      <c r="L1715" s="4">
        <f t="shared" si="105"/>
        <v>492</v>
      </c>
      <c r="M1715" s="4">
        <f t="shared" si="106"/>
        <v>0.26</v>
      </c>
      <c r="N1715" s="4">
        <f t="shared" si="107"/>
        <v>364.08</v>
      </c>
      <c r="O1715" s="6">
        <f>VLOOKUP(C1715,'Cleaned Customer Dim'!$A$2:$D$501,4,FALSE)</f>
        <v>45</v>
      </c>
      <c r="P1715" s="6" t="str">
        <f>VLOOKUP(C1715,'Cleaned Customer Dim'!$A$2:$E$501,5,FALSE)</f>
        <v>Male</v>
      </c>
      <c r="Q1715" s="6" t="str">
        <f>VLOOKUP(C1715,'Cleaned Customer Dim'!$A$2:$J$501,10,FALSE)</f>
        <v>Bronze</v>
      </c>
      <c r="R1715" s="4" t="str">
        <f>VLOOKUP(D1715,'Cleaned Product Dim'!$A$2:$C$101,3,FALSE)</f>
        <v>Electronics</v>
      </c>
      <c r="S1715" s="6">
        <f>VLOOKUP(D1715,'Cleaned Product Dim'!$A$2:$G$101,7,FALSE)</f>
        <v>403.71</v>
      </c>
      <c r="T1715" s="6">
        <f>VLOOKUP(D1715,'Cleaned Product Dim'!$A$2:$H$101,8,FALSE)</f>
        <v>159</v>
      </c>
      <c r="U1715" s="6" t="str">
        <f>VLOOKUP(E1715,'Cleaned Store Dim'!$A$2:$C$21,3,FALSE)</f>
        <v>North</v>
      </c>
      <c r="V1715" s="6" t="str">
        <f>VLOOKUP(E1715,'Cleaned Store Dim'!$A$2:$E$21,5,FALSE)</f>
        <v>Outlet</v>
      </c>
      <c r="W1715" s="6" t="str">
        <f>VLOOKUP(E1715,'Cleaned Store Dim'!$A$2:$F$21,6,FALSE)</f>
        <v>Goldberg</v>
      </c>
    </row>
    <row r="1716" spans="1:23" ht="15.75" x14ac:dyDescent="0.25">
      <c r="A1716" s="4" t="s">
        <v>3681</v>
      </c>
      <c r="B1716" s="20">
        <v>45347</v>
      </c>
      <c r="C1716" s="4" t="s">
        <v>1504</v>
      </c>
      <c r="D1716" s="4" t="s">
        <v>1689</v>
      </c>
      <c r="E1716" s="4" t="s">
        <v>1934</v>
      </c>
      <c r="F1716" s="4">
        <v>4</v>
      </c>
      <c r="G1716" s="4">
        <v>746.36</v>
      </c>
      <c r="H1716" s="4">
        <v>0.02</v>
      </c>
      <c r="I1716" s="4" t="s">
        <v>1959</v>
      </c>
      <c r="J1716" s="4">
        <v>2925.7312000000002</v>
      </c>
      <c r="K1716" s="4">
        <f t="shared" si="104"/>
        <v>4</v>
      </c>
      <c r="L1716" s="4">
        <f t="shared" si="105"/>
        <v>746.36</v>
      </c>
      <c r="M1716" s="4">
        <f t="shared" si="106"/>
        <v>0.02</v>
      </c>
      <c r="N1716" s="4">
        <f t="shared" si="107"/>
        <v>2925.7312000000002</v>
      </c>
      <c r="O1716" s="6">
        <f>VLOOKUP(C1716,'Cleaned Customer Dim'!$A$2:$D$501,4,FALSE)</f>
        <v>46</v>
      </c>
      <c r="P1716" s="6" t="str">
        <f>VLOOKUP(C1716,'Cleaned Customer Dim'!$A$2:$E$501,5,FALSE)</f>
        <v>Female</v>
      </c>
      <c r="Q1716" s="6" t="str">
        <f>VLOOKUP(C1716,'Cleaned Customer Dim'!$A$2:$J$501,10,FALSE)</f>
        <v>Bronze</v>
      </c>
      <c r="R1716" s="4" t="str">
        <f>VLOOKUP(D1716,'Cleaned Product Dim'!$A$2:$C$101,3,FALSE)</f>
        <v>Clothing</v>
      </c>
      <c r="S1716" s="6">
        <f>VLOOKUP(D1716,'Cleaned Product Dim'!$A$2:$G$101,7,FALSE)</f>
        <v>353.47</v>
      </c>
      <c r="T1716" s="6">
        <f>VLOOKUP(D1716,'Cleaned Product Dim'!$A$2:$H$101,8,FALSE)</f>
        <v>214</v>
      </c>
      <c r="U1716" s="6" t="str">
        <f>VLOOKUP(E1716,'Cleaned Store Dim'!$A$2:$C$21,3,FALSE)</f>
        <v>South</v>
      </c>
      <c r="V1716" s="6" t="str">
        <f>VLOOKUP(E1716,'Cleaned Store Dim'!$A$2:$E$21,5,FALSE)</f>
        <v>Outlet</v>
      </c>
      <c r="W1716" s="6" t="str">
        <f>VLOOKUP(E1716,'Cleaned Store Dim'!$A$2:$F$21,6,FALSE)</f>
        <v>Christopher</v>
      </c>
    </row>
    <row r="1717" spans="1:23" ht="15.75" x14ac:dyDescent="0.25">
      <c r="A1717" s="4" t="s">
        <v>3682</v>
      </c>
      <c r="B1717" s="20">
        <v>45823</v>
      </c>
      <c r="C1717" s="4" t="s">
        <v>1355</v>
      </c>
      <c r="D1717" s="4" t="s">
        <v>1606</v>
      </c>
      <c r="E1717" s="4" t="s">
        <v>1892</v>
      </c>
      <c r="F1717" s="4">
        <v>1</v>
      </c>
      <c r="G1717" s="4">
        <v>120.83</v>
      </c>
      <c r="H1717" s="4">
        <v>0.08</v>
      </c>
      <c r="I1717" s="4" t="s">
        <v>1959</v>
      </c>
      <c r="J1717" s="4">
        <v>111.1636</v>
      </c>
      <c r="K1717" s="4">
        <f t="shared" si="104"/>
        <v>1</v>
      </c>
      <c r="L1717" s="4">
        <f t="shared" si="105"/>
        <v>120.83</v>
      </c>
      <c r="M1717" s="4">
        <f t="shared" si="106"/>
        <v>0.08</v>
      </c>
      <c r="N1717" s="4">
        <f t="shared" si="107"/>
        <v>111.1636</v>
      </c>
      <c r="O1717" s="6">
        <f>VLOOKUP(C1717,'Cleaned Customer Dim'!$A$2:$D$501,4,FALSE)</f>
        <v>51</v>
      </c>
      <c r="P1717" s="6" t="str">
        <f>VLOOKUP(C1717,'Cleaned Customer Dim'!$A$2:$E$501,5,FALSE)</f>
        <v>Female</v>
      </c>
      <c r="Q1717" s="6" t="str">
        <f>VLOOKUP(C1717,'Cleaned Customer Dim'!$A$2:$J$501,10,FALSE)</f>
        <v>Silver</v>
      </c>
      <c r="R1717" s="4" t="str">
        <f>VLOOKUP(D1717,'Cleaned Product Dim'!$A$2:$C$101,3,FALSE)</f>
        <v>Beauty</v>
      </c>
      <c r="S1717" s="6">
        <f>VLOOKUP(D1717,'Cleaned Product Dim'!$A$2:$G$101,7,FALSE)</f>
        <v>115.82</v>
      </c>
      <c r="T1717" s="6">
        <f>VLOOKUP(D1717,'Cleaned Product Dim'!$A$2:$H$101,8,FALSE)</f>
        <v>460</v>
      </c>
      <c r="U1717" s="6" t="str">
        <f>VLOOKUP(E1717,'Cleaned Store Dim'!$A$2:$C$21,3,FALSE)</f>
        <v>North</v>
      </c>
      <c r="V1717" s="6" t="str">
        <f>VLOOKUP(E1717,'Cleaned Store Dim'!$A$2:$E$21,5,FALSE)</f>
        <v>Flagship</v>
      </c>
      <c r="W1717" s="6" t="str">
        <f>VLOOKUP(E1717,'Cleaned Store Dim'!$A$2:$F$21,6,FALSE)</f>
        <v>Daniel</v>
      </c>
    </row>
    <row r="1718" spans="1:23" ht="15.75" x14ac:dyDescent="0.25">
      <c r="A1718" s="4" t="s">
        <v>3683</v>
      </c>
      <c r="B1718" s="20">
        <v>45630</v>
      </c>
      <c r="C1718" s="4" t="s">
        <v>1255</v>
      </c>
      <c r="D1718" s="4" t="s">
        <v>1814</v>
      </c>
      <c r="E1718" s="4" t="s">
        <v>1945</v>
      </c>
      <c r="F1718" s="4">
        <v>2</v>
      </c>
      <c r="G1718" s="4">
        <v>68.31</v>
      </c>
      <c r="H1718" s="4">
        <v>0.28999999999999998</v>
      </c>
      <c r="I1718" s="4" t="s">
        <v>1964</v>
      </c>
      <c r="J1718" s="4">
        <v>97.000199999999992</v>
      </c>
      <c r="K1718" s="4">
        <f t="shared" si="104"/>
        <v>2</v>
      </c>
      <c r="L1718" s="4">
        <f t="shared" si="105"/>
        <v>68.31</v>
      </c>
      <c r="M1718" s="4">
        <f t="shared" si="106"/>
        <v>0.28999999999999998</v>
      </c>
      <c r="N1718" s="4">
        <f t="shared" si="107"/>
        <v>97.000199999999992</v>
      </c>
      <c r="O1718" s="6">
        <f>VLOOKUP(C1718,'Cleaned Customer Dim'!$A$2:$D$501,4,FALSE)</f>
        <v>27</v>
      </c>
      <c r="P1718" s="6" t="str">
        <f>VLOOKUP(C1718,'Cleaned Customer Dim'!$A$2:$E$501,5,FALSE)</f>
        <v>Male</v>
      </c>
      <c r="Q1718" s="6" t="str">
        <f>VLOOKUP(C1718,'Cleaned Customer Dim'!$A$2:$J$501,10,FALSE)</f>
        <v>Bronze</v>
      </c>
      <c r="R1718" s="4" t="str">
        <f>VLOOKUP(D1718,'Cleaned Product Dim'!$A$2:$C$101,3,FALSE)</f>
        <v>Electronics</v>
      </c>
      <c r="S1718" s="6">
        <f>VLOOKUP(D1718,'Cleaned Product Dim'!$A$2:$G$101,7,FALSE)</f>
        <v>480.9</v>
      </c>
      <c r="T1718" s="6">
        <f>VLOOKUP(D1718,'Cleaned Product Dim'!$A$2:$H$101,8,FALSE)</f>
        <v>104</v>
      </c>
      <c r="U1718" s="6" t="str">
        <f>VLOOKUP(E1718,'Cleaned Store Dim'!$A$2:$C$21,3,FALSE)</f>
        <v>East</v>
      </c>
      <c r="V1718" s="6" t="str">
        <f>VLOOKUP(E1718,'Cleaned Store Dim'!$A$2:$E$21,5,FALSE)</f>
        <v>Flagship</v>
      </c>
      <c r="W1718" s="6" t="str">
        <f>VLOOKUP(E1718,'Cleaned Store Dim'!$A$2:$F$21,6,FALSE)</f>
        <v>East Stevechester</v>
      </c>
    </row>
    <row r="1719" spans="1:23" ht="15.75" x14ac:dyDescent="0.25">
      <c r="A1719" s="4" t="s">
        <v>3684</v>
      </c>
      <c r="B1719" s="20">
        <v>45058</v>
      </c>
      <c r="C1719" s="4" t="s">
        <v>234</v>
      </c>
      <c r="D1719" s="4" t="s">
        <v>1642</v>
      </c>
      <c r="E1719" s="4" t="s">
        <v>1945</v>
      </c>
      <c r="F1719" s="4">
        <v>2</v>
      </c>
      <c r="G1719" s="4">
        <v>761.71</v>
      </c>
      <c r="H1719" s="4">
        <v>0.02</v>
      </c>
      <c r="I1719" s="4" t="s">
        <v>1961</v>
      </c>
      <c r="J1719" s="4">
        <v>1492.9516000000001</v>
      </c>
      <c r="K1719" s="4">
        <f t="shared" si="104"/>
        <v>2</v>
      </c>
      <c r="L1719" s="4">
        <f t="shared" si="105"/>
        <v>761.71</v>
      </c>
      <c r="M1719" s="4">
        <f t="shared" si="106"/>
        <v>0.02</v>
      </c>
      <c r="N1719" s="4">
        <f t="shared" si="107"/>
        <v>1492.9516000000001</v>
      </c>
      <c r="O1719" s="6">
        <f>VLOOKUP(C1719,'Cleaned Customer Dim'!$A$2:$D$501,4,FALSE)</f>
        <v>50</v>
      </c>
      <c r="P1719" s="6" t="str">
        <f>VLOOKUP(C1719,'Cleaned Customer Dim'!$A$2:$E$501,5,FALSE)</f>
        <v>Male</v>
      </c>
      <c r="Q1719" s="6" t="str">
        <f>VLOOKUP(C1719,'Cleaned Customer Dim'!$A$2:$J$501,10,FALSE)</f>
        <v>Bronze</v>
      </c>
      <c r="R1719" s="4" t="str">
        <f>VLOOKUP(D1719,'Cleaned Product Dim'!$A$2:$C$101,3,FALSE)</f>
        <v>Sports</v>
      </c>
      <c r="S1719" s="6">
        <f>VLOOKUP(D1719,'Cleaned Product Dim'!$A$2:$G$101,7,FALSE)</f>
        <v>484.62</v>
      </c>
      <c r="T1719" s="6">
        <f>VLOOKUP(D1719,'Cleaned Product Dim'!$A$2:$H$101,8,FALSE)</f>
        <v>432</v>
      </c>
      <c r="U1719" s="6" t="str">
        <f>VLOOKUP(E1719,'Cleaned Store Dim'!$A$2:$C$21,3,FALSE)</f>
        <v>East</v>
      </c>
      <c r="V1719" s="6" t="str">
        <f>VLOOKUP(E1719,'Cleaned Store Dim'!$A$2:$E$21,5,FALSE)</f>
        <v>Flagship</v>
      </c>
      <c r="W1719" s="6" t="str">
        <f>VLOOKUP(E1719,'Cleaned Store Dim'!$A$2:$F$21,6,FALSE)</f>
        <v>East Stevechester</v>
      </c>
    </row>
    <row r="1720" spans="1:23" ht="15.75" x14ac:dyDescent="0.25">
      <c r="A1720" s="4" t="s">
        <v>3685</v>
      </c>
      <c r="B1720" s="20">
        <v>44938</v>
      </c>
      <c r="C1720" s="4" t="s">
        <v>248</v>
      </c>
      <c r="D1720" s="4" t="s">
        <v>1817</v>
      </c>
      <c r="E1720" s="4" t="s">
        <v>1901</v>
      </c>
      <c r="F1720" s="4">
        <v>4</v>
      </c>
      <c r="G1720" s="4">
        <v>346.37</v>
      </c>
      <c r="H1720" s="4">
        <v>0.18</v>
      </c>
      <c r="I1720" s="4" t="s">
        <v>1964</v>
      </c>
      <c r="J1720" s="4">
        <v>1136.0935999999999</v>
      </c>
      <c r="K1720" s="4">
        <f t="shared" si="104"/>
        <v>4</v>
      </c>
      <c r="L1720" s="4">
        <f t="shared" si="105"/>
        <v>346.37</v>
      </c>
      <c r="M1720" s="4">
        <f t="shared" si="106"/>
        <v>0.18</v>
      </c>
      <c r="N1720" s="4">
        <f t="shared" si="107"/>
        <v>1136.0935999999999</v>
      </c>
      <c r="O1720" s="6">
        <f>VLOOKUP(C1720,'Cleaned Customer Dim'!$A$2:$D$501,4,FALSE)</f>
        <v>27</v>
      </c>
      <c r="P1720" s="6" t="str">
        <f>VLOOKUP(C1720,'Cleaned Customer Dim'!$A$2:$E$501,5,FALSE)</f>
        <v>Female</v>
      </c>
      <c r="Q1720" s="6" t="str">
        <f>VLOOKUP(C1720,'Cleaned Customer Dim'!$A$2:$J$501,10,FALSE)</f>
        <v>Silver</v>
      </c>
      <c r="R1720" s="4" t="str">
        <f>VLOOKUP(D1720,'Cleaned Product Dim'!$A$2:$C$101,3,FALSE)</f>
        <v>Home</v>
      </c>
      <c r="S1720" s="6">
        <f>VLOOKUP(D1720,'Cleaned Product Dim'!$A$2:$G$101,7,FALSE)</f>
        <v>325.26</v>
      </c>
      <c r="T1720" s="6">
        <f>VLOOKUP(D1720,'Cleaned Product Dim'!$A$2:$H$101,8,FALSE)</f>
        <v>400</v>
      </c>
      <c r="U1720" s="6" t="str">
        <f>VLOOKUP(E1720,'Cleaned Store Dim'!$A$2:$C$21,3,FALSE)</f>
        <v>North</v>
      </c>
      <c r="V1720" s="6" t="str">
        <f>VLOOKUP(E1720,'Cleaned Store Dim'!$A$2:$E$21,5,FALSE)</f>
        <v>Outlet</v>
      </c>
      <c r="W1720" s="6" t="str">
        <f>VLOOKUP(E1720,'Cleaned Store Dim'!$A$2:$F$21,6,FALSE)</f>
        <v>Goldberg</v>
      </c>
    </row>
    <row r="1721" spans="1:23" ht="15.75" x14ac:dyDescent="0.25">
      <c r="A1721" s="4" t="s">
        <v>3686</v>
      </c>
      <c r="B1721" s="20">
        <v>45702</v>
      </c>
      <c r="C1721" s="4" t="s">
        <v>42</v>
      </c>
      <c r="D1721" s="4" t="s">
        <v>1747</v>
      </c>
      <c r="E1721" s="4" t="s">
        <v>1929</v>
      </c>
      <c r="F1721" s="4">
        <v>1</v>
      </c>
      <c r="G1721" s="4">
        <v>846.3</v>
      </c>
      <c r="H1721" s="4">
        <v>0.14000000000000001</v>
      </c>
      <c r="I1721" s="4" t="s">
        <v>1961</v>
      </c>
      <c r="J1721" s="4">
        <v>727.81799999999998</v>
      </c>
      <c r="K1721" s="4">
        <f t="shared" si="104"/>
        <v>1</v>
      </c>
      <c r="L1721" s="4">
        <f t="shared" si="105"/>
        <v>846.3</v>
      </c>
      <c r="M1721" s="4">
        <f t="shared" si="106"/>
        <v>0.14000000000000001</v>
      </c>
      <c r="N1721" s="4">
        <f t="shared" si="107"/>
        <v>727.81799999999998</v>
      </c>
      <c r="O1721" s="6">
        <f>VLOOKUP(C1721,'Cleaned Customer Dim'!$A$2:$D$501,4,FALSE)</f>
        <v>29</v>
      </c>
      <c r="P1721" s="6" t="str">
        <f>VLOOKUP(C1721,'Cleaned Customer Dim'!$A$2:$E$501,5,FALSE)</f>
        <v>Female</v>
      </c>
      <c r="Q1721" s="6" t="str">
        <f>VLOOKUP(C1721,'Cleaned Customer Dim'!$A$2:$J$501,10,FALSE)</f>
        <v>Bronze</v>
      </c>
      <c r="R1721" s="4" t="str">
        <f>VLOOKUP(D1721,'Cleaned Product Dim'!$A$2:$C$101,3,FALSE)</f>
        <v>Home</v>
      </c>
      <c r="S1721" s="6">
        <f>VLOOKUP(D1721,'Cleaned Product Dim'!$A$2:$G$101,7,FALSE)</f>
        <v>81.75</v>
      </c>
      <c r="T1721" s="6">
        <f>VLOOKUP(D1721,'Cleaned Product Dim'!$A$2:$H$101,8,FALSE)</f>
        <v>226.05</v>
      </c>
      <c r="U1721" s="6" t="str">
        <f>VLOOKUP(E1721,'Cleaned Store Dim'!$A$2:$C$21,3,FALSE)</f>
        <v>North</v>
      </c>
      <c r="V1721" s="6" t="str">
        <f>VLOOKUP(E1721,'Cleaned Store Dim'!$A$2:$E$21,5,FALSE)</f>
        <v>Online</v>
      </c>
      <c r="W1721" s="6" t="str">
        <f>VLOOKUP(E1721,'Cleaned Store Dim'!$A$2:$F$21,6,FALSE)</f>
        <v>Sabrina</v>
      </c>
    </row>
    <row r="1722" spans="1:23" ht="15.75" x14ac:dyDescent="0.25">
      <c r="A1722" s="4" t="s">
        <v>3687</v>
      </c>
      <c r="B1722" s="20">
        <v>45624</v>
      </c>
      <c r="C1722" s="4" t="s">
        <v>1352</v>
      </c>
      <c r="D1722" s="4" t="s">
        <v>1555</v>
      </c>
      <c r="E1722" s="4" t="s">
        <v>1948</v>
      </c>
      <c r="F1722" s="4">
        <v>1</v>
      </c>
      <c r="G1722" s="4">
        <v>458.97</v>
      </c>
      <c r="H1722" s="4">
        <v>0.1</v>
      </c>
      <c r="I1722" s="4" t="s">
        <v>1961</v>
      </c>
      <c r="J1722" s="4">
        <v>413.07299999999998</v>
      </c>
      <c r="K1722" s="4">
        <f t="shared" si="104"/>
        <v>1</v>
      </c>
      <c r="L1722" s="4">
        <f t="shared" si="105"/>
        <v>458.97</v>
      </c>
      <c r="M1722" s="4">
        <f t="shared" si="106"/>
        <v>0.1</v>
      </c>
      <c r="N1722" s="4">
        <f t="shared" si="107"/>
        <v>413.07299999999998</v>
      </c>
      <c r="O1722" s="6">
        <f>VLOOKUP(C1722,'Cleaned Customer Dim'!$A$2:$D$501,4,FALSE)</f>
        <v>37</v>
      </c>
      <c r="P1722" s="6" t="str">
        <f>VLOOKUP(C1722,'Cleaned Customer Dim'!$A$2:$E$501,5,FALSE)</f>
        <v>Male</v>
      </c>
      <c r="Q1722" s="6" t="str">
        <f>VLOOKUP(C1722,'Cleaned Customer Dim'!$A$2:$J$501,10,FALSE)</f>
        <v>Bronze</v>
      </c>
      <c r="R1722" s="4" t="str">
        <f>VLOOKUP(D1722,'Cleaned Product Dim'!$A$2:$C$101,3,FALSE)</f>
        <v>Electronics</v>
      </c>
      <c r="S1722" s="6">
        <f>VLOOKUP(D1722,'Cleaned Product Dim'!$A$2:$G$101,7,FALSE)</f>
        <v>112.42</v>
      </c>
      <c r="T1722" s="6">
        <f>VLOOKUP(D1722,'Cleaned Product Dim'!$A$2:$H$101,8,FALSE)</f>
        <v>416</v>
      </c>
      <c r="U1722" s="6" t="str">
        <f>VLOOKUP(E1722,'Cleaned Store Dim'!$A$2:$C$21,3,FALSE)</f>
        <v>East</v>
      </c>
      <c r="V1722" s="6" t="str">
        <f>VLOOKUP(E1722,'Cleaned Store Dim'!$A$2:$E$21,5,FALSE)</f>
        <v>Online</v>
      </c>
      <c r="W1722" s="6" t="str">
        <f>VLOOKUP(E1722,'Cleaned Store Dim'!$A$2:$F$21,6,FALSE)</f>
        <v>Vasquez</v>
      </c>
    </row>
    <row r="1723" spans="1:23" ht="15.75" x14ac:dyDescent="0.25">
      <c r="A1723" s="4" t="s">
        <v>3688</v>
      </c>
      <c r="B1723" s="20">
        <v>45736</v>
      </c>
      <c r="C1723" s="4" t="s">
        <v>928</v>
      </c>
      <c r="D1723" s="4" t="s">
        <v>1709</v>
      </c>
      <c r="E1723" s="4" t="s">
        <v>1914</v>
      </c>
      <c r="F1723" s="4">
        <v>2</v>
      </c>
      <c r="G1723" s="4">
        <v>536.61</v>
      </c>
      <c r="H1723" s="4">
        <v>0.14000000000000001</v>
      </c>
      <c r="I1723" s="4" t="s">
        <v>1959</v>
      </c>
      <c r="J1723" s="4">
        <v>922.9692</v>
      </c>
      <c r="K1723" s="4">
        <f t="shared" si="104"/>
        <v>2</v>
      </c>
      <c r="L1723" s="4">
        <f t="shared" si="105"/>
        <v>536.61</v>
      </c>
      <c r="M1723" s="4">
        <f t="shared" si="106"/>
        <v>0.14000000000000001</v>
      </c>
      <c r="N1723" s="4">
        <f t="shared" si="107"/>
        <v>922.9692</v>
      </c>
      <c r="O1723" s="6">
        <f>VLOOKUP(C1723,'Cleaned Customer Dim'!$A$2:$D$501,4,FALSE)</f>
        <v>45</v>
      </c>
      <c r="P1723" s="6" t="str">
        <f>VLOOKUP(C1723,'Cleaned Customer Dim'!$A$2:$E$501,5,FALSE)</f>
        <v>Male</v>
      </c>
      <c r="Q1723" s="6" t="str">
        <f>VLOOKUP(C1723,'Cleaned Customer Dim'!$A$2:$J$501,10,FALSE)</f>
        <v>Bronze</v>
      </c>
      <c r="R1723" s="4" t="str">
        <f>VLOOKUP(D1723,'Cleaned Product Dim'!$A$2:$C$101,3,FALSE)</f>
        <v>Electronics</v>
      </c>
      <c r="S1723" s="6">
        <f>VLOOKUP(D1723,'Cleaned Product Dim'!$A$2:$G$101,7,FALSE)</f>
        <v>253.33</v>
      </c>
      <c r="T1723" s="6">
        <f>VLOOKUP(D1723,'Cleaned Product Dim'!$A$2:$H$101,8,FALSE)</f>
        <v>266</v>
      </c>
      <c r="U1723" s="6" t="str">
        <f>VLOOKUP(E1723,'Cleaned Store Dim'!$A$2:$C$21,3,FALSE)</f>
        <v>South</v>
      </c>
      <c r="V1723" s="6" t="str">
        <f>VLOOKUP(E1723,'Cleaned Store Dim'!$A$2:$E$21,5,FALSE)</f>
        <v>Online</v>
      </c>
      <c r="W1723" s="6" t="str">
        <f>VLOOKUP(E1723,'Cleaned Store Dim'!$A$2:$F$21,6,FALSE)</f>
        <v>Williamsport</v>
      </c>
    </row>
    <row r="1724" spans="1:23" ht="15.75" x14ac:dyDescent="0.25">
      <c r="A1724" s="4" t="s">
        <v>3689</v>
      </c>
      <c r="B1724" s="20">
        <v>45709</v>
      </c>
      <c r="C1724" s="4" t="s">
        <v>1316</v>
      </c>
      <c r="D1724" s="4" t="s">
        <v>1756</v>
      </c>
      <c r="E1724" s="4" t="s">
        <v>1887</v>
      </c>
      <c r="F1724" s="4">
        <v>3</v>
      </c>
      <c r="G1724" s="4">
        <v>130.41</v>
      </c>
      <c r="H1724" s="4">
        <v>0.14000000000000001</v>
      </c>
      <c r="I1724" s="4" t="s">
        <v>1961</v>
      </c>
      <c r="J1724" s="4">
        <v>336.45780000000002</v>
      </c>
      <c r="K1724" s="4">
        <f t="shared" si="104"/>
        <v>3</v>
      </c>
      <c r="L1724" s="4">
        <f t="shared" si="105"/>
        <v>130.41</v>
      </c>
      <c r="M1724" s="4">
        <f t="shared" si="106"/>
        <v>0.14000000000000001</v>
      </c>
      <c r="N1724" s="4">
        <f t="shared" si="107"/>
        <v>336.45780000000002</v>
      </c>
      <c r="O1724" s="6">
        <f>VLOOKUP(C1724,'Cleaned Customer Dim'!$A$2:$D$501,4,FALSE)</f>
        <v>60</v>
      </c>
      <c r="P1724" s="6" t="str">
        <f>VLOOKUP(C1724,'Cleaned Customer Dim'!$A$2:$E$501,5,FALSE)</f>
        <v>Male</v>
      </c>
      <c r="Q1724" s="6" t="str">
        <f>VLOOKUP(C1724,'Cleaned Customer Dim'!$A$2:$J$501,10,FALSE)</f>
        <v>Bronze</v>
      </c>
      <c r="R1724" s="4" t="str">
        <f>VLOOKUP(D1724,'Cleaned Product Dim'!$A$2:$C$101,3,FALSE)</f>
        <v>Clothing</v>
      </c>
      <c r="S1724" s="6">
        <f>VLOOKUP(D1724,'Cleaned Product Dim'!$A$2:$G$101,7,FALSE)</f>
        <v>113.83</v>
      </c>
      <c r="T1724" s="6">
        <f>VLOOKUP(D1724,'Cleaned Product Dim'!$A$2:$H$101,8,FALSE)</f>
        <v>485</v>
      </c>
      <c r="U1724" s="6" t="str">
        <f>VLOOKUP(E1724,'Cleaned Store Dim'!$A$2:$C$21,3,FALSE)</f>
        <v>East</v>
      </c>
      <c r="V1724" s="6" t="str">
        <f>VLOOKUP(E1724,'Cleaned Store Dim'!$A$2:$E$21,5,FALSE)</f>
        <v>Flagship</v>
      </c>
      <c r="W1724" s="6" t="str">
        <f>VLOOKUP(E1724,'Cleaned Store Dim'!$A$2:$F$21,6,FALSE)</f>
        <v>Washington</v>
      </c>
    </row>
    <row r="1725" spans="1:23" ht="15.75" x14ac:dyDescent="0.25">
      <c r="A1725" s="4" t="s">
        <v>3690</v>
      </c>
      <c r="B1725" s="20">
        <v>45738</v>
      </c>
      <c r="C1725" s="4" t="s">
        <v>1536</v>
      </c>
      <c r="D1725" s="4" t="s">
        <v>1850</v>
      </c>
      <c r="E1725" s="4" t="s">
        <v>1929</v>
      </c>
      <c r="F1725" s="4">
        <v>4</v>
      </c>
      <c r="G1725" s="4">
        <v>706.67</v>
      </c>
      <c r="H1725" s="4">
        <v>0.01</v>
      </c>
      <c r="I1725" s="4" t="s">
        <v>1959</v>
      </c>
      <c r="J1725" s="4">
        <v>2798.4132</v>
      </c>
      <c r="K1725" s="4">
        <f t="shared" si="104"/>
        <v>4</v>
      </c>
      <c r="L1725" s="4">
        <f t="shared" si="105"/>
        <v>706.67</v>
      </c>
      <c r="M1725" s="4">
        <f t="shared" si="106"/>
        <v>0.01</v>
      </c>
      <c r="N1725" s="4">
        <f t="shared" si="107"/>
        <v>2798.4132</v>
      </c>
      <c r="O1725" s="6">
        <f>VLOOKUP(C1725,'Cleaned Customer Dim'!$A$2:$D$501,4,FALSE)</f>
        <v>56</v>
      </c>
      <c r="P1725" s="6" t="str">
        <f>VLOOKUP(C1725,'Cleaned Customer Dim'!$A$2:$E$501,5,FALSE)</f>
        <v>Male</v>
      </c>
      <c r="Q1725" s="6" t="str">
        <f>VLOOKUP(C1725,'Cleaned Customer Dim'!$A$2:$J$501,10,FALSE)</f>
        <v>Bronze</v>
      </c>
      <c r="R1725" s="4" t="str">
        <f>VLOOKUP(D1725,'Cleaned Product Dim'!$A$2:$C$101,3,FALSE)</f>
        <v>Beauty</v>
      </c>
      <c r="S1725" s="6">
        <f>VLOOKUP(D1725,'Cleaned Product Dim'!$A$2:$G$101,7,FALSE)</f>
        <v>183.04</v>
      </c>
      <c r="T1725" s="6">
        <f>VLOOKUP(D1725,'Cleaned Product Dim'!$A$2:$H$101,8,FALSE)</f>
        <v>457</v>
      </c>
      <c r="U1725" s="6" t="str">
        <f>VLOOKUP(E1725,'Cleaned Store Dim'!$A$2:$C$21,3,FALSE)</f>
        <v>North</v>
      </c>
      <c r="V1725" s="6" t="str">
        <f>VLOOKUP(E1725,'Cleaned Store Dim'!$A$2:$E$21,5,FALSE)</f>
        <v>Online</v>
      </c>
      <c r="W1725" s="6" t="str">
        <f>VLOOKUP(E1725,'Cleaned Store Dim'!$A$2:$F$21,6,FALSE)</f>
        <v>Sabrina</v>
      </c>
    </row>
    <row r="1726" spans="1:23" ht="15.75" x14ac:dyDescent="0.25">
      <c r="A1726" s="4" t="s">
        <v>3691</v>
      </c>
      <c r="B1726" s="20">
        <v>45685</v>
      </c>
      <c r="C1726" s="4" t="s">
        <v>1235</v>
      </c>
      <c r="D1726" s="4" t="s">
        <v>1658</v>
      </c>
      <c r="E1726" s="4" t="s">
        <v>1901</v>
      </c>
      <c r="F1726" s="4">
        <v>3</v>
      </c>
      <c r="G1726" s="4">
        <v>523.45000000000005</v>
      </c>
      <c r="H1726" s="4">
        <v>0.17</v>
      </c>
      <c r="I1726" s="4" t="s">
        <v>1959</v>
      </c>
      <c r="J1726" s="4">
        <v>1303.3905</v>
      </c>
      <c r="K1726" s="4">
        <f t="shared" si="104"/>
        <v>3</v>
      </c>
      <c r="L1726" s="4">
        <f t="shared" si="105"/>
        <v>523.45000000000005</v>
      </c>
      <c r="M1726" s="4">
        <f t="shared" si="106"/>
        <v>0.17</v>
      </c>
      <c r="N1726" s="4">
        <f t="shared" si="107"/>
        <v>1303.3905</v>
      </c>
      <c r="O1726" s="6">
        <f>VLOOKUP(C1726,'Cleaned Customer Dim'!$A$2:$D$501,4,FALSE)</f>
        <v>46</v>
      </c>
      <c r="P1726" s="6" t="str">
        <f>VLOOKUP(C1726,'Cleaned Customer Dim'!$A$2:$E$501,5,FALSE)</f>
        <v>Male</v>
      </c>
      <c r="Q1726" s="6" t="str">
        <f>VLOOKUP(C1726,'Cleaned Customer Dim'!$A$2:$J$501,10,FALSE)</f>
        <v>Gold</v>
      </c>
      <c r="R1726" s="4" t="str">
        <f>VLOOKUP(D1726,'Cleaned Product Dim'!$A$2:$C$101,3,FALSE)</f>
        <v>Home</v>
      </c>
      <c r="S1726" s="6">
        <f>VLOOKUP(D1726,'Cleaned Product Dim'!$A$2:$G$101,7,FALSE)</f>
        <v>234.80599999999998</v>
      </c>
      <c r="T1726" s="6">
        <f>VLOOKUP(D1726,'Cleaned Product Dim'!$A$2:$H$101,8,FALSE)</f>
        <v>378</v>
      </c>
      <c r="U1726" s="6" t="str">
        <f>VLOOKUP(E1726,'Cleaned Store Dim'!$A$2:$C$21,3,FALSE)</f>
        <v>North</v>
      </c>
      <c r="V1726" s="6" t="str">
        <f>VLOOKUP(E1726,'Cleaned Store Dim'!$A$2:$E$21,5,FALSE)</f>
        <v>Outlet</v>
      </c>
      <c r="W1726" s="6" t="str">
        <f>VLOOKUP(E1726,'Cleaned Store Dim'!$A$2:$F$21,6,FALSE)</f>
        <v>Goldberg</v>
      </c>
    </row>
    <row r="1727" spans="1:23" ht="15.75" x14ac:dyDescent="0.25">
      <c r="A1727" s="4" t="s">
        <v>3692</v>
      </c>
      <c r="B1727" s="20">
        <v>45701</v>
      </c>
      <c r="C1727" s="4" t="s">
        <v>51</v>
      </c>
      <c r="D1727" s="4" t="s">
        <v>1856</v>
      </c>
      <c r="E1727" s="4" t="s">
        <v>1945</v>
      </c>
      <c r="F1727" s="4">
        <v>3</v>
      </c>
      <c r="G1727" s="4">
        <v>482.2</v>
      </c>
      <c r="H1727" s="4">
        <v>0.23</v>
      </c>
      <c r="I1727" s="4" t="s">
        <v>1964</v>
      </c>
      <c r="J1727" s="4">
        <v>1113.8820000000001</v>
      </c>
      <c r="K1727" s="4">
        <f t="shared" si="104"/>
        <v>3</v>
      </c>
      <c r="L1727" s="4">
        <f t="shared" si="105"/>
        <v>482.2</v>
      </c>
      <c r="M1727" s="4">
        <f t="shared" si="106"/>
        <v>0.23</v>
      </c>
      <c r="N1727" s="4">
        <f t="shared" si="107"/>
        <v>1113.8820000000001</v>
      </c>
      <c r="O1727" s="6">
        <f>VLOOKUP(C1727,'Cleaned Customer Dim'!$A$2:$D$501,4,FALSE)</f>
        <v>64</v>
      </c>
      <c r="P1727" s="6" t="str">
        <f>VLOOKUP(C1727,'Cleaned Customer Dim'!$A$2:$E$501,5,FALSE)</f>
        <v>Male</v>
      </c>
      <c r="Q1727" s="6" t="str">
        <f>VLOOKUP(C1727,'Cleaned Customer Dim'!$A$2:$J$501,10,FALSE)</f>
        <v>Platinum</v>
      </c>
      <c r="R1727" s="4" t="str">
        <f>VLOOKUP(D1727,'Cleaned Product Dim'!$A$2:$C$101,3,FALSE)</f>
        <v>Clothing</v>
      </c>
      <c r="S1727" s="6">
        <f>VLOOKUP(D1727,'Cleaned Product Dim'!$A$2:$G$101,7,FALSE)</f>
        <v>438.25</v>
      </c>
      <c r="T1727" s="6">
        <f>VLOOKUP(D1727,'Cleaned Product Dim'!$A$2:$H$101,8,FALSE)</f>
        <v>496</v>
      </c>
      <c r="U1727" s="6" t="str">
        <f>VLOOKUP(E1727,'Cleaned Store Dim'!$A$2:$C$21,3,FALSE)</f>
        <v>East</v>
      </c>
      <c r="V1727" s="6" t="str">
        <f>VLOOKUP(E1727,'Cleaned Store Dim'!$A$2:$E$21,5,FALSE)</f>
        <v>Flagship</v>
      </c>
      <c r="W1727" s="6" t="str">
        <f>VLOOKUP(E1727,'Cleaned Store Dim'!$A$2:$F$21,6,FALSE)</f>
        <v>East Stevechester</v>
      </c>
    </row>
    <row r="1728" spans="1:23" ht="15.75" x14ac:dyDescent="0.25">
      <c r="A1728" s="4" t="s">
        <v>3693</v>
      </c>
      <c r="B1728" s="20">
        <v>45745</v>
      </c>
      <c r="C1728" s="4" t="s">
        <v>433</v>
      </c>
      <c r="D1728" s="4" t="s">
        <v>1771</v>
      </c>
      <c r="E1728" s="4" t="s">
        <v>1908</v>
      </c>
      <c r="F1728" s="4">
        <v>4</v>
      </c>
      <c r="G1728" s="4">
        <v>688.86</v>
      </c>
      <c r="H1728" s="4">
        <v>0.02</v>
      </c>
      <c r="I1728" s="4" t="s">
        <v>1964</v>
      </c>
      <c r="J1728" s="4">
        <v>2700.3312000000001</v>
      </c>
      <c r="K1728" s="4">
        <f t="shared" si="104"/>
        <v>4</v>
      </c>
      <c r="L1728" s="4">
        <f t="shared" si="105"/>
        <v>688.86</v>
      </c>
      <c r="M1728" s="4">
        <f t="shared" si="106"/>
        <v>0.02</v>
      </c>
      <c r="N1728" s="4">
        <f t="shared" si="107"/>
        <v>2700.3312000000001</v>
      </c>
      <c r="O1728" s="6">
        <f>VLOOKUP(C1728,'Cleaned Customer Dim'!$A$2:$D$501,4,FALSE)</f>
        <v>26</v>
      </c>
      <c r="P1728" s="6" t="str">
        <f>VLOOKUP(C1728,'Cleaned Customer Dim'!$A$2:$E$501,5,FALSE)</f>
        <v>Male</v>
      </c>
      <c r="Q1728" s="6" t="str">
        <f>VLOOKUP(C1728,'Cleaned Customer Dim'!$A$2:$J$501,10,FALSE)</f>
        <v>Bronze</v>
      </c>
      <c r="R1728" s="4" t="str">
        <f>VLOOKUP(D1728,'Cleaned Product Dim'!$A$2:$C$101,3,FALSE)</f>
        <v>Beauty</v>
      </c>
      <c r="S1728" s="6">
        <f>VLOOKUP(D1728,'Cleaned Product Dim'!$A$2:$G$101,7,FALSE)</f>
        <v>266.86</v>
      </c>
      <c r="T1728" s="6">
        <f>VLOOKUP(D1728,'Cleaned Product Dim'!$A$2:$H$101,8,FALSE)</f>
        <v>458</v>
      </c>
      <c r="U1728" s="6" t="str">
        <f>VLOOKUP(E1728,'Cleaned Store Dim'!$A$2:$C$21,3,FALSE)</f>
        <v>North</v>
      </c>
      <c r="V1728" s="6" t="str">
        <f>VLOOKUP(E1728,'Cleaned Store Dim'!$A$2:$E$21,5,FALSE)</f>
        <v>Outlet</v>
      </c>
      <c r="W1728" s="6" t="str">
        <f>VLOOKUP(E1728,'Cleaned Store Dim'!$A$2:$F$21,6,FALSE)</f>
        <v>Chester</v>
      </c>
    </row>
    <row r="1729" spans="1:23" ht="15.75" x14ac:dyDescent="0.25">
      <c r="A1729" s="4" t="s">
        <v>3694</v>
      </c>
      <c r="B1729" s="20">
        <v>45214</v>
      </c>
      <c r="C1729" s="4" t="s">
        <v>104</v>
      </c>
      <c r="D1729" s="4" t="s">
        <v>1606</v>
      </c>
      <c r="E1729" s="4" t="s">
        <v>1887</v>
      </c>
      <c r="F1729" s="4">
        <v>1</v>
      </c>
      <c r="G1729" s="4">
        <v>145.47999999999999</v>
      </c>
      <c r="H1729" s="4">
        <v>0.1</v>
      </c>
      <c r="I1729" s="4" t="s">
        <v>1964</v>
      </c>
      <c r="J1729" s="4">
        <v>130.93199999999999</v>
      </c>
      <c r="K1729" s="4">
        <f t="shared" si="104"/>
        <v>1</v>
      </c>
      <c r="L1729" s="4">
        <f t="shared" si="105"/>
        <v>145.47999999999999</v>
      </c>
      <c r="M1729" s="4">
        <f t="shared" si="106"/>
        <v>0.1</v>
      </c>
      <c r="N1729" s="4">
        <f t="shared" si="107"/>
        <v>130.93199999999999</v>
      </c>
      <c r="O1729" s="6">
        <f>VLOOKUP(C1729,'Cleaned Customer Dim'!$A$2:$D$501,4,FALSE)</f>
        <v>52</v>
      </c>
      <c r="P1729" s="6" t="str">
        <f>VLOOKUP(C1729,'Cleaned Customer Dim'!$A$2:$E$501,5,FALSE)</f>
        <v>Female</v>
      </c>
      <c r="Q1729" s="6" t="str">
        <f>VLOOKUP(C1729,'Cleaned Customer Dim'!$A$2:$J$501,10,FALSE)</f>
        <v>Silver</v>
      </c>
      <c r="R1729" s="4" t="str">
        <f>VLOOKUP(D1729,'Cleaned Product Dim'!$A$2:$C$101,3,FALSE)</f>
        <v>Beauty</v>
      </c>
      <c r="S1729" s="6">
        <f>VLOOKUP(D1729,'Cleaned Product Dim'!$A$2:$G$101,7,FALSE)</f>
        <v>115.82</v>
      </c>
      <c r="T1729" s="6">
        <f>VLOOKUP(D1729,'Cleaned Product Dim'!$A$2:$H$101,8,FALSE)</f>
        <v>460</v>
      </c>
      <c r="U1729" s="6" t="str">
        <f>VLOOKUP(E1729,'Cleaned Store Dim'!$A$2:$C$21,3,FALSE)</f>
        <v>East</v>
      </c>
      <c r="V1729" s="6" t="str">
        <f>VLOOKUP(E1729,'Cleaned Store Dim'!$A$2:$E$21,5,FALSE)</f>
        <v>Flagship</v>
      </c>
      <c r="W1729" s="6" t="str">
        <f>VLOOKUP(E1729,'Cleaned Store Dim'!$A$2:$F$21,6,FALSE)</f>
        <v>Washington</v>
      </c>
    </row>
    <row r="1730" spans="1:23" ht="15.75" x14ac:dyDescent="0.25">
      <c r="A1730" s="4" t="s">
        <v>3695</v>
      </c>
      <c r="B1730" s="20">
        <v>45635</v>
      </c>
      <c r="C1730" s="4" t="s">
        <v>202</v>
      </c>
      <c r="D1730" s="4" t="s">
        <v>1670</v>
      </c>
      <c r="E1730" s="4" t="s">
        <v>1927</v>
      </c>
      <c r="F1730" s="4">
        <v>4</v>
      </c>
      <c r="G1730" s="4">
        <v>862.25</v>
      </c>
      <c r="H1730" s="4">
        <v>0.28000000000000003</v>
      </c>
      <c r="I1730" s="4" t="s">
        <v>1961</v>
      </c>
      <c r="J1730" s="4">
        <v>2483.2800000000002</v>
      </c>
      <c r="K1730" s="4">
        <f t="shared" ref="K1730:K1793" si="108">IF(F1730="",J1730/(G1730*(1-H1730)),F1730)</f>
        <v>4</v>
      </c>
      <c r="L1730" s="4">
        <f t="shared" ref="L1730:L1793" si="109">IF(G1730="",J1730/(K1730*(1-H1730)),G1730)</f>
        <v>862.25</v>
      </c>
      <c r="M1730" s="4">
        <f t="shared" ref="M1730:M1793" si="110">IF(H1730="",1-(J1730/(K1730*L1730)),H1730)</f>
        <v>0.28000000000000003</v>
      </c>
      <c r="N1730" s="4">
        <f t="shared" ref="N1730:N1793" si="111">IF(J1730="",F1730*G1730*(1-H1730),J1730)</f>
        <v>2483.2800000000002</v>
      </c>
      <c r="O1730" s="6">
        <f>VLOOKUP(C1730,'Cleaned Customer Dim'!$A$2:$D$501,4,FALSE)</f>
        <v>55</v>
      </c>
      <c r="P1730" s="6" t="str">
        <f>VLOOKUP(C1730,'Cleaned Customer Dim'!$A$2:$E$501,5,FALSE)</f>
        <v>Male</v>
      </c>
      <c r="Q1730" s="6" t="str">
        <f>VLOOKUP(C1730,'Cleaned Customer Dim'!$A$2:$J$501,10,FALSE)</f>
        <v>Bronze</v>
      </c>
      <c r="R1730" s="4" t="str">
        <f>VLOOKUP(D1730,'Cleaned Product Dim'!$A$2:$C$101,3,FALSE)</f>
        <v>Sports</v>
      </c>
      <c r="S1730" s="6">
        <f>VLOOKUP(D1730,'Cleaned Product Dim'!$A$2:$G$101,7,FALSE)</f>
        <v>204.39</v>
      </c>
      <c r="T1730" s="6">
        <f>VLOOKUP(D1730,'Cleaned Product Dim'!$A$2:$H$101,8,FALSE)</f>
        <v>281</v>
      </c>
      <c r="U1730" s="6" t="str">
        <f>VLOOKUP(E1730,'Cleaned Store Dim'!$A$2:$C$21,3,FALSE)</f>
        <v>South</v>
      </c>
      <c r="V1730" s="6" t="str">
        <f>VLOOKUP(E1730,'Cleaned Store Dim'!$A$2:$E$21,5,FALSE)</f>
        <v>Online</v>
      </c>
      <c r="W1730" s="6" t="str">
        <f>VLOOKUP(E1730,'Cleaned Store Dim'!$A$2:$F$21,6,FALSE)</f>
        <v>Lake</v>
      </c>
    </row>
    <row r="1731" spans="1:23" ht="15.75" x14ac:dyDescent="0.25">
      <c r="A1731" s="4" t="s">
        <v>3696</v>
      </c>
      <c r="B1731" s="20">
        <v>45413</v>
      </c>
      <c r="C1731" s="4" t="s">
        <v>937</v>
      </c>
      <c r="D1731" s="4" t="s">
        <v>1560</v>
      </c>
      <c r="E1731" s="4" t="s">
        <v>1934</v>
      </c>
      <c r="F1731" s="4">
        <v>4</v>
      </c>
      <c r="G1731" s="4">
        <v>146.12</v>
      </c>
      <c r="H1731" s="4">
        <v>0.12</v>
      </c>
      <c r="I1731" s="4" t="s">
        <v>1964</v>
      </c>
      <c r="J1731" s="4">
        <v>514.3424</v>
      </c>
      <c r="K1731" s="4">
        <f t="shared" si="108"/>
        <v>4</v>
      </c>
      <c r="L1731" s="4">
        <f t="shared" si="109"/>
        <v>146.12</v>
      </c>
      <c r="M1731" s="4">
        <f t="shared" si="110"/>
        <v>0.12</v>
      </c>
      <c r="N1731" s="4">
        <f t="shared" si="111"/>
        <v>514.3424</v>
      </c>
      <c r="O1731" s="6">
        <f>VLOOKUP(C1731,'Cleaned Customer Dim'!$A$2:$D$501,4,FALSE)</f>
        <v>30</v>
      </c>
      <c r="P1731" s="6" t="str">
        <f>VLOOKUP(C1731,'Cleaned Customer Dim'!$A$2:$E$501,5,FALSE)</f>
        <v>Male</v>
      </c>
      <c r="Q1731" s="6" t="str">
        <f>VLOOKUP(C1731,'Cleaned Customer Dim'!$A$2:$J$501,10,FALSE)</f>
        <v>Silver</v>
      </c>
      <c r="R1731" s="4" t="str">
        <f>VLOOKUP(D1731,'Cleaned Product Dim'!$A$2:$C$101,3,FALSE)</f>
        <v>Clothing</v>
      </c>
      <c r="S1731" s="6">
        <f>VLOOKUP(D1731,'Cleaned Product Dim'!$A$2:$G$101,7,FALSE)</f>
        <v>342.56</v>
      </c>
      <c r="T1731" s="6">
        <f>VLOOKUP(D1731,'Cleaned Product Dim'!$A$2:$H$101,8,FALSE)</f>
        <v>181</v>
      </c>
      <c r="U1731" s="6" t="str">
        <f>VLOOKUP(E1731,'Cleaned Store Dim'!$A$2:$C$21,3,FALSE)</f>
        <v>South</v>
      </c>
      <c r="V1731" s="6" t="str">
        <f>VLOOKUP(E1731,'Cleaned Store Dim'!$A$2:$E$21,5,FALSE)</f>
        <v>Outlet</v>
      </c>
      <c r="W1731" s="6" t="str">
        <f>VLOOKUP(E1731,'Cleaned Store Dim'!$A$2:$F$21,6,FALSE)</f>
        <v>Christopher</v>
      </c>
    </row>
    <row r="1732" spans="1:23" ht="15.75" x14ac:dyDescent="0.25">
      <c r="A1732" s="4" t="s">
        <v>3697</v>
      </c>
      <c r="B1732" s="20">
        <v>45549</v>
      </c>
      <c r="C1732" s="4" t="s">
        <v>1484</v>
      </c>
      <c r="D1732" s="4" t="s">
        <v>1670</v>
      </c>
      <c r="E1732" s="4" t="s">
        <v>1945</v>
      </c>
      <c r="F1732" s="4">
        <v>2</v>
      </c>
      <c r="G1732" s="4">
        <v>695.02</v>
      </c>
      <c r="H1732" s="4">
        <v>0.3</v>
      </c>
      <c r="I1732" s="4" t="s">
        <v>1964</v>
      </c>
      <c r="J1732" s="4">
        <v>973.02799999999991</v>
      </c>
      <c r="K1732" s="4">
        <f t="shared" si="108"/>
        <v>2</v>
      </c>
      <c r="L1732" s="4">
        <f t="shared" si="109"/>
        <v>695.02</v>
      </c>
      <c r="M1732" s="4">
        <f t="shared" si="110"/>
        <v>0.3</v>
      </c>
      <c r="N1732" s="4">
        <f t="shared" si="111"/>
        <v>973.02799999999991</v>
      </c>
      <c r="O1732" s="6">
        <f>VLOOKUP(C1732,'Cleaned Customer Dim'!$A$2:$D$501,4,FALSE)</f>
        <v>59</v>
      </c>
      <c r="P1732" s="6" t="str">
        <f>VLOOKUP(C1732,'Cleaned Customer Dim'!$A$2:$E$501,5,FALSE)</f>
        <v>Male</v>
      </c>
      <c r="Q1732" s="6" t="str">
        <f>VLOOKUP(C1732,'Cleaned Customer Dim'!$A$2:$J$501,10,FALSE)</f>
        <v>Gold</v>
      </c>
      <c r="R1732" s="4" t="str">
        <f>VLOOKUP(D1732,'Cleaned Product Dim'!$A$2:$C$101,3,FALSE)</f>
        <v>Sports</v>
      </c>
      <c r="S1732" s="6">
        <f>VLOOKUP(D1732,'Cleaned Product Dim'!$A$2:$G$101,7,FALSE)</f>
        <v>204.39</v>
      </c>
      <c r="T1732" s="6">
        <f>VLOOKUP(D1732,'Cleaned Product Dim'!$A$2:$H$101,8,FALSE)</f>
        <v>281</v>
      </c>
      <c r="U1732" s="6" t="str">
        <f>VLOOKUP(E1732,'Cleaned Store Dim'!$A$2:$C$21,3,FALSE)</f>
        <v>East</v>
      </c>
      <c r="V1732" s="6" t="str">
        <f>VLOOKUP(E1732,'Cleaned Store Dim'!$A$2:$E$21,5,FALSE)</f>
        <v>Flagship</v>
      </c>
      <c r="W1732" s="6" t="str">
        <f>VLOOKUP(E1732,'Cleaned Store Dim'!$A$2:$F$21,6,FALSE)</f>
        <v>East Stevechester</v>
      </c>
    </row>
    <row r="1733" spans="1:23" ht="15.75" x14ac:dyDescent="0.25">
      <c r="A1733" s="4" t="s">
        <v>3698</v>
      </c>
      <c r="B1733" s="20">
        <v>44937</v>
      </c>
      <c r="C1733" s="4" t="s">
        <v>719</v>
      </c>
      <c r="D1733" s="4" t="s">
        <v>1865</v>
      </c>
      <c r="E1733" s="4" t="s">
        <v>1924</v>
      </c>
      <c r="F1733" s="4">
        <v>2</v>
      </c>
      <c r="G1733" s="4">
        <v>886.67</v>
      </c>
      <c r="H1733" s="4">
        <v>0.24</v>
      </c>
      <c r="I1733" s="4" t="s">
        <v>1961</v>
      </c>
      <c r="J1733" s="4">
        <v>1347.7384</v>
      </c>
      <c r="K1733" s="4">
        <f t="shared" si="108"/>
        <v>2</v>
      </c>
      <c r="L1733" s="4">
        <f t="shared" si="109"/>
        <v>886.67</v>
      </c>
      <c r="M1733" s="4">
        <f t="shared" si="110"/>
        <v>0.24</v>
      </c>
      <c r="N1733" s="4">
        <f t="shared" si="111"/>
        <v>1347.7384</v>
      </c>
      <c r="O1733" s="6">
        <f>VLOOKUP(C1733,'Cleaned Customer Dim'!$A$2:$D$501,4,FALSE)</f>
        <v>47</v>
      </c>
      <c r="P1733" s="6" t="str">
        <f>VLOOKUP(C1733,'Cleaned Customer Dim'!$A$2:$E$501,5,FALSE)</f>
        <v>Female</v>
      </c>
      <c r="Q1733" s="6" t="str">
        <f>VLOOKUP(C1733,'Cleaned Customer Dim'!$A$2:$J$501,10,FALSE)</f>
        <v>Gold</v>
      </c>
      <c r="R1733" s="4" t="str">
        <f>VLOOKUP(D1733,'Cleaned Product Dim'!$A$2:$C$101,3,FALSE)</f>
        <v>Beauty</v>
      </c>
      <c r="S1733" s="6">
        <f>VLOOKUP(D1733,'Cleaned Product Dim'!$A$2:$G$101,7,FALSE)</f>
        <v>358.47</v>
      </c>
      <c r="T1733" s="6">
        <f>VLOOKUP(D1733,'Cleaned Product Dim'!$A$2:$H$101,8,FALSE)</f>
        <v>213</v>
      </c>
      <c r="U1733" s="6" t="str">
        <f>VLOOKUP(E1733,'Cleaned Store Dim'!$A$2:$C$21,3,FALSE)</f>
        <v>East</v>
      </c>
      <c r="V1733" s="6" t="str">
        <f>VLOOKUP(E1733,'Cleaned Store Dim'!$A$2:$E$21,5,FALSE)</f>
        <v>Online</v>
      </c>
      <c r="W1733" s="6" t="str">
        <f>VLOOKUP(E1733,'Cleaned Store Dim'!$A$2:$F$21,6,FALSE)</f>
        <v>David</v>
      </c>
    </row>
    <row r="1734" spans="1:23" ht="15.75" x14ac:dyDescent="0.25">
      <c r="A1734" s="4" t="s">
        <v>3699</v>
      </c>
      <c r="B1734" s="20">
        <v>45334</v>
      </c>
      <c r="C1734" s="4" t="s">
        <v>209</v>
      </c>
      <c r="D1734" s="4" t="s">
        <v>1780</v>
      </c>
      <c r="E1734" s="4" t="s">
        <v>1945</v>
      </c>
      <c r="F1734" s="4">
        <v>2</v>
      </c>
      <c r="G1734" s="4">
        <v>864.09</v>
      </c>
      <c r="H1734" s="4">
        <v>0.06</v>
      </c>
      <c r="I1734" s="4" t="s">
        <v>1964</v>
      </c>
      <c r="J1734" s="4">
        <v>1624.4892</v>
      </c>
      <c r="K1734" s="4">
        <f t="shared" si="108"/>
        <v>2</v>
      </c>
      <c r="L1734" s="4">
        <f t="shared" si="109"/>
        <v>864.09</v>
      </c>
      <c r="M1734" s="4">
        <f t="shared" si="110"/>
        <v>0.06</v>
      </c>
      <c r="N1734" s="4">
        <f t="shared" si="111"/>
        <v>1624.4892</v>
      </c>
      <c r="O1734" s="6">
        <f>VLOOKUP(C1734,'Cleaned Customer Dim'!$A$2:$D$501,4,FALSE)</f>
        <v>24</v>
      </c>
      <c r="P1734" s="6" t="str">
        <f>VLOOKUP(C1734,'Cleaned Customer Dim'!$A$2:$E$501,5,FALSE)</f>
        <v>Male</v>
      </c>
      <c r="Q1734" s="6" t="str">
        <f>VLOOKUP(C1734,'Cleaned Customer Dim'!$A$2:$J$501,10,FALSE)</f>
        <v>Platinum</v>
      </c>
      <c r="R1734" s="4" t="str">
        <f>VLOOKUP(D1734,'Cleaned Product Dim'!$A$2:$C$101,3,FALSE)</f>
        <v>Beauty</v>
      </c>
      <c r="S1734" s="6">
        <f>VLOOKUP(D1734,'Cleaned Product Dim'!$A$2:$G$101,7,FALSE)</f>
        <v>340.39</v>
      </c>
      <c r="T1734" s="6">
        <f>VLOOKUP(D1734,'Cleaned Product Dim'!$A$2:$H$101,8,FALSE)</f>
        <v>177</v>
      </c>
      <c r="U1734" s="6" t="str">
        <f>VLOOKUP(E1734,'Cleaned Store Dim'!$A$2:$C$21,3,FALSE)</f>
        <v>East</v>
      </c>
      <c r="V1734" s="6" t="str">
        <f>VLOOKUP(E1734,'Cleaned Store Dim'!$A$2:$E$21,5,FALSE)</f>
        <v>Flagship</v>
      </c>
      <c r="W1734" s="6" t="str">
        <f>VLOOKUP(E1734,'Cleaned Store Dim'!$A$2:$F$21,6,FALSE)</f>
        <v>East Stevechester</v>
      </c>
    </row>
    <row r="1735" spans="1:23" ht="15.75" x14ac:dyDescent="0.25">
      <c r="A1735" s="4" t="s">
        <v>3700</v>
      </c>
      <c r="B1735" s="20">
        <v>45862</v>
      </c>
      <c r="C1735" s="4" t="s">
        <v>24</v>
      </c>
      <c r="D1735" s="4" t="s">
        <v>1606</v>
      </c>
      <c r="E1735" s="4" t="s">
        <v>1921</v>
      </c>
      <c r="F1735" s="4">
        <v>1</v>
      </c>
      <c r="G1735" s="4">
        <v>437.65</v>
      </c>
      <c r="H1735" s="4">
        <v>0.02</v>
      </c>
      <c r="I1735" s="4" t="s">
        <v>1961</v>
      </c>
      <c r="J1735" s="4">
        <v>428.89699999999999</v>
      </c>
      <c r="K1735" s="4">
        <f t="shared" si="108"/>
        <v>1</v>
      </c>
      <c r="L1735" s="4">
        <f t="shared" si="109"/>
        <v>437.65</v>
      </c>
      <c r="M1735" s="4">
        <f t="shared" si="110"/>
        <v>0.02</v>
      </c>
      <c r="N1735" s="4">
        <f t="shared" si="111"/>
        <v>428.89699999999999</v>
      </c>
      <c r="O1735" s="6">
        <f>VLOOKUP(C1735,'Cleaned Customer Dim'!$A$2:$D$501,4,FALSE)</f>
        <v>59</v>
      </c>
      <c r="P1735" s="6" t="str">
        <f>VLOOKUP(C1735,'Cleaned Customer Dim'!$A$2:$E$501,5,FALSE)</f>
        <v>Female</v>
      </c>
      <c r="Q1735" s="6" t="str">
        <f>VLOOKUP(C1735,'Cleaned Customer Dim'!$A$2:$J$501,10,FALSE)</f>
        <v>Bronze</v>
      </c>
      <c r="R1735" s="4" t="str">
        <f>VLOOKUP(D1735,'Cleaned Product Dim'!$A$2:$C$101,3,FALSE)</f>
        <v>Beauty</v>
      </c>
      <c r="S1735" s="6">
        <f>VLOOKUP(D1735,'Cleaned Product Dim'!$A$2:$G$101,7,FALSE)</f>
        <v>115.82</v>
      </c>
      <c r="T1735" s="6">
        <f>VLOOKUP(D1735,'Cleaned Product Dim'!$A$2:$H$101,8,FALSE)</f>
        <v>460</v>
      </c>
      <c r="U1735" s="6" t="str">
        <f>VLOOKUP(E1735,'Cleaned Store Dim'!$A$2:$C$21,3,FALSE)</f>
        <v>South</v>
      </c>
      <c r="V1735" s="6" t="str">
        <f>VLOOKUP(E1735,'Cleaned Store Dim'!$A$2:$E$21,5,FALSE)</f>
        <v>Flagship</v>
      </c>
      <c r="W1735" s="6" t="str">
        <f>VLOOKUP(E1735,'Cleaned Store Dim'!$A$2:$F$21,6,FALSE)</f>
        <v>Johnstad</v>
      </c>
    </row>
    <row r="1736" spans="1:23" ht="15.75" x14ac:dyDescent="0.25">
      <c r="A1736" s="4" t="s">
        <v>3701</v>
      </c>
      <c r="B1736" s="20">
        <v>45784</v>
      </c>
      <c r="C1736" s="4" t="s">
        <v>668</v>
      </c>
      <c r="D1736" s="4" t="s">
        <v>1686</v>
      </c>
      <c r="E1736" s="4" t="s">
        <v>1932</v>
      </c>
      <c r="F1736" s="4">
        <v>2</v>
      </c>
      <c r="G1736" s="4">
        <v>208.09</v>
      </c>
      <c r="H1736" s="4">
        <v>0.27</v>
      </c>
      <c r="I1736" s="4" t="s">
        <v>1959</v>
      </c>
      <c r="J1736" s="4">
        <v>303.81139999999999</v>
      </c>
      <c r="K1736" s="4">
        <f t="shared" si="108"/>
        <v>2</v>
      </c>
      <c r="L1736" s="4">
        <f t="shared" si="109"/>
        <v>208.09</v>
      </c>
      <c r="M1736" s="4">
        <f t="shared" si="110"/>
        <v>0.27</v>
      </c>
      <c r="N1736" s="4">
        <f t="shared" si="111"/>
        <v>303.81139999999999</v>
      </c>
      <c r="O1736" s="6">
        <f>VLOOKUP(C1736,'Cleaned Customer Dim'!$A$2:$D$501,4,FALSE)</f>
        <v>37</v>
      </c>
      <c r="P1736" s="6" t="str">
        <f>VLOOKUP(C1736,'Cleaned Customer Dim'!$A$2:$E$501,5,FALSE)</f>
        <v>Female</v>
      </c>
      <c r="Q1736" s="6" t="str">
        <f>VLOOKUP(C1736,'Cleaned Customer Dim'!$A$2:$J$501,10,FALSE)</f>
        <v>Platinum</v>
      </c>
      <c r="R1736" s="4" t="str">
        <f>VLOOKUP(D1736,'Cleaned Product Dim'!$A$2:$C$101,3,FALSE)</f>
        <v>Clothing</v>
      </c>
      <c r="S1736" s="6">
        <f>VLOOKUP(D1736,'Cleaned Product Dim'!$A$2:$G$101,7,FALSE)</f>
        <v>223.43</v>
      </c>
      <c r="T1736" s="6">
        <f>VLOOKUP(D1736,'Cleaned Product Dim'!$A$2:$H$101,8,FALSE)</f>
        <v>154</v>
      </c>
      <c r="U1736" s="6" t="str">
        <f>VLOOKUP(E1736,'Cleaned Store Dim'!$A$2:$C$21,3,FALSE)</f>
        <v>East</v>
      </c>
      <c r="V1736" s="6" t="str">
        <f>VLOOKUP(E1736,'Cleaned Store Dim'!$A$2:$E$21,5,FALSE)</f>
        <v>Flagship</v>
      </c>
      <c r="W1736" s="6" t="str">
        <f>VLOOKUP(E1736,'Cleaned Store Dim'!$A$2:$F$21,6,FALSE)</f>
        <v>Johnsonville</v>
      </c>
    </row>
    <row r="1737" spans="1:23" ht="15.75" x14ac:dyDescent="0.25">
      <c r="A1737" s="4" t="s">
        <v>3702</v>
      </c>
      <c r="B1737" s="20">
        <v>45542</v>
      </c>
      <c r="C1737" s="4" t="s">
        <v>209</v>
      </c>
      <c r="D1737" s="4" t="s">
        <v>1862</v>
      </c>
      <c r="E1737" s="4" t="s">
        <v>1942</v>
      </c>
      <c r="F1737" s="4">
        <v>4</v>
      </c>
      <c r="G1737" s="4">
        <v>825.78</v>
      </c>
      <c r="H1737" s="4">
        <v>0.02</v>
      </c>
      <c r="I1737" s="4" t="s">
        <v>1959</v>
      </c>
      <c r="J1737" s="4">
        <v>3237.0576000000001</v>
      </c>
      <c r="K1737" s="4">
        <f t="shared" si="108"/>
        <v>4</v>
      </c>
      <c r="L1737" s="4">
        <f t="shared" si="109"/>
        <v>825.78</v>
      </c>
      <c r="M1737" s="4">
        <f t="shared" si="110"/>
        <v>0.02</v>
      </c>
      <c r="N1737" s="4">
        <f t="shared" si="111"/>
        <v>3237.0576000000001</v>
      </c>
      <c r="O1737" s="6">
        <f>VLOOKUP(C1737,'Cleaned Customer Dim'!$A$2:$D$501,4,FALSE)</f>
        <v>24</v>
      </c>
      <c r="P1737" s="6" t="str">
        <f>VLOOKUP(C1737,'Cleaned Customer Dim'!$A$2:$E$501,5,FALSE)</f>
        <v>Male</v>
      </c>
      <c r="Q1737" s="6" t="str">
        <f>VLOOKUP(C1737,'Cleaned Customer Dim'!$A$2:$J$501,10,FALSE)</f>
        <v>Platinum</v>
      </c>
      <c r="R1737" s="4" t="str">
        <f>VLOOKUP(D1737,'Cleaned Product Dim'!$A$2:$C$101,3,FALSE)</f>
        <v>Electronics</v>
      </c>
      <c r="S1737" s="6">
        <f>VLOOKUP(D1737,'Cleaned Product Dim'!$A$2:$G$101,7,FALSE)</f>
        <v>377.52</v>
      </c>
      <c r="T1737" s="6">
        <f>VLOOKUP(D1737,'Cleaned Product Dim'!$A$2:$H$101,8,FALSE)</f>
        <v>485</v>
      </c>
      <c r="U1737" s="6" t="str">
        <f>VLOOKUP(E1737,'Cleaned Store Dim'!$A$2:$C$21,3,FALSE)</f>
        <v>North</v>
      </c>
      <c r="V1737" s="6" t="str">
        <f>VLOOKUP(E1737,'Cleaned Store Dim'!$A$2:$E$21,5,FALSE)</f>
        <v>Flagship</v>
      </c>
      <c r="W1737" s="6" t="str">
        <f>VLOOKUP(E1737,'Cleaned Store Dim'!$A$2:$F$21,6,FALSE)</f>
        <v>Benson</v>
      </c>
    </row>
    <row r="1738" spans="1:23" ht="15.75" x14ac:dyDescent="0.25">
      <c r="A1738" s="4" t="s">
        <v>3703</v>
      </c>
      <c r="B1738" s="20">
        <v>45313</v>
      </c>
      <c r="C1738" s="4" t="s">
        <v>409</v>
      </c>
      <c r="D1738" s="4" t="s">
        <v>1652</v>
      </c>
      <c r="E1738" s="4" t="s">
        <v>1942</v>
      </c>
      <c r="F1738" s="4">
        <v>3</v>
      </c>
      <c r="G1738" s="4">
        <v>849.77</v>
      </c>
      <c r="H1738" s="4">
        <v>0.12</v>
      </c>
      <c r="I1738" s="4" t="s">
        <v>1961</v>
      </c>
      <c r="J1738" s="4">
        <v>2243.3928000000001</v>
      </c>
      <c r="K1738" s="4">
        <f t="shared" si="108"/>
        <v>3</v>
      </c>
      <c r="L1738" s="4">
        <f t="shared" si="109"/>
        <v>849.77</v>
      </c>
      <c r="M1738" s="4">
        <f t="shared" si="110"/>
        <v>0.12</v>
      </c>
      <c r="N1738" s="4">
        <f t="shared" si="111"/>
        <v>2243.3928000000001</v>
      </c>
      <c r="O1738" s="6">
        <f>VLOOKUP(C1738,'Cleaned Customer Dim'!$A$2:$D$501,4,FALSE)</f>
        <v>18</v>
      </c>
      <c r="P1738" s="6" t="str">
        <f>VLOOKUP(C1738,'Cleaned Customer Dim'!$A$2:$E$501,5,FALSE)</f>
        <v>Female</v>
      </c>
      <c r="Q1738" s="6" t="str">
        <f>VLOOKUP(C1738,'Cleaned Customer Dim'!$A$2:$J$501,10,FALSE)</f>
        <v>Platinum</v>
      </c>
      <c r="R1738" s="4" t="str">
        <f>VLOOKUP(D1738,'Cleaned Product Dim'!$A$2:$C$101,3,FALSE)</f>
        <v>Clothing</v>
      </c>
      <c r="S1738" s="6">
        <f>VLOOKUP(D1738,'Cleaned Product Dim'!$A$2:$G$101,7,FALSE)</f>
        <v>174.02</v>
      </c>
      <c r="T1738" s="6">
        <f>VLOOKUP(D1738,'Cleaned Product Dim'!$A$2:$H$101,8,FALSE)</f>
        <v>268</v>
      </c>
      <c r="U1738" s="6" t="str">
        <f>VLOOKUP(E1738,'Cleaned Store Dim'!$A$2:$C$21,3,FALSE)</f>
        <v>North</v>
      </c>
      <c r="V1738" s="6" t="str">
        <f>VLOOKUP(E1738,'Cleaned Store Dim'!$A$2:$E$21,5,FALSE)</f>
        <v>Flagship</v>
      </c>
      <c r="W1738" s="6" t="str">
        <f>VLOOKUP(E1738,'Cleaned Store Dim'!$A$2:$F$21,6,FALSE)</f>
        <v>Benson</v>
      </c>
    </row>
    <row r="1739" spans="1:23" ht="15.75" x14ac:dyDescent="0.25">
      <c r="A1739" s="4" t="s">
        <v>3704</v>
      </c>
      <c r="B1739" s="20">
        <v>45314</v>
      </c>
      <c r="C1739" s="4" t="s">
        <v>1091</v>
      </c>
      <c r="D1739" s="4" t="s">
        <v>1762</v>
      </c>
      <c r="E1739" s="4" t="s">
        <v>1904</v>
      </c>
      <c r="F1739" s="4">
        <v>1</v>
      </c>
      <c r="G1739" s="4">
        <v>88.78</v>
      </c>
      <c r="H1739" s="4">
        <v>0.18</v>
      </c>
      <c r="I1739" s="4" t="s">
        <v>1959</v>
      </c>
      <c r="J1739" s="4">
        <v>72.799600000000012</v>
      </c>
      <c r="K1739" s="4">
        <f t="shared" si="108"/>
        <v>1</v>
      </c>
      <c r="L1739" s="4">
        <f t="shared" si="109"/>
        <v>88.78</v>
      </c>
      <c r="M1739" s="4">
        <f t="shared" si="110"/>
        <v>0.18</v>
      </c>
      <c r="N1739" s="4">
        <f t="shared" si="111"/>
        <v>72.799600000000012</v>
      </c>
      <c r="O1739" s="6">
        <f>VLOOKUP(C1739,'Cleaned Customer Dim'!$A$2:$D$501,4,FALSE)</f>
        <v>39</v>
      </c>
      <c r="P1739" s="6" t="str">
        <f>VLOOKUP(C1739,'Cleaned Customer Dim'!$A$2:$E$501,5,FALSE)</f>
        <v>Male</v>
      </c>
      <c r="Q1739" s="6" t="str">
        <f>VLOOKUP(C1739,'Cleaned Customer Dim'!$A$2:$J$501,10,FALSE)</f>
        <v>Gold</v>
      </c>
      <c r="R1739" s="4" t="str">
        <f>VLOOKUP(D1739,'Cleaned Product Dim'!$A$2:$C$101,3,FALSE)</f>
        <v>Beauty</v>
      </c>
      <c r="S1739" s="6">
        <f>VLOOKUP(D1739,'Cleaned Product Dim'!$A$2:$G$101,7,FALSE)</f>
        <v>482.75</v>
      </c>
      <c r="T1739" s="6">
        <f>VLOOKUP(D1739,'Cleaned Product Dim'!$A$2:$H$101,8,FALSE)</f>
        <v>444</v>
      </c>
      <c r="U1739" s="6" t="str">
        <f>VLOOKUP(E1739,'Cleaned Store Dim'!$A$2:$C$21,3,FALSE)</f>
        <v>South</v>
      </c>
      <c r="V1739" s="6" t="str">
        <f>VLOOKUP(E1739,'Cleaned Store Dim'!$A$2:$E$21,5,FALSE)</f>
        <v>Online</v>
      </c>
      <c r="W1739" s="6" t="str">
        <f>VLOOKUP(E1739,'Cleaned Store Dim'!$A$2:$F$21,6,FALSE)</f>
        <v>Sharon</v>
      </c>
    </row>
    <row r="1740" spans="1:23" ht="15.75" x14ac:dyDescent="0.25">
      <c r="A1740" s="4" t="s">
        <v>3705</v>
      </c>
      <c r="B1740" s="20">
        <v>45526</v>
      </c>
      <c r="C1740" s="4" t="s">
        <v>636</v>
      </c>
      <c r="D1740" s="4" t="s">
        <v>1817</v>
      </c>
      <c r="E1740" s="4" t="s">
        <v>1904</v>
      </c>
      <c r="F1740" s="4">
        <v>4</v>
      </c>
      <c r="G1740" s="4">
        <v>507.22</v>
      </c>
      <c r="H1740" s="4">
        <v>0.14000000000000001</v>
      </c>
      <c r="I1740" s="4" t="s">
        <v>1961</v>
      </c>
      <c r="J1740" s="4">
        <v>1744.8368</v>
      </c>
      <c r="K1740" s="4">
        <f t="shared" si="108"/>
        <v>4</v>
      </c>
      <c r="L1740" s="4">
        <f t="shared" si="109"/>
        <v>507.22</v>
      </c>
      <c r="M1740" s="4">
        <f t="shared" si="110"/>
        <v>0.14000000000000001</v>
      </c>
      <c r="N1740" s="4">
        <f t="shared" si="111"/>
        <v>1744.8368</v>
      </c>
      <c r="O1740" s="6">
        <f>VLOOKUP(C1740,'Cleaned Customer Dim'!$A$2:$D$501,4,FALSE)</f>
        <v>29</v>
      </c>
      <c r="P1740" s="6" t="str">
        <f>VLOOKUP(C1740,'Cleaned Customer Dim'!$A$2:$E$501,5,FALSE)</f>
        <v>Female</v>
      </c>
      <c r="Q1740" s="6" t="str">
        <f>VLOOKUP(C1740,'Cleaned Customer Dim'!$A$2:$J$501,10,FALSE)</f>
        <v>Bronze</v>
      </c>
      <c r="R1740" s="4" t="str">
        <f>VLOOKUP(D1740,'Cleaned Product Dim'!$A$2:$C$101,3,FALSE)</f>
        <v>Home</v>
      </c>
      <c r="S1740" s="6">
        <f>VLOOKUP(D1740,'Cleaned Product Dim'!$A$2:$G$101,7,FALSE)</f>
        <v>325.26</v>
      </c>
      <c r="T1740" s="6">
        <f>VLOOKUP(D1740,'Cleaned Product Dim'!$A$2:$H$101,8,FALSE)</f>
        <v>400</v>
      </c>
      <c r="U1740" s="6" t="str">
        <f>VLOOKUP(E1740,'Cleaned Store Dim'!$A$2:$C$21,3,FALSE)</f>
        <v>South</v>
      </c>
      <c r="V1740" s="6" t="str">
        <f>VLOOKUP(E1740,'Cleaned Store Dim'!$A$2:$E$21,5,FALSE)</f>
        <v>Online</v>
      </c>
      <c r="W1740" s="6" t="str">
        <f>VLOOKUP(E1740,'Cleaned Store Dim'!$A$2:$F$21,6,FALSE)</f>
        <v>Sharon</v>
      </c>
    </row>
    <row r="1741" spans="1:23" ht="15.75" x14ac:dyDescent="0.25">
      <c r="A1741" s="4" t="s">
        <v>3706</v>
      </c>
      <c r="B1741" s="20">
        <v>45887</v>
      </c>
      <c r="C1741" s="4" t="s">
        <v>1007</v>
      </c>
      <c r="D1741" s="4" t="s">
        <v>1871</v>
      </c>
      <c r="E1741" s="4" t="s">
        <v>1887</v>
      </c>
      <c r="F1741" s="4">
        <v>3</v>
      </c>
      <c r="G1741" s="4">
        <v>330.98</v>
      </c>
      <c r="H1741" s="4">
        <v>0.11</v>
      </c>
      <c r="I1741" s="4" t="s">
        <v>1959</v>
      </c>
      <c r="J1741" s="4">
        <v>883.71660000000008</v>
      </c>
      <c r="K1741" s="4">
        <f t="shared" si="108"/>
        <v>3</v>
      </c>
      <c r="L1741" s="4">
        <f t="shared" si="109"/>
        <v>330.98</v>
      </c>
      <c r="M1741" s="4">
        <f t="shared" si="110"/>
        <v>0.11</v>
      </c>
      <c r="N1741" s="4">
        <f t="shared" si="111"/>
        <v>883.71660000000008</v>
      </c>
      <c r="O1741" s="6">
        <f>VLOOKUP(C1741,'Cleaned Customer Dim'!$A$2:$D$501,4,FALSE)</f>
        <v>34</v>
      </c>
      <c r="P1741" s="6" t="str">
        <f>VLOOKUP(C1741,'Cleaned Customer Dim'!$A$2:$E$501,5,FALSE)</f>
        <v>Male</v>
      </c>
      <c r="Q1741" s="6" t="str">
        <f>VLOOKUP(C1741,'Cleaned Customer Dim'!$A$2:$J$501,10,FALSE)</f>
        <v>Gold</v>
      </c>
      <c r="R1741" s="4" t="str">
        <f>VLOOKUP(D1741,'Cleaned Product Dim'!$A$2:$C$101,3,FALSE)</f>
        <v>Clothing</v>
      </c>
      <c r="S1741" s="6">
        <f>VLOOKUP(D1741,'Cleaned Product Dim'!$A$2:$G$101,7,FALSE)</f>
        <v>358.47</v>
      </c>
      <c r="T1741" s="6">
        <f>VLOOKUP(D1741,'Cleaned Product Dim'!$A$2:$H$101,8,FALSE)</f>
        <v>143</v>
      </c>
      <c r="U1741" s="6" t="str">
        <f>VLOOKUP(E1741,'Cleaned Store Dim'!$A$2:$C$21,3,FALSE)</f>
        <v>East</v>
      </c>
      <c r="V1741" s="6" t="str">
        <f>VLOOKUP(E1741,'Cleaned Store Dim'!$A$2:$E$21,5,FALSE)</f>
        <v>Flagship</v>
      </c>
      <c r="W1741" s="6" t="str">
        <f>VLOOKUP(E1741,'Cleaned Store Dim'!$A$2:$F$21,6,FALSE)</f>
        <v>Washington</v>
      </c>
    </row>
    <row r="1742" spans="1:23" ht="15.75" x14ac:dyDescent="0.25">
      <c r="A1742" s="4" t="s">
        <v>3707</v>
      </c>
      <c r="B1742" s="20">
        <v>45562</v>
      </c>
      <c r="C1742" s="4" t="s">
        <v>199</v>
      </c>
      <c r="D1742" s="4" t="s">
        <v>1689</v>
      </c>
      <c r="E1742" s="4" t="s">
        <v>1948</v>
      </c>
      <c r="F1742" s="4">
        <v>4</v>
      </c>
      <c r="G1742" s="4">
        <v>442.87</v>
      </c>
      <c r="H1742" s="4">
        <v>0.08</v>
      </c>
      <c r="I1742" s="4" t="s">
        <v>1959</v>
      </c>
      <c r="J1742" s="4">
        <v>1629.7616</v>
      </c>
      <c r="K1742" s="4">
        <f t="shared" si="108"/>
        <v>4</v>
      </c>
      <c r="L1742" s="4">
        <f t="shared" si="109"/>
        <v>442.87</v>
      </c>
      <c r="M1742" s="4">
        <f t="shared" si="110"/>
        <v>0.08</v>
      </c>
      <c r="N1742" s="4">
        <f t="shared" si="111"/>
        <v>1629.7616</v>
      </c>
      <c r="O1742" s="6">
        <f>VLOOKUP(C1742,'Cleaned Customer Dim'!$A$2:$D$501,4,FALSE)</f>
        <v>23</v>
      </c>
      <c r="P1742" s="6" t="str">
        <f>VLOOKUP(C1742,'Cleaned Customer Dim'!$A$2:$E$501,5,FALSE)</f>
        <v>Female</v>
      </c>
      <c r="Q1742" s="6" t="str">
        <f>VLOOKUP(C1742,'Cleaned Customer Dim'!$A$2:$J$501,10,FALSE)</f>
        <v>Gold</v>
      </c>
      <c r="R1742" s="4" t="str">
        <f>VLOOKUP(D1742,'Cleaned Product Dim'!$A$2:$C$101,3,FALSE)</f>
        <v>Clothing</v>
      </c>
      <c r="S1742" s="6">
        <f>VLOOKUP(D1742,'Cleaned Product Dim'!$A$2:$G$101,7,FALSE)</f>
        <v>353.47</v>
      </c>
      <c r="T1742" s="6">
        <f>VLOOKUP(D1742,'Cleaned Product Dim'!$A$2:$H$101,8,FALSE)</f>
        <v>214</v>
      </c>
      <c r="U1742" s="6" t="str">
        <f>VLOOKUP(E1742,'Cleaned Store Dim'!$A$2:$C$21,3,FALSE)</f>
        <v>East</v>
      </c>
      <c r="V1742" s="6" t="str">
        <f>VLOOKUP(E1742,'Cleaned Store Dim'!$A$2:$E$21,5,FALSE)</f>
        <v>Online</v>
      </c>
      <c r="W1742" s="6" t="str">
        <f>VLOOKUP(E1742,'Cleaned Store Dim'!$A$2:$F$21,6,FALSE)</f>
        <v>Vasquez</v>
      </c>
    </row>
    <row r="1743" spans="1:23" ht="15.75" x14ac:dyDescent="0.25">
      <c r="A1743" s="4" t="s">
        <v>3708</v>
      </c>
      <c r="B1743" s="20">
        <v>45969</v>
      </c>
      <c r="C1743" s="4" t="s">
        <v>51</v>
      </c>
      <c r="D1743" s="4" t="s">
        <v>1871</v>
      </c>
      <c r="E1743" s="4" t="s">
        <v>1896</v>
      </c>
      <c r="F1743" s="4">
        <v>2</v>
      </c>
      <c r="G1743" s="4">
        <v>939.66</v>
      </c>
      <c r="H1743" s="4">
        <v>0.14000000000000001</v>
      </c>
      <c r="I1743" s="4" t="s">
        <v>1961</v>
      </c>
      <c r="J1743" s="4">
        <v>1616.2152000000001</v>
      </c>
      <c r="K1743" s="4">
        <f t="shared" si="108"/>
        <v>2</v>
      </c>
      <c r="L1743" s="4">
        <f t="shared" si="109"/>
        <v>939.66</v>
      </c>
      <c r="M1743" s="4">
        <f t="shared" si="110"/>
        <v>0.14000000000000001</v>
      </c>
      <c r="N1743" s="4">
        <f t="shared" si="111"/>
        <v>1616.2152000000001</v>
      </c>
      <c r="O1743" s="6">
        <f>VLOOKUP(C1743,'Cleaned Customer Dim'!$A$2:$D$501,4,FALSE)</f>
        <v>64</v>
      </c>
      <c r="P1743" s="6" t="str">
        <f>VLOOKUP(C1743,'Cleaned Customer Dim'!$A$2:$E$501,5,FALSE)</f>
        <v>Male</v>
      </c>
      <c r="Q1743" s="6" t="str">
        <f>VLOOKUP(C1743,'Cleaned Customer Dim'!$A$2:$J$501,10,FALSE)</f>
        <v>Platinum</v>
      </c>
      <c r="R1743" s="4" t="str">
        <f>VLOOKUP(D1743,'Cleaned Product Dim'!$A$2:$C$101,3,FALSE)</f>
        <v>Clothing</v>
      </c>
      <c r="S1743" s="6">
        <f>VLOOKUP(D1743,'Cleaned Product Dim'!$A$2:$G$101,7,FALSE)</f>
        <v>358.47</v>
      </c>
      <c r="T1743" s="6">
        <f>VLOOKUP(D1743,'Cleaned Product Dim'!$A$2:$H$101,8,FALSE)</f>
        <v>143</v>
      </c>
      <c r="U1743" s="6" t="str">
        <f>VLOOKUP(E1743,'Cleaned Store Dim'!$A$2:$C$21,3,FALSE)</f>
        <v>South</v>
      </c>
      <c r="V1743" s="6" t="str">
        <f>VLOOKUP(E1743,'Cleaned Store Dim'!$A$2:$E$21,5,FALSE)</f>
        <v>Outlet</v>
      </c>
      <c r="W1743" s="6" t="str">
        <f>VLOOKUP(E1743,'Cleaned Store Dim'!$A$2:$F$21,6,FALSE)</f>
        <v>North Nancy</v>
      </c>
    </row>
    <row r="1744" spans="1:23" ht="15.75" x14ac:dyDescent="0.25">
      <c r="A1744" s="4" t="s">
        <v>3709</v>
      </c>
      <c r="B1744" s="20">
        <v>45556</v>
      </c>
      <c r="C1744" s="4" t="s">
        <v>940</v>
      </c>
      <c r="D1744" s="4" t="s">
        <v>1802</v>
      </c>
      <c r="E1744" s="4" t="s">
        <v>1901</v>
      </c>
      <c r="F1744" s="4">
        <v>1</v>
      </c>
      <c r="G1744" s="4">
        <v>24.13</v>
      </c>
      <c r="H1744" s="4">
        <v>0</v>
      </c>
      <c r="I1744" s="4" t="s">
        <v>1959</v>
      </c>
      <c r="J1744" s="4">
        <v>24.13</v>
      </c>
      <c r="K1744" s="4">
        <f t="shared" si="108"/>
        <v>1</v>
      </c>
      <c r="L1744" s="4">
        <f t="shared" si="109"/>
        <v>24.13</v>
      </c>
      <c r="M1744" s="4">
        <f t="shared" si="110"/>
        <v>0</v>
      </c>
      <c r="N1744" s="4">
        <f t="shared" si="111"/>
        <v>24.13</v>
      </c>
      <c r="O1744" s="6">
        <f>VLOOKUP(C1744,'Cleaned Customer Dim'!$A$2:$D$501,4,FALSE)</f>
        <v>56</v>
      </c>
      <c r="P1744" s="6" t="str">
        <f>VLOOKUP(C1744,'Cleaned Customer Dim'!$A$2:$E$501,5,FALSE)</f>
        <v>Female</v>
      </c>
      <c r="Q1744" s="6" t="str">
        <f>VLOOKUP(C1744,'Cleaned Customer Dim'!$A$2:$J$501,10,FALSE)</f>
        <v>Platinum</v>
      </c>
      <c r="R1744" s="4" t="str">
        <f>VLOOKUP(D1744,'Cleaned Product Dim'!$A$2:$C$101,3,FALSE)</f>
        <v>Sports</v>
      </c>
      <c r="S1744" s="6">
        <f>VLOOKUP(D1744,'Cleaned Product Dim'!$A$2:$G$101,7,FALSE)</f>
        <v>107.06</v>
      </c>
      <c r="T1744" s="6">
        <f>VLOOKUP(D1744,'Cleaned Product Dim'!$A$2:$H$101,8,FALSE)</f>
        <v>359</v>
      </c>
      <c r="U1744" s="6" t="str">
        <f>VLOOKUP(E1744,'Cleaned Store Dim'!$A$2:$C$21,3,FALSE)</f>
        <v>North</v>
      </c>
      <c r="V1744" s="6" t="str">
        <f>VLOOKUP(E1744,'Cleaned Store Dim'!$A$2:$E$21,5,FALSE)</f>
        <v>Outlet</v>
      </c>
      <c r="W1744" s="6" t="str">
        <f>VLOOKUP(E1744,'Cleaned Store Dim'!$A$2:$F$21,6,FALSE)</f>
        <v>Goldberg</v>
      </c>
    </row>
    <row r="1745" spans="1:23" ht="15.75" x14ac:dyDescent="0.25">
      <c r="A1745" s="4" t="s">
        <v>3710</v>
      </c>
      <c r="B1745" s="20">
        <v>45385</v>
      </c>
      <c r="C1745" s="4" t="s">
        <v>1151</v>
      </c>
      <c r="D1745" s="4" t="s">
        <v>1703</v>
      </c>
      <c r="E1745" s="4" t="s">
        <v>1901</v>
      </c>
      <c r="F1745" s="4">
        <v>3</v>
      </c>
      <c r="G1745" s="4">
        <v>239.54</v>
      </c>
      <c r="H1745" s="4">
        <v>0.28999999999999998</v>
      </c>
      <c r="I1745" s="4" t="s">
        <v>1964</v>
      </c>
      <c r="J1745" s="4">
        <v>510.22019999999998</v>
      </c>
      <c r="K1745" s="4">
        <f t="shared" si="108"/>
        <v>3</v>
      </c>
      <c r="L1745" s="4">
        <f t="shared" si="109"/>
        <v>239.54</v>
      </c>
      <c r="M1745" s="4">
        <f t="shared" si="110"/>
        <v>0.28999999999999998</v>
      </c>
      <c r="N1745" s="4">
        <f t="shared" si="111"/>
        <v>510.22019999999998</v>
      </c>
      <c r="O1745" s="6">
        <f>VLOOKUP(C1745,'Cleaned Customer Dim'!$A$2:$D$501,4,FALSE)</f>
        <v>58</v>
      </c>
      <c r="P1745" s="6" t="str">
        <f>VLOOKUP(C1745,'Cleaned Customer Dim'!$A$2:$E$501,5,FALSE)</f>
        <v>Male</v>
      </c>
      <c r="Q1745" s="6" t="str">
        <f>VLOOKUP(C1745,'Cleaned Customer Dim'!$A$2:$J$501,10,FALSE)</f>
        <v>Bronze</v>
      </c>
      <c r="R1745" s="4" t="str">
        <f>VLOOKUP(D1745,'Cleaned Product Dim'!$A$2:$C$101,3,FALSE)</f>
        <v>Sports</v>
      </c>
      <c r="S1745" s="6">
        <f>VLOOKUP(D1745,'Cleaned Product Dim'!$A$2:$G$101,7,FALSE)</f>
        <v>313.26</v>
      </c>
      <c r="T1745" s="6">
        <f>VLOOKUP(D1745,'Cleaned Product Dim'!$A$2:$H$101,8,FALSE)</f>
        <v>369</v>
      </c>
      <c r="U1745" s="6" t="str">
        <f>VLOOKUP(E1745,'Cleaned Store Dim'!$A$2:$C$21,3,FALSE)</f>
        <v>North</v>
      </c>
      <c r="V1745" s="6" t="str">
        <f>VLOOKUP(E1745,'Cleaned Store Dim'!$A$2:$E$21,5,FALSE)</f>
        <v>Outlet</v>
      </c>
      <c r="W1745" s="6" t="str">
        <f>VLOOKUP(E1745,'Cleaned Store Dim'!$A$2:$F$21,6,FALSE)</f>
        <v>Goldberg</v>
      </c>
    </row>
    <row r="1746" spans="1:23" ht="15.75" x14ac:dyDescent="0.25">
      <c r="A1746" s="4" t="s">
        <v>3711</v>
      </c>
      <c r="B1746" s="20">
        <v>45244</v>
      </c>
      <c r="C1746" s="4" t="s">
        <v>1496</v>
      </c>
      <c r="D1746" s="4" t="s">
        <v>1718</v>
      </c>
      <c r="E1746" s="4" t="s">
        <v>1934</v>
      </c>
      <c r="F1746" s="4">
        <v>1</v>
      </c>
      <c r="G1746" s="4">
        <v>588.53</v>
      </c>
      <c r="H1746" s="4">
        <v>0.1</v>
      </c>
      <c r="I1746" s="4" t="s">
        <v>1959</v>
      </c>
      <c r="J1746" s="4">
        <v>529.67700000000002</v>
      </c>
      <c r="K1746" s="4">
        <f t="shared" si="108"/>
        <v>1</v>
      </c>
      <c r="L1746" s="4">
        <f t="shared" si="109"/>
        <v>588.53</v>
      </c>
      <c r="M1746" s="4">
        <f t="shared" si="110"/>
        <v>0.1</v>
      </c>
      <c r="N1746" s="4">
        <f t="shared" si="111"/>
        <v>529.67700000000002</v>
      </c>
      <c r="O1746" s="6">
        <f>VLOOKUP(C1746,'Cleaned Customer Dim'!$A$2:$D$501,4,FALSE)</f>
        <v>26</v>
      </c>
      <c r="P1746" s="6" t="str">
        <f>VLOOKUP(C1746,'Cleaned Customer Dim'!$A$2:$E$501,5,FALSE)</f>
        <v>Male</v>
      </c>
      <c r="Q1746" s="6" t="str">
        <f>VLOOKUP(C1746,'Cleaned Customer Dim'!$A$2:$J$501,10,FALSE)</f>
        <v>Platinum</v>
      </c>
      <c r="R1746" s="4" t="str">
        <f>VLOOKUP(D1746,'Cleaned Product Dim'!$A$2:$C$101,3,FALSE)</f>
        <v>Clothing</v>
      </c>
      <c r="S1746" s="6">
        <f>VLOOKUP(D1746,'Cleaned Product Dim'!$A$2:$G$101,7,FALSE)</f>
        <v>167.34</v>
      </c>
      <c r="T1746" s="6">
        <f>VLOOKUP(D1746,'Cleaned Product Dim'!$A$2:$H$101,8,FALSE)</f>
        <v>296</v>
      </c>
      <c r="U1746" s="6" t="str">
        <f>VLOOKUP(E1746,'Cleaned Store Dim'!$A$2:$C$21,3,FALSE)</f>
        <v>South</v>
      </c>
      <c r="V1746" s="6" t="str">
        <f>VLOOKUP(E1746,'Cleaned Store Dim'!$A$2:$E$21,5,FALSE)</f>
        <v>Outlet</v>
      </c>
      <c r="W1746" s="6" t="str">
        <f>VLOOKUP(E1746,'Cleaned Store Dim'!$A$2:$F$21,6,FALSE)</f>
        <v>Christopher</v>
      </c>
    </row>
    <row r="1747" spans="1:23" ht="15.75" x14ac:dyDescent="0.25">
      <c r="A1747" s="4" t="s">
        <v>3712</v>
      </c>
      <c r="B1747" s="20">
        <v>45863</v>
      </c>
      <c r="C1747" s="4" t="s">
        <v>925</v>
      </c>
      <c r="D1747" s="4" t="s">
        <v>1762</v>
      </c>
      <c r="E1747" s="4" t="s">
        <v>1936</v>
      </c>
      <c r="F1747" s="4">
        <v>1</v>
      </c>
      <c r="G1747" s="4">
        <v>145.96</v>
      </c>
      <c r="H1747" s="4">
        <v>0.3</v>
      </c>
      <c r="I1747" s="4" t="s">
        <v>1959</v>
      </c>
      <c r="J1747" s="4">
        <v>102.172</v>
      </c>
      <c r="K1747" s="4">
        <f t="shared" si="108"/>
        <v>1</v>
      </c>
      <c r="L1747" s="4">
        <f t="shared" si="109"/>
        <v>145.96</v>
      </c>
      <c r="M1747" s="4">
        <f t="shared" si="110"/>
        <v>0.3</v>
      </c>
      <c r="N1747" s="4">
        <f t="shared" si="111"/>
        <v>102.172</v>
      </c>
      <c r="O1747" s="6">
        <f>VLOOKUP(C1747,'Cleaned Customer Dim'!$A$2:$D$501,4,FALSE)</f>
        <v>58</v>
      </c>
      <c r="P1747" s="6" t="str">
        <f>VLOOKUP(C1747,'Cleaned Customer Dim'!$A$2:$E$501,5,FALSE)</f>
        <v>Male</v>
      </c>
      <c r="Q1747" s="6" t="str">
        <f>VLOOKUP(C1747,'Cleaned Customer Dim'!$A$2:$J$501,10,FALSE)</f>
        <v>Gold</v>
      </c>
      <c r="R1747" s="4" t="str">
        <f>VLOOKUP(D1747,'Cleaned Product Dim'!$A$2:$C$101,3,FALSE)</f>
        <v>Beauty</v>
      </c>
      <c r="S1747" s="6">
        <f>VLOOKUP(D1747,'Cleaned Product Dim'!$A$2:$G$101,7,FALSE)</f>
        <v>482.75</v>
      </c>
      <c r="T1747" s="6">
        <f>VLOOKUP(D1747,'Cleaned Product Dim'!$A$2:$H$101,8,FALSE)</f>
        <v>444</v>
      </c>
      <c r="U1747" s="6" t="str">
        <f>VLOOKUP(E1747,'Cleaned Store Dim'!$A$2:$C$21,3,FALSE)</f>
        <v>North</v>
      </c>
      <c r="V1747" s="6" t="str">
        <f>VLOOKUP(E1747,'Cleaned Store Dim'!$A$2:$E$21,5,FALSE)</f>
        <v>Flagship</v>
      </c>
      <c r="W1747" s="6" t="str">
        <f>VLOOKUP(E1747,'Cleaned Store Dim'!$A$2:$F$21,6,FALSE)</f>
        <v>Jenniferstad</v>
      </c>
    </row>
    <row r="1748" spans="1:23" ht="15.75" x14ac:dyDescent="0.25">
      <c r="A1748" s="4" t="s">
        <v>3713</v>
      </c>
      <c r="B1748" s="20">
        <v>45514</v>
      </c>
      <c r="C1748" s="4" t="s">
        <v>364</v>
      </c>
      <c r="D1748" s="4" t="s">
        <v>1793</v>
      </c>
      <c r="E1748" s="4" t="s">
        <v>1904</v>
      </c>
      <c r="F1748" s="4">
        <v>4</v>
      </c>
      <c r="G1748" s="4">
        <v>640.91</v>
      </c>
      <c r="H1748" s="4">
        <v>0.06</v>
      </c>
      <c r="I1748" s="4" t="s">
        <v>1959</v>
      </c>
      <c r="J1748" s="4">
        <v>2409.8216000000002</v>
      </c>
      <c r="K1748" s="4">
        <f t="shared" si="108"/>
        <v>4</v>
      </c>
      <c r="L1748" s="4">
        <f t="shared" si="109"/>
        <v>640.91</v>
      </c>
      <c r="M1748" s="4">
        <f t="shared" si="110"/>
        <v>0.06</v>
      </c>
      <c r="N1748" s="4">
        <f t="shared" si="111"/>
        <v>2409.8216000000002</v>
      </c>
      <c r="O1748" s="6">
        <f>VLOOKUP(C1748,'Cleaned Customer Dim'!$A$2:$D$501,4,FALSE)</f>
        <v>29</v>
      </c>
      <c r="P1748" s="6" t="str">
        <f>VLOOKUP(C1748,'Cleaned Customer Dim'!$A$2:$E$501,5,FALSE)</f>
        <v>Male</v>
      </c>
      <c r="Q1748" s="6" t="str">
        <f>VLOOKUP(C1748,'Cleaned Customer Dim'!$A$2:$J$501,10,FALSE)</f>
        <v>Gold</v>
      </c>
      <c r="R1748" s="4" t="str">
        <f>VLOOKUP(D1748,'Cleaned Product Dim'!$A$2:$C$101,3,FALSE)</f>
        <v>Home</v>
      </c>
      <c r="S1748" s="6">
        <f>VLOOKUP(D1748,'Cleaned Product Dim'!$A$2:$G$101,7,FALSE)</f>
        <v>138.05000000000001</v>
      </c>
      <c r="T1748" s="6">
        <f>VLOOKUP(D1748,'Cleaned Product Dim'!$A$2:$H$101,8,FALSE)</f>
        <v>89</v>
      </c>
      <c r="U1748" s="6" t="str">
        <f>VLOOKUP(E1748,'Cleaned Store Dim'!$A$2:$C$21,3,FALSE)</f>
        <v>South</v>
      </c>
      <c r="V1748" s="6" t="str">
        <f>VLOOKUP(E1748,'Cleaned Store Dim'!$A$2:$E$21,5,FALSE)</f>
        <v>Online</v>
      </c>
      <c r="W1748" s="6" t="str">
        <f>VLOOKUP(E1748,'Cleaned Store Dim'!$A$2:$F$21,6,FALSE)</f>
        <v>Sharon</v>
      </c>
    </row>
    <row r="1749" spans="1:23" ht="15.75" x14ac:dyDescent="0.25">
      <c r="A1749" s="4" t="s">
        <v>3714</v>
      </c>
      <c r="B1749" s="20">
        <v>45792</v>
      </c>
      <c r="C1749" s="4" t="s">
        <v>168</v>
      </c>
      <c r="D1749" s="4" t="s">
        <v>1774</v>
      </c>
      <c r="E1749" s="4" t="s">
        <v>1927</v>
      </c>
      <c r="F1749" s="4">
        <v>3</v>
      </c>
      <c r="G1749" s="4">
        <v>773.86</v>
      </c>
      <c r="H1749" s="4">
        <v>0.22</v>
      </c>
      <c r="I1749" s="4" t="s">
        <v>1959</v>
      </c>
      <c r="J1749" s="4">
        <v>1810.8324</v>
      </c>
      <c r="K1749" s="4">
        <f t="shared" si="108"/>
        <v>3</v>
      </c>
      <c r="L1749" s="4">
        <f t="shared" si="109"/>
        <v>773.86</v>
      </c>
      <c r="M1749" s="4">
        <f t="shared" si="110"/>
        <v>0.22</v>
      </c>
      <c r="N1749" s="4">
        <f t="shared" si="111"/>
        <v>1810.8324</v>
      </c>
      <c r="O1749" s="6">
        <f>VLOOKUP(C1749,'Cleaned Customer Dim'!$A$2:$D$501,4,FALSE)</f>
        <v>19</v>
      </c>
      <c r="P1749" s="6" t="str">
        <f>VLOOKUP(C1749,'Cleaned Customer Dim'!$A$2:$E$501,5,FALSE)</f>
        <v>Male</v>
      </c>
      <c r="Q1749" s="6" t="str">
        <f>VLOOKUP(C1749,'Cleaned Customer Dim'!$A$2:$J$501,10,FALSE)</f>
        <v>Platinum</v>
      </c>
      <c r="R1749" s="4" t="str">
        <f>VLOOKUP(D1749,'Cleaned Product Dim'!$A$2:$C$101,3,FALSE)</f>
        <v>Beauty</v>
      </c>
      <c r="S1749" s="6">
        <f>VLOOKUP(D1749,'Cleaned Product Dim'!$A$2:$G$101,7,FALSE)</f>
        <v>299.11</v>
      </c>
      <c r="T1749" s="6">
        <f>VLOOKUP(D1749,'Cleaned Product Dim'!$A$2:$H$101,8,FALSE)</f>
        <v>118</v>
      </c>
      <c r="U1749" s="6" t="str">
        <f>VLOOKUP(E1749,'Cleaned Store Dim'!$A$2:$C$21,3,FALSE)</f>
        <v>South</v>
      </c>
      <c r="V1749" s="6" t="str">
        <f>VLOOKUP(E1749,'Cleaned Store Dim'!$A$2:$E$21,5,FALSE)</f>
        <v>Online</v>
      </c>
      <c r="W1749" s="6" t="str">
        <f>VLOOKUP(E1749,'Cleaned Store Dim'!$A$2:$F$21,6,FALSE)</f>
        <v>Lake</v>
      </c>
    </row>
    <row r="1750" spans="1:23" ht="15.75" x14ac:dyDescent="0.25">
      <c r="A1750" s="4" t="s">
        <v>3715</v>
      </c>
      <c r="B1750" s="20">
        <v>45744</v>
      </c>
      <c r="C1750" s="4" t="s">
        <v>1440</v>
      </c>
      <c r="D1750" s="4" t="s">
        <v>1670</v>
      </c>
      <c r="E1750" s="4" t="s">
        <v>1936</v>
      </c>
      <c r="F1750" s="4">
        <v>2</v>
      </c>
      <c r="G1750" s="4">
        <v>31.28</v>
      </c>
      <c r="H1750" s="4">
        <v>0.2</v>
      </c>
      <c r="I1750" s="4" t="s">
        <v>1964</v>
      </c>
      <c r="J1750" s="4">
        <v>50.048000000000002</v>
      </c>
      <c r="K1750" s="4">
        <f t="shared" si="108"/>
        <v>2</v>
      </c>
      <c r="L1750" s="4">
        <f t="shared" si="109"/>
        <v>31.28</v>
      </c>
      <c r="M1750" s="4">
        <f t="shared" si="110"/>
        <v>0.2</v>
      </c>
      <c r="N1750" s="4">
        <f t="shared" si="111"/>
        <v>50.048000000000002</v>
      </c>
      <c r="O1750" s="6">
        <f>VLOOKUP(C1750,'Cleaned Customer Dim'!$A$2:$D$501,4,FALSE)</f>
        <v>36</v>
      </c>
      <c r="P1750" s="6" t="str">
        <f>VLOOKUP(C1750,'Cleaned Customer Dim'!$A$2:$E$501,5,FALSE)</f>
        <v>Female</v>
      </c>
      <c r="Q1750" s="6" t="str">
        <f>VLOOKUP(C1750,'Cleaned Customer Dim'!$A$2:$J$501,10,FALSE)</f>
        <v>Bronze</v>
      </c>
      <c r="R1750" s="4" t="str">
        <f>VLOOKUP(D1750,'Cleaned Product Dim'!$A$2:$C$101,3,FALSE)</f>
        <v>Sports</v>
      </c>
      <c r="S1750" s="6">
        <f>VLOOKUP(D1750,'Cleaned Product Dim'!$A$2:$G$101,7,FALSE)</f>
        <v>204.39</v>
      </c>
      <c r="T1750" s="6">
        <f>VLOOKUP(D1750,'Cleaned Product Dim'!$A$2:$H$101,8,FALSE)</f>
        <v>281</v>
      </c>
      <c r="U1750" s="6" t="str">
        <f>VLOOKUP(E1750,'Cleaned Store Dim'!$A$2:$C$21,3,FALSE)</f>
        <v>North</v>
      </c>
      <c r="V1750" s="6" t="str">
        <f>VLOOKUP(E1750,'Cleaned Store Dim'!$A$2:$E$21,5,FALSE)</f>
        <v>Flagship</v>
      </c>
      <c r="W1750" s="6" t="str">
        <f>VLOOKUP(E1750,'Cleaned Store Dim'!$A$2:$F$21,6,FALSE)</f>
        <v>Jenniferstad</v>
      </c>
    </row>
    <row r="1751" spans="1:23" ht="15.75" x14ac:dyDescent="0.25">
      <c r="A1751" s="4" t="s">
        <v>3716</v>
      </c>
      <c r="B1751" s="20">
        <v>45754</v>
      </c>
      <c r="C1751" s="4" t="s">
        <v>1178</v>
      </c>
      <c r="D1751" s="4" t="s">
        <v>1829</v>
      </c>
      <c r="E1751" s="4" t="s">
        <v>1911</v>
      </c>
      <c r="F1751" s="4">
        <v>4</v>
      </c>
      <c r="G1751" s="4">
        <v>389.22</v>
      </c>
      <c r="H1751" s="4">
        <v>0.18</v>
      </c>
      <c r="I1751" s="4" t="s">
        <v>1959</v>
      </c>
      <c r="J1751" s="4">
        <v>1276.6415999999999</v>
      </c>
      <c r="K1751" s="4">
        <f t="shared" si="108"/>
        <v>4</v>
      </c>
      <c r="L1751" s="4">
        <f t="shared" si="109"/>
        <v>389.22</v>
      </c>
      <c r="M1751" s="4">
        <f t="shared" si="110"/>
        <v>0.18</v>
      </c>
      <c r="N1751" s="4">
        <f t="shared" si="111"/>
        <v>1276.6415999999999</v>
      </c>
      <c r="O1751" s="6">
        <f>VLOOKUP(C1751,'Cleaned Customer Dim'!$A$2:$D$501,4,FALSE)</f>
        <v>37</v>
      </c>
      <c r="P1751" s="6" t="str">
        <f>VLOOKUP(C1751,'Cleaned Customer Dim'!$A$2:$E$501,5,FALSE)</f>
        <v>Female</v>
      </c>
      <c r="Q1751" s="6" t="str">
        <f>VLOOKUP(C1751,'Cleaned Customer Dim'!$A$2:$J$501,10,FALSE)</f>
        <v>Gold</v>
      </c>
      <c r="R1751" s="4" t="str">
        <f>VLOOKUP(D1751,'Cleaned Product Dim'!$A$2:$C$101,3,FALSE)</f>
        <v>Sports</v>
      </c>
      <c r="S1751" s="6">
        <f>VLOOKUP(D1751,'Cleaned Product Dim'!$A$2:$G$101,7,FALSE)</f>
        <v>152.91999999999999</v>
      </c>
      <c r="T1751" s="6">
        <f>VLOOKUP(D1751,'Cleaned Product Dim'!$A$2:$H$101,8,FALSE)</f>
        <v>281</v>
      </c>
      <c r="U1751" s="6" t="str">
        <f>VLOOKUP(E1751,'Cleaned Store Dim'!$A$2:$C$21,3,FALSE)</f>
        <v>East</v>
      </c>
      <c r="V1751" s="6" t="str">
        <f>VLOOKUP(E1751,'Cleaned Store Dim'!$A$2:$E$21,5,FALSE)</f>
        <v>Online</v>
      </c>
      <c r="W1751" s="6" t="str">
        <f>VLOOKUP(E1751,'Cleaned Store Dim'!$A$2:$F$21,6,FALSE)</f>
        <v>Joseph</v>
      </c>
    </row>
    <row r="1752" spans="1:23" ht="15.75" x14ac:dyDescent="0.25">
      <c r="A1752" s="4" t="s">
        <v>3717</v>
      </c>
      <c r="B1752" s="20">
        <v>45502</v>
      </c>
      <c r="C1752" s="4" t="s">
        <v>74</v>
      </c>
      <c r="D1752" s="4" t="s">
        <v>1774</v>
      </c>
      <c r="E1752" s="4" t="s">
        <v>1936</v>
      </c>
      <c r="F1752" s="4">
        <v>3</v>
      </c>
      <c r="G1752" s="4">
        <v>543.44000000000005</v>
      </c>
      <c r="H1752" s="4">
        <v>0.13</v>
      </c>
      <c r="I1752" s="4" t="s">
        <v>1961</v>
      </c>
      <c r="J1752" s="4">
        <v>1418.3784000000001</v>
      </c>
      <c r="K1752" s="4">
        <f t="shared" si="108"/>
        <v>3</v>
      </c>
      <c r="L1752" s="4">
        <f t="shared" si="109"/>
        <v>543.44000000000005</v>
      </c>
      <c r="M1752" s="4">
        <f t="shared" si="110"/>
        <v>0.13</v>
      </c>
      <c r="N1752" s="4">
        <f t="shared" si="111"/>
        <v>1418.3784000000001</v>
      </c>
      <c r="O1752" s="6">
        <f>VLOOKUP(C1752,'Cleaned Customer Dim'!$A$2:$D$501,4,FALSE)</f>
        <v>49</v>
      </c>
      <c r="P1752" s="6" t="str">
        <f>VLOOKUP(C1752,'Cleaned Customer Dim'!$A$2:$E$501,5,FALSE)</f>
        <v>Female</v>
      </c>
      <c r="Q1752" s="6" t="str">
        <f>VLOOKUP(C1752,'Cleaned Customer Dim'!$A$2:$J$501,10,FALSE)</f>
        <v>Platinum</v>
      </c>
      <c r="R1752" s="4" t="str">
        <f>VLOOKUP(D1752,'Cleaned Product Dim'!$A$2:$C$101,3,FALSE)</f>
        <v>Beauty</v>
      </c>
      <c r="S1752" s="6">
        <f>VLOOKUP(D1752,'Cleaned Product Dim'!$A$2:$G$101,7,FALSE)</f>
        <v>299.11</v>
      </c>
      <c r="T1752" s="6">
        <f>VLOOKUP(D1752,'Cleaned Product Dim'!$A$2:$H$101,8,FALSE)</f>
        <v>118</v>
      </c>
      <c r="U1752" s="6" t="str">
        <f>VLOOKUP(E1752,'Cleaned Store Dim'!$A$2:$C$21,3,FALSE)</f>
        <v>North</v>
      </c>
      <c r="V1752" s="6" t="str">
        <f>VLOOKUP(E1752,'Cleaned Store Dim'!$A$2:$E$21,5,FALSE)</f>
        <v>Flagship</v>
      </c>
      <c r="W1752" s="6" t="str">
        <f>VLOOKUP(E1752,'Cleaned Store Dim'!$A$2:$F$21,6,FALSE)</f>
        <v>Jenniferstad</v>
      </c>
    </row>
    <row r="1753" spans="1:23" ht="15.75" x14ac:dyDescent="0.25">
      <c r="A1753" s="4" t="s">
        <v>3718</v>
      </c>
      <c r="B1753" s="20">
        <v>45413</v>
      </c>
      <c r="C1753" s="4" t="s">
        <v>832</v>
      </c>
      <c r="D1753" s="4" t="s">
        <v>1874</v>
      </c>
      <c r="E1753" s="4" t="s">
        <v>1948</v>
      </c>
      <c r="F1753" s="4">
        <v>4</v>
      </c>
      <c r="G1753" s="4">
        <v>715.42</v>
      </c>
      <c r="H1753" s="4">
        <v>0.28999999999999998</v>
      </c>
      <c r="I1753" s="4" t="s">
        <v>1961</v>
      </c>
      <c r="J1753" s="4">
        <v>2031.7927999999999</v>
      </c>
      <c r="K1753" s="4">
        <f t="shared" si="108"/>
        <v>4</v>
      </c>
      <c r="L1753" s="4">
        <f t="shared" si="109"/>
        <v>715.42</v>
      </c>
      <c r="M1753" s="4">
        <f t="shared" si="110"/>
        <v>0.28999999999999998</v>
      </c>
      <c r="N1753" s="4">
        <f t="shared" si="111"/>
        <v>2031.7927999999999</v>
      </c>
      <c r="O1753" s="6">
        <f>VLOOKUP(C1753,'Cleaned Customer Dim'!$A$2:$D$501,4,FALSE)</f>
        <v>42</v>
      </c>
      <c r="P1753" s="6" t="str">
        <f>VLOOKUP(C1753,'Cleaned Customer Dim'!$A$2:$E$501,5,FALSE)</f>
        <v>Male</v>
      </c>
      <c r="Q1753" s="6" t="str">
        <f>VLOOKUP(C1753,'Cleaned Customer Dim'!$A$2:$J$501,10,FALSE)</f>
        <v>Silver</v>
      </c>
      <c r="R1753" s="4" t="str">
        <f>VLOOKUP(D1753,'Cleaned Product Dim'!$A$2:$C$101,3,FALSE)</f>
        <v>Sports</v>
      </c>
      <c r="S1753" s="6">
        <f>VLOOKUP(D1753,'Cleaned Product Dim'!$A$2:$G$101,7,FALSE)</f>
        <v>245.98</v>
      </c>
      <c r="T1753" s="6">
        <f>VLOOKUP(D1753,'Cleaned Product Dim'!$A$2:$H$101,8,FALSE)</f>
        <v>471</v>
      </c>
      <c r="U1753" s="6" t="str">
        <f>VLOOKUP(E1753,'Cleaned Store Dim'!$A$2:$C$21,3,FALSE)</f>
        <v>East</v>
      </c>
      <c r="V1753" s="6" t="str">
        <f>VLOOKUP(E1753,'Cleaned Store Dim'!$A$2:$E$21,5,FALSE)</f>
        <v>Online</v>
      </c>
      <c r="W1753" s="6" t="str">
        <f>VLOOKUP(E1753,'Cleaned Store Dim'!$A$2:$F$21,6,FALSE)</f>
        <v>Vasquez</v>
      </c>
    </row>
    <row r="1754" spans="1:23" ht="15.75" x14ac:dyDescent="0.25">
      <c r="A1754" s="4" t="s">
        <v>3719</v>
      </c>
      <c r="B1754" s="20">
        <v>45886</v>
      </c>
      <c r="C1754" s="4" t="s">
        <v>199</v>
      </c>
      <c r="D1754" s="4" t="s">
        <v>1606</v>
      </c>
      <c r="E1754" s="4" t="s">
        <v>1904</v>
      </c>
      <c r="F1754" s="4">
        <v>4</v>
      </c>
      <c r="G1754" s="4">
        <v>676.14</v>
      </c>
      <c r="H1754" s="4">
        <v>0.11</v>
      </c>
      <c r="I1754" s="4" t="s">
        <v>1964</v>
      </c>
      <c r="J1754" s="4">
        <v>2407.0583999999999</v>
      </c>
      <c r="K1754" s="4">
        <f t="shared" si="108"/>
        <v>4</v>
      </c>
      <c r="L1754" s="4">
        <f t="shared" si="109"/>
        <v>676.14</v>
      </c>
      <c r="M1754" s="4">
        <f t="shared" si="110"/>
        <v>0.11</v>
      </c>
      <c r="N1754" s="4">
        <f t="shared" si="111"/>
        <v>2407.0583999999999</v>
      </c>
      <c r="O1754" s="6">
        <f>VLOOKUP(C1754,'Cleaned Customer Dim'!$A$2:$D$501,4,FALSE)</f>
        <v>23</v>
      </c>
      <c r="P1754" s="6" t="str">
        <f>VLOOKUP(C1754,'Cleaned Customer Dim'!$A$2:$E$501,5,FALSE)</f>
        <v>Female</v>
      </c>
      <c r="Q1754" s="6" t="str">
        <f>VLOOKUP(C1754,'Cleaned Customer Dim'!$A$2:$J$501,10,FALSE)</f>
        <v>Gold</v>
      </c>
      <c r="R1754" s="4" t="str">
        <f>VLOOKUP(D1754,'Cleaned Product Dim'!$A$2:$C$101,3,FALSE)</f>
        <v>Beauty</v>
      </c>
      <c r="S1754" s="6">
        <f>VLOOKUP(D1754,'Cleaned Product Dim'!$A$2:$G$101,7,FALSE)</f>
        <v>115.82</v>
      </c>
      <c r="T1754" s="6">
        <f>VLOOKUP(D1754,'Cleaned Product Dim'!$A$2:$H$101,8,FALSE)</f>
        <v>460</v>
      </c>
      <c r="U1754" s="6" t="str">
        <f>VLOOKUP(E1754,'Cleaned Store Dim'!$A$2:$C$21,3,FALSE)</f>
        <v>South</v>
      </c>
      <c r="V1754" s="6" t="str">
        <f>VLOOKUP(E1754,'Cleaned Store Dim'!$A$2:$E$21,5,FALSE)</f>
        <v>Online</v>
      </c>
      <c r="W1754" s="6" t="str">
        <f>VLOOKUP(E1754,'Cleaned Store Dim'!$A$2:$F$21,6,FALSE)</f>
        <v>Sharon</v>
      </c>
    </row>
    <row r="1755" spans="1:23" ht="15.75" x14ac:dyDescent="0.25">
      <c r="A1755" s="4" t="s">
        <v>3720</v>
      </c>
      <c r="B1755" s="20">
        <v>45425</v>
      </c>
      <c r="C1755" s="4" t="s">
        <v>325</v>
      </c>
      <c r="D1755" s="4" t="s">
        <v>1696</v>
      </c>
      <c r="E1755" s="4" t="s">
        <v>1892</v>
      </c>
      <c r="F1755" s="4">
        <v>4</v>
      </c>
      <c r="G1755" s="4">
        <v>352.72</v>
      </c>
      <c r="H1755" s="4">
        <v>0.25</v>
      </c>
      <c r="I1755" s="4" t="s">
        <v>1959</v>
      </c>
      <c r="J1755" s="4">
        <v>1058.1600000000001</v>
      </c>
      <c r="K1755" s="4">
        <f t="shared" si="108"/>
        <v>4</v>
      </c>
      <c r="L1755" s="4">
        <f t="shared" si="109"/>
        <v>352.72</v>
      </c>
      <c r="M1755" s="4">
        <f t="shared" si="110"/>
        <v>0.25</v>
      </c>
      <c r="N1755" s="4">
        <f t="shared" si="111"/>
        <v>1058.1600000000001</v>
      </c>
      <c r="O1755" s="6">
        <f>VLOOKUP(C1755,'Cleaned Customer Dim'!$A$2:$D$501,4,FALSE)</f>
        <v>43</v>
      </c>
      <c r="P1755" s="6" t="str">
        <f>VLOOKUP(C1755,'Cleaned Customer Dim'!$A$2:$E$501,5,FALSE)</f>
        <v>Male</v>
      </c>
      <c r="Q1755" s="6" t="str">
        <f>VLOOKUP(C1755,'Cleaned Customer Dim'!$A$2:$J$501,10,FALSE)</f>
        <v>Platinum</v>
      </c>
      <c r="R1755" s="4" t="str">
        <f>VLOOKUP(D1755,'Cleaned Product Dim'!$A$2:$C$101,3,FALSE)</f>
        <v>Electronics</v>
      </c>
      <c r="S1755" s="6">
        <f>VLOOKUP(D1755,'Cleaned Product Dim'!$A$2:$G$101,7,FALSE)</f>
        <v>326.06</v>
      </c>
      <c r="T1755" s="6">
        <f>VLOOKUP(D1755,'Cleaned Product Dim'!$A$2:$H$101,8,FALSE)</f>
        <v>301</v>
      </c>
      <c r="U1755" s="6" t="str">
        <f>VLOOKUP(E1755,'Cleaned Store Dim'!$A$2:$C$21,3,FALSE)</f>
        <v>North</v>
      </c>
      <c r="V1755" s="6" t="str">
        <f>VLOOKUP(E1755,'Cleaned Store Dim'!$A$2:$E$21,5,FALSE)</f>
        <v>Flagship</v>
      </c>
      <c r="W1755" s="6" t="str">
        <f>VLOOKUP(E1755,'Cleaned Store Dim'!$A$2:$F$21,6,FALSE)</f>
        <v>Daniel</v>
      </c>
    </row>
    <row r="1756" spans="1:23" ht="15.75" x14ac:dyDescent="0.25">
      <c r="A1756" s="4" t="s">
        <v>3721</v>
      </c>
      <c r="B1756" s="20">
        <v>45797</v>
      </c>
      <c r="C1756" s="4" t="s">
        <v>581</v>
      </c>
      <c r="D1756" s="4" t="s">
        <v>1603</v>
      </c>
      <c r="E1756" s="4" t="s">
        <v>1929</v>
      </c>
      <c r="F1756" s="4">
        <v>1</v>
      </c>
      <c r="G1756" s="4">
        <v>470.18</v>
      </c>
      <c r="H1756" s="4">
        <v>0.19</v>
      </c>
      <c r="I1756" s="4" t="s">
        <v>1961</v>
      </c>
      <c r="J1756" s="4">
        <v>380.84580000000011</v>
      </c>
      <c r="K1756" s="4">
        <f t="shared" si="108"/>
        <v>1</v>
      </c>
      <c r="L1756" s="4">
        <f t="shared" si="109"/>
        <v>470.18</v>
      </c>
      <c r="M1756" s="4">
        <f t="shared" si="110"/>
        <v>0.19</v>
      </c>
      <c r="N1756" s="4">
        <f t="shared" si="111"/>
        <v>380.84580000000011</v>
      </c>
      <c r="O1756" s="6">
        <f>VLOOKUP(C1756,'Cleaned Customer Dim'!$A$2:$D$501,4,FALSE)</f>
        <v>41</v>
      </c>
      <c r="P1756" s="6" t="str">
        <f>VLOOKUP(C1756,'Cleaned Customer Dim'!$A$2:$E$501,5,FALSE)</f>
        <v>Female</v>
      </c>
      <c r="Q1756" s="6" t="str">
        <f>VLOOKUP(C1756,'Cleaned Customer Dim'!$A$2:$J$501,10,FALSE)</f>
        <v>Platinum</v>
      </c>
      <c r="R1756" s="4" t="str">
        <f>VLOOKUP(D1756,'Cleaned Product Dim'!$A$2:$C$101,3,FALSE)</f>
        <v>Electronics</v>
      </c>
      <c r="S1756" s="6">
        <f>VLOOKUP(D1756,'Cleaned Product Dim'!$A$2:$G$101,7,FALSE)</f>
        <v>449.4</v>
      </c>
      <c r="T1756" s="6">
        <f>VLOOKUP(D1756,'Cleaned Product Dim'!$A$2:$H$101,8,FALSE)</f>
        <v>274.7</v>
      </c>
      <c r="U1756" s="6" t="str">
        <f>VLOOKUP(E1756,'Cleaned Store Dim'!$A$2:$C$21,3,FALSE)</f>
        <v>North</v>
      </c>
      <c r="V1756" s="6" t="str">
        <f>VLOOKUP(E1756,'Cleaned Store Dim'!$A$2:$E$21,5,FALSE)</f>
        <v>Online</v>
      </c>
      <c r="W1756" s="6" t="str">
        <f>VLOOKUP(E1756,'Cleaned Store Dim'!$A$2:$F$21,6,FALSE)</f>
        <v>Sabrina</v>
      </c>
    </row>
    <row r="1757" spans="1:23" ht="15.75" x14ac:dyDescent="0.25">
      <c r="A1757" s="4" t="s">
        <v>3722</v>
      </c>
      <c r="B1757" s="20">
        <v>45898</v>
      </c>
      <c r="C1757" s="4" t="s">
        <v>751</v>
      </c>
      <c r="D1757" s="4" t="s">
        <v>1780</v>
      </c>
      <c r="E1757" s="4" t="s">
        <v>1927</v>
      </c>
      <c r="F1757" s="4">
        <v>1</v>
      </c>
      <c r="G1757" s="4">
        <v>891.79</v>
      </c>
      <c r="H1757" s="4">
        <v>0.03</v>
      </c>
      <c r="I1757" s="4" t="s">
        <v>1959</v>
      </c>
      <c r="J1757" s="4">
        <v>865.03629999999998</v>
      </c>
      <c r="K1757" s="4">
        <f t="shared" si="108"/>
        <v>1</v>
      </c>
      <c r="L1757" s="4">
        <f t="shared" si="109"/>
        <v>891.79</v>
      </c>
      <c r="M1757" s="4">
        <f t="shared" si="110"/>
        <v>0.03</v>
      </c>
      <c r="N1757" s="4">
        <f t="shared" si="111"/>
        <v>865.03629999999998</v>
      </c>
      <c r="O1757" s="6">
        <f>VLOOKUP(C1757,'Cleaned Customer Dim'!$A$2:$D$501,4,FALSE)</f>
        <v>29</v>
      </c>
      <c r="P1757" s="6" t="str">
        <f>VLOOKUP(C1757,'Cleaned Customer Dim'!$A$2:$E$501,5,FALSE)</f>
        <v>Male</v>
      </c>
      <c r="Q1757" s="6" t="str">
        <f>VLOOKUP(C1757,'Cleaned Customer Dim'!$A$2:$J$501,10,FALSE)</f>
        <v>Bronze</v>
      </c>
      <c r="R1757" s="4" t="str">
        <f>VLOOKUP(D1757,'Cleaned Product Dim'!$A$2:$C$101,3,FALSE)</f>
        <v>Beauty</v>
      </c>
      <c r="S1757" s="6">
        <f>VLOOKUP(D1757,'Cleaned Product Dim'!$A$2:$G$101,7,FALSE)</f>
        <v>340.39</v>
      </c>
      <c r="T1757" s="6">
        <f>VLOOKUP(D1757,'Cleaned Product Dim'!$A$2:$H$101,8,FALSE)</f>
        <v>177</v>
      </c>
      <c r="U1757" s="6" t="str">
        <f>VLOOKUP(E1757,'Cleaned Store Dim'!$A$2:$C$21,3,FALSE)</f>
        <v>South</v>
      </c>
      <c r="V1757" s="6" t="str">
        <f>VLOOKUP(E1757,'Cleaned Store Dim'!$A$2:$E$21,5,FALSE)</f>
        <v>Online</v>
      </c>
      <c r="W1757" s="6" t="str">
        <f>VLOOKUP(E1757,'Cleaned Store Dim'!$A$2:$F$21,6,FALSE)</f>
        <v>Lake</v>
      </c>
    </row>
    <row r="1758" spans="1:23" ht="15.75" x14ac:dyDescent="0.25">
      <c r="A1758" s="4" t="s">
        <v>3723</v>
      </c>
      <c r="B1758" s="20">
        <v>45508</v>
      </c>
      <c r="C1758" s="4" t="s">
        <v>1103</v>
      </c>
      <c r="D1758" s="4" t="s">
        <v>1850</v>
      </c>
      <c r="E1758" s="4" t="s">
        <v>1942</v>
      </c>
      <c r="F1758" s="4">
        <v>2</v>
      </c>
      <c r="G1758" s="4">
        <v>433.07</v>
      </c>
      <c r="H1758" s="4">
        <v>0.25</v>
      </c>
      <c r="I1758" s="4" t="s">
        <v>1964</v>
      </c>
      <c r="J1758" s="4">
        <v>649.60500000000002</v>
      </c>
      <c r="K1758" s="4">
        <f t="shared" si="108"/>
        <v>2</v>
      </c>
      <c r="L1758" s="4">
        <f t="shared" si="109"/>
        <v>433.07</v>
      </c>
      <c r="M1758" s="4">
        <f t="shared" si="110"/>
        <v>0.25</v>
      </c>
      <c r="N1758" s="4">
        <f t="shared" si="111"/>
        <v>649.60500000000002</v>
      </c>
      <c r="O1758" s="6">
        <f>VLOOKUP(C1758,'Cleaned Customer Dim'!$A$2:$D$501,4,FALSE)</f>
        <v>55</v>
      </c>
      <c r="P1758" s="6" t="str">
        <f>VLOOKUP(C1758,'Cleaned Customer Dim'!$A$2:$E$501,5,FALSE)</f>
        <v>Male</v>
      </c>
      <c r="Q1758" s="6" t="str">
        <f>VLOOKUP(C1758,'Cleaned Customer Dim'!$A$2:$J$501,10,FALSE)</f>
        <v>Silver</v>
      </c>
      <c r="R1758" s="4" t="str">
        <f>VLOOKUP(D1758,'Cleaned Product Dim'!$A$2:$C$101,3,FALSE)</f>
        <v>Beauty</v>
      </c>
      <c r="S1758" s="6">
        <f>VLOOKUP(D1758,'Cleaned Product Dim'!$A$2:$G$101,7,FALSE)</f>
        <v>183.04</v>
      </c>
      <c r="T1758" s="6">
        <f>VLOOKUP(D1758,'Cleaned Product Dim'!$A$2:$H$101,8,FALSE)</f>
        <v>457</v>
      </c>
      <c r="U1758" s="6" t="str">
        <f>VLOOKUP(E1758,'Cleaned Store Dim'!$A$2:$C$21,3,FALSE)</f>
        <v>North</v>
      </c>
      <c r="V1758" s="6" t="str">
        <f>VLOOKUP(E1758,'Cleaned Store Dim'!$A$2:$E$21,5,FALSE)</f>
        <v>Flagship</v>
      </c>
      <c r="W1758" s="6" t="str">
        <f>VLOOKUP(E1758,'Cleaned Store Dim'!$A$2:$F$21,6,FALSE)</f>
        <v>Benson</v>
      </c>
    </row>
    <row r="1759" spans="1:23" ht="15.75" x14ac:dyDescent="0.25">
      <c r="A1759" s="4" t="s">
        <v>3724</v>
      </c>
      <c r="B1759" s="20">
        <v>45385</v>
      </c>
      <c r="C1759" s="4" t="s">
        <v>62</v>
      </c>
      <c r="D1759" s="4" t="s">
        <v>1780</v>
      </c>
      <c r="E1759" s="4" t="s">
        <v>1948</v>
      </c>
      <c r="F1759" s="4">
        <v>3</v>
      </c>
      <c r="G1759" s="4">
        <v>626.71</v>
      </c>
      <c r="H1759" s="4">
        <v>7.0000000000000007E-2</v>
      </c>
      <c r="I1759" s="4" t="s">
        <v>1964</v>
      </c>
      <c r="J1759" s="4">
        <v>1748.5209</v>
      </c>
      <c r="K1759" s="4">
        <f t="shared" si="108"/>
        <v>3</v>
      </c>
      <c r="L1759" s="4">
        <f t="shared" si="109"/>
        <v>626.71</v>
      </c>
      <c r="M1759" s="4">
        <f t="shared" si="110"/>
        <v>7.0000000000000007E-2</v>
      </c>
      <c r="N1759" s="4">
        <f t="shared" si="111"/>
        <v>1748.5209</v>
      </c>
      <c r="O1759" s="6">
        <f>VLOOKUP(C1759,'Cleaned Customer Dim'!$A$2:$D$501,4,FALSE)</f>
        <v>55</v>
      </c>
      <c r="P1759" s="6" t="str">
        <f>VLOOKUP(C1759,'Cleaned Customer Dim'!$A$2:$E$501,5,FALSE)</f>
        <v>Female</v>
      </c>
      <c r="Q1759" s="6" t="str">
        <f>VLOOKUP(C1759,'Cleaned Customer Dim'!$A$2:$J$501,10,FALSE)</f>
        <v>Platinum</v>
      </c>
      <c r="R1759" s="4" t="str">
        <f>VLOOKUP(D1759,'Cleaned Product Dim'!$A$2:$C$101,3,FALSE)</f>
        <v>Beauty</v>
      </c>
      <c r="S1759" s="6">
        <f>VLOOKUP(D1759,'Cleaned Product Dim'!$A$2:$G$101,7,FALSE)</f>
        <v>340.39</v>
      </c>
      <c r="T1759" s="6">
        <f>VLOOKUP(D1759,'Cleaned Product Dim'!$A$2:$H$101,8,FALSE)</f>
        <v>177</v>
      </c>
      <c r="U1759" s="6" t="str">
        <f>VLOOKUP(E1759,'Cleaned Store Dim'!$A$2:$C$21,3,FALSE)</f>
        <v>East</v>
      </c>
      <c r="V1759" s="6" t="str">
        <f>VLOOKUP(E1759,'Cleaned Store Dim'!$A$2:$E$21,5,FALSE)</f>
        <v>Online</v>
      </c>
      <c r="W1759" s="6" t="str">
        <f>VLOOKUP(E1759,'Cleaned Store Dim'!$A$2:$F$21,6,FALSE)</f>
        <v>Vasquez</v>
      </c>
    </row>
    <row r="1760" spans="1:23" ht="15.75" x14ac:dyDescent="0.25">
      <c r="A1760" s="4" t="s">
        <v>3725</v>
      </c>
      <c r="B1760" s="20">
        <v>45916</v>
      </c>
      <c r="C1760" s="4" t="s">
        <v>282</v>
      </c>
      <c r="D1760" s="4" t="s">
        <v>1686</v>
      </c>
      <c r="E1760" s="4" t="s">
        <v>1887</v>
      </c>
      <c r="F1760" s="4">
        <v>2</v>
      </c>
      <c r="G1760" s="4">
        <v>324.18</v>
      </c>
      <c r="H1760" s="4">
        <v>0.06</v>
      </c>
      <c r="I1760" s="4" t="s">
        <v>1964</v>
      </c>
      <c r="J1760" s="4">
        <v>609.45839999999998</v>
      </c>
      <c r="K1760" s="4">
        <f t="shared" si="108"/>
        <v>2</v>
      </c>
      <c r="L1760" s="4">
        <f t="shared" si="109"/>
        <v>324.18</v>
      </c>
      <c r="M1760" s="4">
        <f t="shared" si="110"/>
        <v>0.06</v>
      </c>
      <c r="N1760" s="4">
        <f t="shared" si="111"/>
        <v>609.45839999999998</v>
      </c>
      <c r="O1760" s="6">
        <f>VLOOKUP(C1760,'Cleaned Customer Dim'!$A$2:$D$501,4,FALSE)</f>
        <v>37</v>
      </c>
      <c r="P1760" s="6" t="str">
        <f>VLOOKUP(C1760,'Cleaned Customer Dim'!$A$2:$E$501,5,FALSE)</f>
        <v>Male</v>
      </c>
      <c r="Q1760" s="6" t="str">
        <f>VLOOKUP(C1760,'Cleaned Customer Dim'!$A$2:$J$501,10,FALSE)</f>
        <v>Gold</v>
      </c>
      <c r="R1760" s="4" t="str">
        <f>VLOOKUP(D1760,'Cleaned Product Dim'!$A$2:$C$101,3,FALSE)</f>
        <v>Clothing</v>
      </c>
      <c r="S1760" s="6">
        <f>VLOOKUP(D1760,'Cleaned Product Dim'!$A$2:$G$101,7,FALSE)</f>
        <v>223.43</v>
      </c>
      <c r="T1760" s="6">
        <f>VLOOKUP(D1760,'Cleaned Product Dim'!$A$2:$H$101,8,FALSE)</f>
        <v>154</v>
      </c>
      <c r="U1760" s="6" t="str">
        <f>VLOOKUP(E1760,'Cleaned Store Dim'!$A$2:$C$21,3,FALSE)</f>
        <v>East</v>
      </c>
      <c r="V1760" s="6" t="str">
        <f>VLOOKUP(E1760,'Cleaned Store Dim'!$A$2:$E$21,5,FALSE)</f>
        <v>Flagship</v>
      </c>
      <c r="W1760" s="6" t="str">
        <f>VLOOKUP(E1760,'Cleaned Store Dim'!$A$2:$F$21,6,FALSE)</f>
        <v>Washington</v>
      </c>
    </row>
    <row r="1761" spans="1:23" ht="15.75" x14ac:dyDescent="0.25">
      <c r="A1761" s="4" t="s">
        <v>3726</v>
      </c>
      <c r="B1761" s="20">
        <v>45418</v>
      </c>
      <c r="C1761" s="4" t="s">
        <v>66</v>
      </c>
      <c r="D1761" s="4" t="s">
        <v>1613</v>
      </c>
      <c r="E1761" s="4" t="s">
        <v>1942</v>
      </c>
      <c r="F1761" s="4">
        <v>4</v>
      </c>
      <c r="G1761" s="4">
        <v>839.74</v>
      </c>
      <c r="H1761" s="4">
        <v>0.13</v>
      </c>
      <c r="I1761" s="4" t="s">
        <v>1961</v>
      </c>
      <c r="J1761" s="4">
        <v>2922.2952</v>
      </c>
      <c r="K1761" s="4">
        <f t="shared" si="108"/>
        <v>4</v>
      </c>
      <c r="L1761" s="4">
        <f t="shared" si="109"/>
        <v>839.74</v>
      </c>
      <c r="M1761" s="4">
        <f t="shared" si="110"/>
        <v>0.13</v>
      </c>
      <c r="N1761" s="4">
        <f t="shared" si="111"/>
        <v>2922.2952</v>
      </c>
      <c r="O1761" s="6">
        <f>VLOOKUP(C1761,'Cleaned Customer Dim'!$A$2:$D$501,4,FALSE)</f>
        <v>32</v>
      </c>
      <c r="P1761" s="6" t="str">
        <f>VLOOKUP(C1761,'Cleaned Customer Dim'!$A$2:$E$501,5,FALSE)</f>
        <v>Female</v>
      </c>
      <c r="Q1761" s="6" t="str">
        <f>VLOOKUP(C1761,'Cleaned Customer Dim'!$A$2:$J$501,10,FALSE)</f>
        <v>Silver</v>
      </c>
      <c r="R1761" s="4" t="str">
        <f>VLOOKUP(D1761,'Cleaned Product Dim'!$A$2:$C$101,3,FALSE)</f>
        <v>Home</v>
      </c>
      <c r="S1761" s="6">
        <f>VLOOKUP(D1761,'Cleaned Product Dim'!$A$2:$G$101,7,FALSE)</f>
        <v>48.01</v>
      </c>
      <c r="T1761" s="6">
        <f>VLOOKUP(D1761,'Cleaned Product Dim'!$A$2:$H$101,8,FALSE)</f>
        <v>439</v>
      </c>
      <c r="U1761" s="6" t="str">
        <f>VLOOKUP(E1761,'Cleaned Store Dim'!$A$2:$C$21,3,FALSE)</f>
        <v>North</v>
      </c>
      <c r="V1761" s="6" t="str">
        <f>VLOOKUP(E1761,'Cleaned Store Dim'!$A$2:$E$21,5,FALSE)</f>
        <v>Flagship</v>
      </c>
      <c r="W1761" s="6" t="str">
        <f>VLOOKUP(E1761,'Cleaned Store Dim'!$A$2:$F$21,6,FALSE)</f>
        <v>Benson</v>
      </c>
    </row>
    <row r="1762" spans="1:23" ht="15.75" x14ac:dyDescent="0.25">
      <c r="A1762" s="4" t="s">
        <v>3727</v>
      </c>
      <c r="B1762" s="20">
        <v>45402</v>
      </c>
      <c r="C1762" s="4" t="s">
        <v>530</v>
      </c>
      <c r="D1762" s="4" t="s">
        <v>1768</v>
      </c>
      <c r="E1762" s="4" t="s">
        <v>1936</v>
      </c>
      <c r="F1762" s="4">
        <v>3</v>
      </c>
      <c r="G1762" s="4">
        <v>252.63</v>
      </c>
      <c r="H1762" s="4">
        <v>0.28000000000000003</v>
      </c>
      <c r="I1762" s="4" t="s">
        <v>1959</v>
      </c>
      <c r="J1762" s="4">
        <v>545.68079999999998</v>
      </c>
      <c r="K1762" s="4">
        <f t="shared" si="108"/>
        <v>3</v>
      </c>
      <c r="L1762" s="4">
        <f t="shared" si="109"/>
        <v>252.63</v>
      </c>
      <c r="M1762" s="4">
        <f t="shared" si="110"/>
        <v>0.28000000000000003</v>
      </c>
      <c r="N1762" s="4">
        <f t="shared" si="111"/>
        <v>545.68079999999998</v>
      </c>
      <c r="O1762" s="6">
        <f>VLOOKUP(C1762,'Cleaned Customer Dim'!$A$2:$D$501,4,FALSE)</f>
        <v>46</v>
      </c>
      <c r="P1762" s="6" t="str">
        <f>VLOOKUP(C1762,'Cleaned Customer Dim'!$A$2:$E$501,5,FALSE)</f>
        <v>Male</v>
      </c>
      <c r="Q1762" s="6" t="str">
        <f>VLOOKUP(C1762,'Cleaned Customer Dim'!$A$2:$J$501,10,FALSE)</f>
        <v>Bronze</v>
      </c>
      <c r="R1762" s="4" t="str">
        <f>VLOOKUP(D1762,'Cleaned Product Dim'!$A$2:$C$101,3,FALSE)</f>
        <v>Electronics</v>
      </c>
      <c r="S1762" s="6">
        <f>VLOOKUP(D1762,'Cleaned Product Dim'!$A$2:$G$101,7,FALSE)</f>
        <v>86.42</v>
      </c>
      <c r="T1762" s="6">
        <f>VLOOKUP(D1762,'Cleaned Product Dim'!$A$2:$H$101,8,FALSE)</f>
        <v>222</v>
      </c>
      <c r="U1762" s="6" t="str">
        <f>VLOOKUP(E1762,'Cleaned Store Dim'!$A$2:$C$21,3,FALSE)</f>
        <v>North</v>
      </c>
      <c r="V1762" s="6" t="str">
        <f>VLOOKUP(E1762,'Cleaned Store Dim'!$A$2:$E$21,5,FALSE)</f>
        <v>Flagship</v>
      </c>
      <c r="W1762" s="6" t="str">
        <f>VLOOKUP(E1762,'Cleaned Store Dim'!$A$2:$F$21,6,FALSE)</f>
        <v>Jenniferstad</v>
      </c>
    </row>
    <row r="1763" spans="1:23" ht="15.75" x14ac:dyDescent="0.25">
      <c r="A1763" s="4" t="s">
        <v>3728</v>
      </c>
      <c r="B1763" s="20">
        <v>45581</v>
      </c>
      <c r="C1763" s="4" t="s">
        <v>826</v>
      </c>
      <c r="D1763" s="4" t="s">
        <v>1820</v>
      </c>
      <c r="E1763" s="4" t="s">
        <v>1948</v>
      </c>
      <c r="F1763" s="4">
        <v>2</v>
      </c>
      <c r="G1763" s="4">
        <v>60.53</v>
      </c>
      <c r="H1763" s="4">
        <v>0.18</v>
      </c>
      <c r="I1763" s="4" t="s">
        <v>1959</v>
      </c>
      <c r="J1763" s="4">
        <v>99.269200000000012</v>
      </c>
      <c r="K1763" s="4">
        <f t="shared" si="108"/>
        <v>2</v>
      </c>
      <c r="L1763" s="4">
        <f t="shared" si="109"/>
        <v>60.53</v>
      </c>
      <c r="M1763" s="4">
        <f t="shared" si="110"/>
        <v>0.18</v>
      </c>
      <c r="N1763" s="4">
        <f t="shared" si="111"/>
        <v>99.269200000000012</v>
      </c>
      <c r="O1763" s="6">
        <f>VLOOKUP(C1763,'Cleaned Customer Dim'!$A$2:$D$501,4,FALSE)</f>
        <v>21</v>
      </c>
      <c r="P1763" s="6" t="str">
        <f>VLOOKUP(C1763,'Cleaned Customer Dim'!$A$2:$E$501,5,FALSE)</f>
        <v>Male</v>
      </c>
      <c r="Q1763" s="6" t="str">
        <f>VLOOKUP(C1763,'Cleaned Customer Dim'!$A$2:$J$501,10,FALSE)</f>
        <v>Gold</v>
      </c>
      <c r="R1763" s="4" t="str">
        <f>VLOOKUP(D1763,'Cleaned Product Dim'!$A$2:$C$101,3,FALSE)</f>
        <v>Home</v>
      </c>
      <c r="S1763" s="6">
        <f>VLOOKUP(D1763,'Cleaned Product Dim'!$A$2:$G$101,7,FALSE)</f>
        <v>228.53</v>
      </c>
      <c r="T1763" s="6">
        <f>VLOOKUP(D1763,'Cleaned Product Dim'!$A$2:$H$101,8,FALSE)</f>
        <v>469</v>
      </c>
      <c r="U1763" s="6" t="str">
        <f>VLOOKUP(E1763,'Cleaned Store Dim'!$A$2:$C$21,3,FALSE)</f>
        <v>East</v>
      </c>
      <c r="V1763" s="6" t="str">
        <f>VLOOKUP(E1763,'Cleaned Store Dim'!$A$2:$E$21,5,FALSE)</f>
        <v>Online</v>
      </c>
      <c r="W1763" s="6" t="str">
        <f>VLOOKUP(E1763,'Cleaned Store Dim'!$A$2:$F$21,6,FALSE)</f>
        <v>Vasquez</v>
      </c>
    </row>
    <row r="1764" spans="1:23" ht="15.75" x14ac:dyDescent="0.25">
      <c r="A1764" s="4" t="s">
        <v>3729</v>
      </c>
      <c r="B1764" s="20">
        <v>45610</v>
      </c>
      <c r="C1764" s="4" t="s">
        <v>209</v>
      </c>
      <c r="D1764" s="4" t="s">
        <v>1835</v>
      </c>
      <c r="E1764" s="4" t="s">
        <v>1932</v>
      </c>
      <c r="F1764" s="4">
        <v>4</v>
      </c>
      <c r="G1764" s="4">
        <v>341.95</v>
      </c>
      <c r="H1764" s="4">
        <v>0.25</v>
      </c>
      <c r="I1764" s="4" t="s">
        <v>1959</v>
      </c>
      <c r="J1764" s="4">
        <v>1025.8499999999999</v>
      </c>
      <c r="K1764" s="4">
        <f t="shared" si="108"/>
        <v>4</v>
      </c>
      <c r="L1764" s="4">
        <f t="shared" si="109"/>
        <v>341.95</v>
      </c>
      <c r="M1764" s="4">
        <f t="shared" si="110"/>
        <v>0.25</v>
      </c>
      <c r="N1764" s="4">
        <f t="shared" si="111"/>
        <v>1025.8499999999999</v>
      </c>
      <c r="O1764" s="6">
        <f>VLOOKUP(C1764,'Cleaned Customer Dim'!$A$2:$D$501,4,FALSE)</f>
        <v>24</v>
      </c>
      <c r="P1764" s="6" t="str">
        <f>VLOOKUP(C1764,'Cleaned Customer Dim'!$A$2:$E$501,5,FALSE)</f>
        <v>Male</v>
      </c>
      <c r="Q1764" s="6" t="str">
        <f>VLOOKUP(C1764,'Cleaned Customer Dim'!$A$2:$J$501,10,FALSE)</f>
        <v>Platinum</v>
      </c>
      <c r="R1764" s="4" t="str">
        <f>VLOOKUP(D1764,'Cleaned Product Dim'!$A$2:$C$101,3,FALSE)</f>
        <v>Home</v>
      </c>
      <c r="S1764" s="6">
        <f>VLOOKUP(D1764,'Cleaned Product Dim'!$A$2:$G$101,7,FALSE)</f>
        <v>388.46</v>
      </c>
      <c r="T1764" s="6">
        <f>VLOOKUP(D1764,'Cleaned Product Dim'!$A$2:$H$101,8,FALSE)</f>
        <v>208</v>
      </c>
      <c r="U1764" s="6" t="str">
        <f>VLOOKUP(E1764,'Cleaned Store Dim'!$A$2:$C$21,3,FALSE)</f>
        <v>East</v>
      </c>
      <c r="V1764" s="6" t="str">
        <f>VLOOKUP(E1764,'Cleaned Store Dim'!$A$2:$E$21,5,FALSE)</f>
        <v>Flagship</v>
      </c>
      <c r="W1764" s="6" t="str">
        <f>VLOOKUP(E1764,'Cleaned Store Dim'!$A$2:$F$21,6,FALSE)</f>
        <v>Johnsonville</v>
      </c>
    </row>
    <row r="1765" spans="1:23" ht="15.75" x14ac:dyDescent="0.25">
      <c r="A1765" s="4" t="s">
        <v>3730</v>
      </c>
      <c r="B1765" s="20">
        <v>45438</v>
      </c>
      <c r="C1765" s="4" t="s">
        <v>910</v>
      </c>
      <c r="D1765" s="4" t="s">
        <v>1642</v>
      </c>
      <c r="E1765" s="4" t="s">
        <v>1939</v>
      </c>
      <c r="F1765" s="4">
        <v>4</v>
      </c>
      <c r="G1765" s="4">
        <v>300.12</v>
      </c>
      <c r="H1765" s="4">
        <v>0.05</v>
      </c>
      <c r="I1765" s="4" t="s">
        <v>1961</v>
      </c>
      <c r="J1765" s="4">
        <v>1140.4559999999999</v>
      </c>
      <c r="K1765" s="4">
        <f t="shared" si="108"/>
        <v>4</v>
      </c>
      <c r="L1765" s="4">
        <f t="shared" si="109"/>
        <v>300.12</v>
      </c>
      <c r="M1765" s="4">
        <f t="shared" si="110"/>
        <v>0.05</v>
      </c>
      <c r="N1765" s="4">
        <f t="shared" si="111"/>
        <v>1140.4559999999999</v>
      </c>
      <c r="O1765" s="6">
        <f>VLOOKUP(C1765,'Cleaned Customer Dim'!$A$2:$D$501,4,FALSE)</f>
        <v>54</v>
      </c>
      <c r="P1765" s="6" t="str">
        <f>VLOOKUP(C1765,'Cleaned Customer Dim'!$A$2:$E$501,5,FALSE)</f>
        <v>Female</v>
      </c>
      <c r="Q1765" s="6" t="str">
        <f>VLOOKUP(C1765,'Cleaned Customer Dim'!$A$2:$J$501,10,FALSE)</f>
        <v>Silver</v>
      </c>
      <c r="R1765" s="4" t="str">
        <f>VLOOKUP(D1765,'Cleaned Product Dim'!$A$2:$C$101,3,FALSE)</f>
        <v>Sports</v>
      </c>
      <c r="S1765" s="6">
        <f>VLOOKUP(D1765,'Cleaned Product Dim'!$A$2:$G$101,7,FALSE)</f>
        <v>484.62</v>
      </c>
      <c r="T1765" s="6">
        <f>VLOOKUP(D1765,'Cleaned Product Dim'!$A$2:$H$101,8,FALSE)</f>
        <v>432</v>
      </c>
      <c r="U1765" s="6" t="str">
        <f>VLOOKUP(E1765,'Cleaned Store Dim'!$A$2:$C$21,3,FALSE)</f>
        <v>West</v>
      </c>
      <c r="V1765" s="6" t="str">
        <f>VLOOKUP(E1765,'Cleaned Store Dim'!$A$2:$E$21,5,FALSE)</f>
        <v>Flagship</v>
      </c>
      <c r="W1765" s="6" t="str">
        <f>VLOOKUP(E1765,'Cleaned Store Dim'!$A$2:$F$21,6,FALSE)</f>
        <v>New Jimmy</v>
      </c>
    </row>
    <row r="1766" spans="1:23" ht="15.75" x14ac:dyDescent="0.25">
      <c r="A1766" s="4" t="s">
        <v>3731</v>
      </c>
      <c r="B1766" s="20">
        <v>45705</v>
      </c>
      <c r="C1766" s="4" t="s">
        <v>406</v>
      </c>
      <c r="D1766" s="4" t="s">
        <v>1661</v>
      </c>
      <c r="E1766" s="4" t="s">
        <v>1942</v>
      </c>
      <c r="F1766" s="4">
        <v>2</v>
      </c>
      <c r="G1766" s="4">
        <v>289.14</v>
      </c>
      <c r="H1766" s="4">
        <v>0.12</v>
      </c>
      <c r="I1766" s="4" t="s">
        <v>1964</v>
      </c>
      <c r="J1766" s="4">
        <v>508.88639999999998</v>
      </c>
      <c r="K1766" s="4">
        <f t="shared" si="108"/>
        <v>2</v>
      </c>
      <c r="L1766" s="4">
        <f t="shared" si="109"/>
        <v>289.14</v>
      </c>
      <c r="M1766" s="4">
        <f t="shared" si="110"/>
        <v>0.12</v>
      </c>
      <c r="N1766" s="4">
        <f t="shared" si="111"/>
        <v>508.88639999999998</v>
      </c>
      <c r="O1766" s="6">
        <f>VLOOKUP(C1766,'Cleaned Customer Dim'!$A$2:$D$501,4,FALSE)</f>
        <v>53</v>
      </c>
      <c r="P1766" s="6" t="str">
        <f>VLOOKUP(C1766,'Cleaned Customer Dim'!$A$2:$E$501,5,FALSE)</f>
        <v>Female</v>
      </c>
      <c r="Q1766" s="6" t="str">
        <f>VLOOKUP(C1766,'Cleaned Customer Dim'!$A$2:$J$501,10,FALSE)</f>
        <v>Platinum</v>
      </c>
      <c r="R1766" s="4" t="str">
        <f>VLOOKUP(D1766,'Cleaned Product Dim'!$A$2:$C$101,3,FALSE)</f>
        <v>Sports</v>
      </c>
      <c r="S1766" s="6">
        <f>VLOOKUP(D1766,'Cleaned Product Dim'!$A$2:$G$101,7,FALSE)</f>
        <v>38.76</v>
      </c>
      <c r="T1766" s="6">
        <f>VLOOKUP(D1766,'Cleaned Product Dim'!$A$2:$H$101,8,FALSE)</f>
        <v>137</v>
      </c>
      <c r="U1766" s="6" t="str">
        <f>VLOOKUP(E1766,'Cleaned Store Dim'!$A$2:$C$21,3,FALSE)</f>
        <v>North</v>
      </c>
      <c r="V1766" s="6" t="str">
        <f>VLOOKUP(E1766,'Cleaned Store Dim'!$A$2:$E$21,5,FALSE)</f>
        <v>Flagship</v>
      </c>
      <c r="W1766" s="6" t="str">
        <f>VLOOKUP(E1766,'Cleaned Store Dim'!$A$2:$F$21,6,FALSE)</f>
        <v>Benson</v>
      </c>
    </row>
    <row r="1767" spans="1:23" ht="15.75" x14ac:dyDescent="0.25">
      <c r="A1767" s="4" t="s">
        <v>3732</v>
      </c>
      <c r="B1767" s="20">
        <v>45840</v>
      </c>
      <c r="C1767" s="4" t="s">
        <v>179</v>
      </c>
      <c r="D1767" s="4" t="s">
        <v>1652</v>
      </c>
      <c r="E1767" s="4" t="s">
        <v>1887</v>
      </c>
      <c r="F1767" s="4">
        <v>2</v>
      </c>
      <c r="G1767" s="4">
        <v>596.84</v>
      </c>
      <c r="H1767" s="4">
        <v>0.01</v>
      </c>
      <c r="I1767" s="4" t="s">
        <v>1961</v>
      </c>
      <c r="J1767" s="4">
        <v>1181.7431999999999</v>
      </c>
      <c r="K1767" s="4">
        <f t="shared" si="108"/>
        <v>2</v>
      </c>
      <c r="L1767" s="4">
        <f t="shared" si="109"/>
        <v>596.84</v>
      </c>
      <c r="M1767" s="4">
        <f t="shared" si="110"/>
        <v>0.01</v>
      </c>
      <c r="N1767" s="4">
        <f t="shared" si="111"/>
        <v>1181.7431999999999</v>
      </c>
      <c r="O1767" s="6">
        <f>VLOOKUP(C1767,'Cleaned Customer Dim'!$A$2:$D$501,4,FALSE)</f>
        <v>54</v>
      </c>
      <c r="P1767" s="6" t="str">
        <f>VLOOKUP(C1767,'Cleaned Customer Dim'!$A$2:$E$501,5,FALSE)</f>
        <v>Male</v>
      </c>
      <c r="Q1767" s="6" t="str">
        <f>VLOOKUP(C1767,'Cleaned Customer Dim'!$A$2:$J$501,10,FALSE)</f>
        <v>Gold</v>
      </c>
      <c r="R1767" s="4" t="str">
        <f>VLOOKUP(D1767,'Cleaned Product Dim'!$A$2:$C$101,3,FALSE)</f>
        <v>Clothing</v>
      </c>
      <c r="S1767" s="6">
        <f>VLOOKUP(D1767,'Cleaned Product Dim'!$A$2:$G$101,7,FALSE)</f>
        <v>174.02</v>
      </c>
      <c r="T1767" s="6">
        <f>VLOOKUP(D1767,'Cleaned Product Dim'!$A$2:$H$101,8,FALSE)</f>
        <v>268</v>
      </c>
      <c r="U1767" s="6" t="str">
        <f>VLOOKUP(E1767,'Cleaned Store Dim'!$A$2:$C$21,3,FALSE)</f>
        <v>East</v>
      </c>
      <c r="V1767" s="6" t="str">
        <f>VLOOKUP(E1767,'Cleaned Store Dim'!$A$2:$E$21,5,FALSE)</f>
        <v>Flagship</v>
      </c>
      <c r="W1767" s="6" t="str">
        <f>VLOOKUP(E1767,'Cleaned Store Dim'!$A$2:$F$21,6,FALSE)</f>
        <v>Washington</v>
      </c>
    </row>
    <row r="1768" spans="1:23" ht="15.75" x14ac:dyDescent="0.25">
      <c r="A1768" s="4" t="s">
        <v>3733</v>
      </c>
      <c r="B1768" s="20">
        <v>45453</v>
      </c>
      <c r="C1768" s="4" t="s">
        <v>1364</v>
      </c>
      <c r="D1768" s="4" t="s">
        <v>1631</v>
      </c>
      <c r="E1768" s="4" t="s">
        <v>1917</v>
      </c>
      <c r="F1768" s="4">
        <v>4</v>
      </c>
      <c r="G1768" s="4">
        <v>466.24</v>
      </c>
      <c r="H1768" s="4">
        <v>0.16</v>
      </c>
      <c r="I1768" s="4" t="s">
        <v>1959</v>
      </c>
      <c r="J1768" s="4">
        <v>1566.5663999999999</v>
      </c>
      <c r="K1768" s="4">
        <f t="shared" si="108"/>
        <v>4</v>
      </c>
      <c r="L1768" s="4">
        <f t="shared" si="109"/>
        <v>466.24</v>
      </c>
      <c r="M1768" s="4">
        <f t="shared" si="110"/>
        <v>0.16</v>
      </c>
      <c r="N1768" s="4">
        <f t="shared" si="111"/>
        <v>1566.5663999999999</v>
      </c>
      <c r="O1768" s="6">
        <f>VLOOKUP(C1768,'Cleaned Customer Dim'!$A$2:$D$501,4,FALSE)</f>
        <v>61</v>
      </c>
      <c r="P1768" s="6" t="str">
        <f>VLOOKUP(C1768,'Cleaned Customer Dim'!$A$2:$E$501,5,FALSE)</f>
        <v>Male</v>
      </c>
      <c r="Q1768" s="6" t="str">
        <f>VLOOKUP(C1768,'Cleaned Customer Dim'!$A$2:$J$501,10,FALSE)</f>
        <v>Gold</v>
      </c>
      <c r="R1768" s="4" t="str">
        <f>VLOOKUP(D1768,'Cleaned Product Dim'!$A$2:$C$101,3,FALSE)</f>
        <v>Sports</v>
      </c>
      <c r="S1768" s="6">
        <f>VLOOKUP(D1768,'Cleaned Product Dim'!$A$2:$G$101,7,FALSE)</f>
        <v>21.34</v>
      </c>
      <c r="T1768" s="6">
        <f>VLOOKUP(D1768,'Cleaned Product Dim'!$A$2:$H$101,8,FALSE)</f>
        <v>65</v>
      </c>
      <c r="U1768" s="6" t="str">
        <f>VLOOKUP(E1768,'Cleaned Store Dim'!$A$2:$C$21,3,FALSE)</f>
        <v>West</v>
      </c>
      <c r="V1768" s="6" t="str">
        <f>VLOOKUP(E1768,'Cleaned Store Dim'!$A$2:$E$21,5,FALSE)</f>
        <v>Online</v>
      </c>
      <c r="W1768" s="6" t="str">
        <f>VLOOKUP(E1768,'Cleaned Store Dim'!$A$2:$F$21,6,FALSE)</f>
        <v>Thompson</v>
      </c>
    </row>
    <row r="1769" spans="1:23" ht="15.75" x14ac:dyDescent="0.25">
      <c r="A1769" s="4" t="s">
        <v>3734</v>
      </c>
      <c r="B1769" s="20">
        <v>45544</v>
      </c>
      <c r="C1769" s="4" t="s">
        <v>817</v>
      </c>
      <c r="D1769" s="4" t="s">
        <v>1610</v>
      </c>
      <c r="E1769" s="4" t="s">
        <v>1939</v>
      </c>
      <c r="F1769" s="4">
        <v>2</v>
      </c>
      <c r="G1769" s="4">
        <v>330.59</v>
      </c>
      <c r="H1769" s="4">
        <v>0.14000000000000001</v>
      </c>
      <c r="I1769" s="4" t="s">
        <v>1959</v>
      </c>
      <c r="J1769" s="4">
        <v>568.61479999999995</v>
      </c>
      <c r="K1769" s="4">
        <f t="shared" si="108"/>
        <v>2</v>
      </c>
      <c r="L1769" s="4">
        <f t="shared" si="109"/>
        <v>330.59</v>
      </c>
      <c r="M1769" s="4">
        <f t="shared" si="110"/>
        <v>0.14000000000000001</v>
      </c>
      <c r="N1769" s="4">
        <f t="shared" si="111"/>
        <v>568.61479999999995</v>
      </c>
      <c r="O1769" s="6">
        <f>VLOOKUP(C1769,'Cleaned Customer Dim'!$A$2:$D$501,4,FALSE)</f>
        <v>26</v>
      </c>
      <c r="P1769" s="6" t="str">
        <f>VLOOKUP(C1769,'Cleaned Customer Dim'!$A$2:$E$501,5,FALSE)</f>
        <v>Male</v>
      </c>
      <c r="Q1769" s="6" t="str">
        <f>VLOOKUP(C1769,'Cleaned Customer Dim'!$A$2:$J$501,10,FALSE)</f>
        <v>Silver</v>
      </c>
      <c r="R1769" s="4" t="str">
        <f>VLOOKUP(D1769,'Cleaned Product Dim'!$A$2:$C$101,3,FALSE)</f>
        <v>Electronics</v>
      </c>
      <c r="S1769" s="6">
        <f>VLOOKUP(D1769,'Cleaned Product Dim'!$A$2:$G$101,7,FALSE)</f>
        <v>242.23</v>
      </c>
      <c r="T1769" s="6">
        <f>VLOOKUP(D1769,'Cleaned Product Dim'!$A$2:$H$101,8,FALSE)</f>
        <v>453</v>
      </c>
      <c r="U1769" s="6" t="str">
        <f>VLOOKUP(E1769,'Cleaned Store Dim'!$A$2:$C$21,3,FALSE)</f>
        <v>West</v>
      </c>
      <c r="V1769" s="6" t="str">
        <f>VLOOKUP(E1769,'Cleaned Store Dim'!$A$2:$E$21,5,FALSE)</f>
        <v>Flagship</v>
      </c>
      <c r="W1769" s="6" t="str">
        <f>VLOOKUP(E1769,'Cleaned Store Dim'!$A$2:$F$21,6,FALSE)</f>
        <v>New Jimmy</v>
      </c>
    </row>
    <row r="1770" spans="1:23" ht="15.75" x14ac:dyDescent="0.25">
      <c r="A1770" s="4" t="s">
        <v>3735</v>
      </c>
      <c r="B1770" s="20">
        <v>45654</v>
      </c>
      <c r="C1770" s="4" t="s">
        <v>1528</v>
      </c>
      <c r="D1770" s="4" t="s">
        <v>1642</v>
      </c>
      <c r="E1770" s="4" t="s">
        <v>1911</v>
      </c>
      <c r="F1770" s="4">
        <v>2</v>
      </c>
      <c r="G1770" s="4">
        <v>616.42999999999995</v>
      </c>
      <c r="H1770" s="4">
        <v>0.02</v>
      </c>
      <c r="I1770" s="4" t="s">
        <v>1964</v>
      </c>
      <c r="J1770" s="4">
        <v>1208.2028</v>
      </c>
      <c r="K1770" s="4">
        <f t="shared" si="108"/>
        <v>2</v>
      </c>
      <c r="L1770" s="4">
        <f t="shared" si="109"/>
        <v>616.42999999999995</v>
      </c>
      <c r="M1770" s="4">
        <f t="shared" si="110"/>
        <v>0.02</v>
      </c>
      <c r="N1770" s="4">
        <f t="shared" si="111"/>
        <v>1208.2028</v>
      </c>
      <c r="O1770" s="6">
        <f>VLOOKUP(C1770,'Cleaned Customer Dim'!$A$2:$D$501,4,FALSE)</f>
        <v>28</v>
      </c>
      <c r="P1770" s="6" t="str">
        <f>VLOOKUP(C1770,'Cleaned Customer Dim'!$A$2:$E$501,5,FALSE)</f>
        <v>Male</v>
      </c>
      <c r="Q1770" s="6" t="str">
        <f>VLOOKUP(C1770,'Cleaned Customer Dim'!$A$2:$J$501,10,FALSE)</f>
        <v>Silver</v>
      </c>
      <c r="R1770" s="4" t="str">
        <f>VLOOKUP(D1770,'Cleaned Product Dim'!$A$2:$C$101,3,FALSE)</f>
        <v>Sports</v>
      </c>
      <c r="S1770" s="6">
        <f>VLOOKUP(D1770,'Cleaned Product Dim'!$A$2:$G$101,7,FALSE)</f>
        <v>484.62</v>
      </c>
      <c r="T1770" s="6">
        <f>VLOOKUP(D1770,'Cleaned Product Dim'!$A$2:$H$101,8,FALSE)</f>
        <v>432</v>
      </c>
      <c r="U1770" s="6" t="str">
        <f>VLOOKUP(E1770,'Cleaned Store Dim'!$A$2:$C$21,3,FALSE)</f>
        <v>East</v>
      </c>
      <c r="V1770" s="6" t="str">
        <f>VLOOKUP(E1770,'Cleaned Store Dim'!$A$2:$E$21,5,FALSE)</f>
        <v>Online</v>
      </c>
      <c r="W1770" s="6" t="str">
        <f>VLOOKUP(E1770,'Cleaned Store Dim'!$A$2:$F$21,6,FALSE)</f>
        <v>Joseph</v>
      </c>
    </row>
    <row r="1771" spans="1:23" ht="15.75" x14ac:dyDescent="0.25">
      <c r="A1771" s="4" t="s">
        <v>3736</v>
      </c>
      <c r="B1771" s="20">
        <v>45589</v>
      </c>
      <c r="C1771" s="4" t="s">
        <v>1266</v>
      </c>
      <c r="D1771" s="4" t="s">
        <v>1771</v>
      </c>
      <c r="E1771" s="4" t="s">
        <v>1911</v>
      </c>
      <c r="F1771" s="4">
        <v>3</v>
      </c>
      <c r="G1771" s="4">
        <v>195.89</v>
      </c>
      <c r="H1771" s="4">
        <v>0.16</v>
      </c>
      <c r="I1771" s="4" t="s">
        <v>1961</v>
      </c>
      <c r="J1771" s="4">
        <v>493.64280000000002</v>
      </c>
      <c r="K1771" s="4">
        <f t="shared" si="108"/>
        <v>3</v>
      </c>
      <c r="L1771" s="4">
        <f t="shared" si="109"/>
        <v>195.89</v>
      </c>
      <c r="M1771" s="4">
        <f t="shared" si="110"/>
        <v>0.16</v>
      </c>
      <c r="N1771" s="4">
        <f t="shared" si="111"/>
        <v>493.64280000000002</v>
      </c>
      <c r="O1771" s="6">
        <f>VLOOKUP(C1771,'Cleaned Customer Dim'!$A$2:$D$501,4,FALSE)</f>
        <v>34</v>
      </c>
      <c r="P1771" s="6" t="str">
        <f>VLOOKUP(C1771,'Cleaned Customer Dim'!$A$2:$E$501,5,FALSE)</f>
        <v>Male</v>
      </c>
      <c r="Q1771" s="6" t="str">
        <f>VLOOKUP(C1771,'Cleaned Customer Dim'!$A$2:$J$501,10,FALSE)</f>
        <v>Bronze</v>
      </c>
      <c r="R1771" s="4" t="str">
        <f>VLOOKUP(D1771,'Cleaned Product Dim'!$A$2:$C$101,3,FALSE)</f>
        <v>Beauty</v>
      </c>
      <c r="S1771" s="6">
        <f>VLOOKUP(D1771,'Cleaned Product Dim'!$A$2:$G$101,7,FALSE)</f>
        <v>266.86</v>
      </c>
      <c r="T1771" s="6">
        <f>VLOOKUP(D1771,'Cleaned Product Dim'!$A$2:$H$101,8,FALSE)</f>
        <v>458</v>
      </c>
      <c r="U1771" s="6" t="str">
        <f>VLOOKUP(E1771,'Cleaned Store Dim'!$A$2:$C$21,3,FALSE)</f>
        <v>East</v>
      </c>
      <c r="V1771" s="6" t="str">
        <f>VLOOKUP(E1771,'Cleaned Store Dim'!$A$2:$E$21,5,FALSE)</f>
        <v>Online</v>
      </c>
      <c r="W1771" s="6" t="str">
        <f>VLOOKUP(E1771,'Cleaned Store Dim'!$A$2:$F$21,6,FALSE)</f>
        <v>Joseph</v>
      </c>
    </row>
    <row r="1772" spans="1:23" ht="15.75" x14ac:dyDescent="0.25">
      <c r="A1772" s="4" t="s">
        <v>3737</v>
      </c>
      <c r="B1772" s="20">
        <v>45487</v>
      </c>
      <c r="C1772" s="4" t="s">
        <v>1088</v>
      </c>
      <c r="D1772" s="4" t="s">
        <v>1585</v>
      </c>
      <c r="E1772" s="4" t="s">
        <v>1924</v>
      </c>
      <c r="F1772" s="4">
        <v>4</v>
      </c>
      <c r="G1772" s="4">
        <v>614.76</v>
      </c>
      <c r="H1772" s="4">
        <v>0.16</v>
      </c>
      <c r="I1772" s="4" t="s">
        <v>1959</v>
      </c>
      <c r="J1772" s="4">
        <v>2065.5936000000002</v>
      </c>
      <c r="K1772" s="4">
        <f t="shared" si="108"/>
        <v>4</v>
      </c>
      <c r="L1772" s="4">
        <f t="shared" si="109"/>
        <v>614.76</v>
      </c>
      <c r="M1772" s="4">
        <f t="shared" si="110"/>
        <v>0.16</v>
      </c>
      <c r="N1772" s="4">
        <f t="shared" si="111"/>
        <v>2065.5936000000002</v>
      </c>
      <c r="O1772" s="6">
        <f>VLOOKUP(C1772,'Cleaned Customer Dim'!$A$2:$D$501,4,FALSE)</f>
        <v>38</v>
      </c>
      <c r="P1772" s="6" t="str">
        <f>VLOOKUP(C1772,'Cleaned Customer Dim'!$A$2:$E$501,5,FALSE)</f>
        <v>Male</v>
      </c>
      <c r="Q1772" s="6" t="str">
        <f>VLOOKUP(C1772,'Cleaned Customer Dim'!$A$2:$J$501,10,FALSE)</f>
        <v>Bronze</v>
      </c>
      <c r="R1772" s="4" t="str">
        <f>VLOOKUP(D1772,'Cleaned Product Dim'!$A$2:$C$101,3,FALSE)</f>
        <v>Home</v>
      </c>
      <c r="S1772" s="6">
        <f>VLOOKUP(D1772,'Cleaned Product Dim'!$A$2:$G$101,7,FALSE)</f>
        <v>218.86</v>
      </c>
      <c r="T1772" s="6">
        <f>VLOOKUP(D1772,'Cleaned Product Dim'!$A$2:$H$101,8,FALSE)</f>
        <v>170</v>
      </c>
      <c r="U1772" s="6" t="str">
        <f>VLOOKUP(E1772,'Cleaned Store Dim'!$A$2:$C$21,3,FALSE)</f>
        <v>East</v>
      </c>
      <c r="V1772" s="6" t="str">
        <f>VLOOKUP(E1772,'Cleaned Store Dim'!$A$2:$E$21,5,FALSE)</f>
        <v>Online</v>
      </c>
      <c r="W1772" s="6" t="str">
        <f>VLOOKUP(E1772,'Cleaned Store Dim'!$A$2:$F$21,6,FALSE)</f>
        <v>David</v>
      </c>
    </row>
    <row r="1773" spans="1:23" ht="15.75" x14ac:dyDescent="0.25">
      <c r="A1773" s="4" t="s">
        <v>3738</v>
      </c>
      <c r="B1773" s="20">
        <v>45448</v>
      </c>
      <c r="C1773" s="4" t="s">
        <v>1269</v>
      </c>
      <c r="D1773" s="4" t="s">
        <v>1820</v>
      </c>
      <c r="E1773" s="4" t="s">
        <v>1914</v>
      </c>
      <c r="F1773" s="4">
        <v>1</v>
      </c>
      <c r="G1773" s="4">
        <v>224.49</v>
      </c>
      <c r="H1773" s="4">
        <v>0.11</v>
      </c>
      <c r="I1773" s="4" t="s">
        <v>1961</v>
      </c>
      <c r="J1773" s="4">
        <v>199.7961</v>
      </c>
      <c r="K1773" s="4">
        <f t="shared" si="108"/>
        <v>1</v>
      </c>
      <c r="L1773" s="4">
        <f t="shared" si="109"/>
        <v>224.49</v>
      </c>
      <c r="M1773" s="4">
        <f t="shared" si="110"/>
        <v>0.11</v>
      </c>
      <c r="N1773" s="4">
        <f t="shared" si="111"/>
        <v>199.7961</v>
      </c>
      <c r="O1773" s="6">
        <f>VLOOKUP(C1773,'Cleaned Customer Dim'!$A$2:$D$501,4,FALSE)</f>
        <v>22</v>
      </c>
      <c r="P1773" s="6" t="str">
        <f>VLOOKUP(C1773,'Cleaned Customer Dim'!$A$2:$E$501,5,FALSE)</f>
        <v>Female</v>
      </c>
      <c r="Q1773" s="6" t="str">
        <f>VLOOKUP(C1773,'Cleaned Customer Dim'!$A$2:$J$501,10,FALSE)</f>
        <v>Silver</v>
      </c>
      <c r="R1773" s="4" t="str">
        <f>VLOOKUP(D1773,'Cleaned Product Dim'!$A$2:$C$101,3,FALSE)</f>
        <v>Home</v>
      </c>
      <c r="S1773" s="6">
        <f>VLOOKUP(D1773,'Cleaned Product Dim'!$A$2:$G$101,7,FALSE)</f>
        <v>228.53</v>
      </c>
      <c r="T1773" s="6">
        <f>VLOOKUP(D1773,'Cleaned Product Dim'!$A$2:$H$101,8,FALSE)</f>
        <v>469</v>
      </c>
      <c r="U1773" s="6" t="str">
        <f>VLOOKUP(E1773,'Cleaned Store Dim'!$A$2:$C$21,3,FALSE)</f>
        <v>South</v>
      </c>
      <c r="V1773" s="6" t="str">
        <f>VLOOKUP(E1773,'Cleaned Store Dim'!$A$2:$E$21,5,FALSE)</f>
        <v>Online</v>
      </c>
      <c r="W1773" s="6" t="str">
        <f>VLOOKUP(E1773,'Cleaned Store Dim'!$A$2:$F$21,6,FALSE)</f>
        <v>Williamsport</v>
      </c>
    </row>
    <row r="1774" spans="1:23" ht="15.75" x14ac:dyDescent="0.25">
      <c r="A1774" s="4" t="s">
        <v>3739</v>
      </c>
      <c r="B1774" s="20">
        <v>45338</v>
      </c>
      <c r="C1774" s="4" t="s">
        <v>1127</v>
      </c>
      <c r="D1774" s="4" t="s">
        <v>1747</v>
      </c>
      <c r="E1774" s="4" t="s">
        <v>1929</v>
      </c>
      <c r="F1774" s="4">
        <v>1</v>
      </c>
      <c r="G1774" s="4">
        <v>967.76</v>
      </c>
      <c r="H1774" s="4">
        <v>0.09</v>
      </c>
      <c r="I1774" s="4" t="s">
        <v>1959</v>
      </c>
      <c r="J1774" s="4">
        <v>880.66160000000002</v>
      </c>
      <c r="K1774" s="4">
        <f t="shared" si="108"/>
        <v>1</v>
      </c>
      <c r="L1774" s="4">
        <f t="shared" si="109"/>
        <v>967.76</v>
      </c>
      <c r="M1774" s="4">
        <f t="shared" si="110"/>
        <v>0.09</v>
      </c>
      <c r="N1774" s="4">
        <f t="shared" si="111"/>
        <v>880.66160000000002</v>
      </c>
      <c r="O1774" s="6">
        <f>VLOOKUP(C1774,'Cleaned Customer Dim'!$A$2:$D$501,4,FALSE)</f>
        <v>54</v>
      </c>
      <c r="P1774" s="6" t="str">
        <f>VLOOKUP(C1774,'Cleaned Customer Dim'!$A$2:$E$501,5,FALSE)</f>
        <v>Male</v>
      </c>
      <c r="Q1774" s="6" t="str">
        <f>VLOOKUP(C1774,'Cleaned Customer Dim'!$A$2:$J$501,10,FALSE)</f>
        <v>Bronze</v>
      </c>
      <c r="R1774" s="4" t="str">
        <f>VLOOKUP(D1774,'Cleaned Product Dim'!$A$2:$C$101,3,FALSE)</f>
        <v>Home</v>
      </c>
      <c r="S1774" s="6">
        <f>VLOOKUP(D1774,'Cleaned Product Dim'!$A$2:$G$101,7,FALSE)</f>
        <v>81.75</v>
      </c>
      <c r="T1774" s="6">
        <f>VLOOKUP(D1774,'Cleaned Product Dim'!$A$2:$H$101,8,FALSE)</f>
        <v>226.05</v>
      </c>
      <c r="U1774" s="6" t="str">
        <f>VLOOKUP(E1774,'Cleaned Store Dim'!$A$2:$C$21,3,FALSE)</f>
        <v>North</v>
      </c>
      <c r="V1774" s="6" t="str">
        <f>VLOOKUP(E1774,'Cleaned Store Dim'!$A$2:$E$21,5,FALSE)</f>
        <v>Online</v>
      </c>
      <c r="W1774" s="6" t="str">
        <f>VLOOKUP(E1774,'Cleaned Store Dim'!$A$2:$F$21,6,FALSE)</f>
        <v>Sabrina</v>
      </c>
    </row>
    <row r="1775" spans="1:23" ht="15.75" x14ac:dyDescent="0.25">
      <c r="A1775" s="4" t="s">
        <v>3740</v>
      </c>
      <c r="B1775" s="20">
        <v>45359</v>
      </c>
      <c r="C1775" s="4" t="s">
        <v>251</v>
      </c>
      <c r="D1775" s="4" t="s">
        <v>1703</v>
      </c>
      <c r="E1775" s="4" t="s">
        <v>1948</v>
      </c>
      <c r="F1775" s="4">
        <v>2</v>
      </c>
      <c r="G1775" s="4">
        <v>56.52</v>
      </c>
      <c r="H1775" s="4">
        <v>0.17</v>
      </c>
      <c r="I1775" s="4" t="s">
        <v>1961</v>
      </c>
      <c r="J1775" s="4">
        <v>93.8232</v>
      </c>
      <c r="K1775" s="4">
        <f t="shared" si="108"/>
        <v>2</v>
      </c>
      <c r="L1775" s="4">
        <f t="shared" si="109"/>
        <v>56.52</v>
      </c>
      <c r="M1775" s="4">
        <f t="shared" si="110"/>
        <v>0.17</v>
      </c>
      <c r="N1775" s="4">
        <f t="shared" si="111"/>
        <v>93.8232</v>
      </c>
      <c r="O1775" s="6">
        <f>VLOOKUP(C1775,'Cleaned Customer Dim'!$A$2:$D$501,4,FALSE)</f>
        <v>58</v>
      </c>
      <c r="P1775" s="6" t="str">
        <f>VLOOKUP(C1775,'Cleaned Customer Dim'!$A$2:$E$501,5,FALSE)</f>
        <v>Male</v>
      </c>
      <c r="Q1775" s="6" t="str">
        <f>VLOOKUP(C1775,'Cleaned Customer Dim'!$A$2:$J$501,10,FALSE)</f>
        <v>Silver</v>
      </c>
      <c r="R1775" s="4" t="str">
        <f>VLOOKUP(D1775,'Cleaned Product Dim'!$A$2:$C$101,3,FALSE)</f>
        <v>Sports</v>
      </c>
      <c r="S1775" s="6">
        <f>VLOOKUP(D1775,'Cleaned Product Dim'!$A$2:$G$101,7,FALSE)</f>
        <v>313.26</v>
      </c>
      <c r="T1775" s="6">
        <f>VLOOKUP(D1775,'Cleaned Product Dim'!$A$2:$H$101,8,FALSE)</f>
        <v>369</v>
      </c>
      <c r="U1775" s="6" t="str">
        <f>VLOOKUP(E1775,'Cleaned Store Dim'!$A$2:$C$21,3,FALSE)</f>
        <v>East</v>
      </c>
      <c r="V1775" s="6" t="str">
        <f>VLOOKUP(E1775,'Cleaned Store Dim'!$A$2:$E$21,5,FALSE)</f>
        <v>Online</v>
      </c>
      <c r="W1775" s="6" t="str">
        <f>VLOOKUP(E1775,'Cleaned Store Dim'!$A$2:$F$21,6,FALSE)</f>
        <v>Vasquez</v>
      </c>
    </row>
    <row r="1776" spans="1:23" ht="15.75" x14ac:dyDescent="0.25">
      <c r="A1776" s="4" t="s">
        <v>3741</v>
      </c>
      <c r="B1776" s="20">
        <v>45275</v>
      </c>
      <c r="C1776" s="4" t="s">
        <v>1519</v>
      </c>
      <c r="D1776" s="4" t="s">
        <v>1783</v>
      </c>
      <c r="E1776" s="4" t="s">
        <v>1892</v>
      </c>
      <c r="F1776" s="4">
        <v>4</v>
      </c>
      <c r="G1776" s="4">
        <v>921.84</v>
      </c>
      <c r="H1776" s="4">
        <v>0.04</v>
      </c>
      <c r="I1776" s="4" t="s">
        <v>1959</v>
      </c>
      <c r="J1776" s="4">
        <v>3539.8656000000001</v>
      </c>
      <c r="K1776" s="4">
        <f t="shared" si="108"/>
        <v>4</v>
      </c>
      <c r="L1776" s="4">
        <f t="shared" si="109"/>
        <v>921.84</v>
      </c>
      <c r="M1776" s="4">
        <f t="shared" si="110"/>
        <v>0.04</v>
      </c>
      <c r="N1776" s="4">
        <f t="shared" si="111"/>
        <v>3539.8656000000001</v>
      </c>
      <c r="O1776" s="6">
        <f>VLOOKUP(C1776,'Cleaned Customer Dim'!$A$2:$D$501,4,FALSE)</f>
        <v>23</v>
      </c>
      <c r="P1776" s="6" t="str">
        <f>VLOOKUP(C1776,'Cleaned Customer Dim'!$A$2:$E$501,5,FALSE)</f>
        <v>Male</v>
      </c>
      <c r="Q1776" s="6" t="str">
        <f>VLOOKUP(C1776,'Cleaned Customer Dim'!$A$2:$J$501,10,FALSE)</f>
        <v>Platinum</v>
      </c>
      <c r="R1776" s="4" t="str">
        <f>VLOOKUP(D1776,'Cleaned Product Dim'!$A$2:$C$101,3,FALSE)</f>
        <v>Electronics</v>
      </c>
      <c r="S1776" s="6">
        <f>VLOOKUP(D1776,'Cleaned Product Dim'!$A$2:$G$101,7,FALSE)</f>
        <v>349.17</v>
      </c>
      <c r="T1776" s="6">
        <f>VLOOKUP(D1776,'Cleaned Product Dim'!$A$2:$H$101,8,FALSE)</f>
        <v>476</v>
      </c>
      <c r="U1776" s="6" t="str">
        <f>VLOOKUP(E1776,'Cleaned Store Dim'!$A$2:$C$21,3,FALSE)</f>
        <v>North</v>
      </c>
      <c r="V1776" s="6" t="str">
        <f>VLOOKUP(E1776,'Cleaned Store Dim'!$A$2:$E$21,5,FALSE)</f>
        <v>Flagship</v>
      </c>
      <c r="W1776" s="6" t="str">
        <f>VLOOKUP(E1776,'Cleaned Store Dim'!$A$2:$F$21,6,FALSE)</f>
        <v>Daniel</v>
      </c>
    </row>
    <row r="1777" spans="1:23" ht="15.75" x14ac:dyDescent="0.25">
      <c r="A1777" s="4" t="s">
        <v>3742</v>
      </c>
      <c r="B1777" s="20">
        <v>45319</v>
      </c>
      <c r="C1777" s="4" t="s">
        <v>1043</v>
      </c>
      <c r="D1777" s="4" t="s">
        <v>1841</v>
      </c>
      <c r="E1777" s="4" t="s">
        <v>1939</v>
      </c>
      <c r="F1777" s="4">
        <v>3</v>
      </c>
      <c r="G1777" s="4">
        <v>738.47</v>
      </c>
      <c r="H1777" s="4">
        <v>0.28000000000000003</v>
      </c>
      <c r="I1777" s="4" t="s">
        <v>1959</v>
      </c>
      <c r="J1777" s="4">
        <v>1595.0952</v>
      </c>
      <c r="K1777" s="4">
        <f t="shared" si="108"/>
        <v>3</v>
      </c>
      <c r="L1777" s="4">
        <f t="shared" si="109"/>
        <v>738.47</v>
      </c>
      <c r="M1777" s="4">
        <f t="shared" si="110"/>
        <v>0.28000000000000003</v>
      </c>
      <c r="N1777" s="4">
        <f t="shared" si="111"/>
        <v>1595.0952</v>
      </c>
      <c r="O1777" s="6">
        <f>VLOOKUP(C1777,'Cleaned Customer Dim'!$A$2:$D$501,4,FALSE)</f>
        <v>46</v>
      </c>
      <c r="P1777" s="6" t="str">
        <f>VLOOKUP(C1777,'Cleaned Customer Dim'!$A$2:$E$501,5,FALSE)</f>
        <v>Male</v>
      </c>
      <c r="Q1777" s="6" t="str">
        <f>VLOOKUP(C1777,'Cleaned Customer Dim'!$A$2:$J$501,10,FALSE)</f>
        <v>Platinum</v>
      </c>
      <c r="R1777" s="4" t="str">
        <f>VLOOKUP(D1777,'Cleaned Product Dim'!$A$2:$C$101,3,FALSE)</f>
        <v>Home</v>
      </c>
      <c r="S1777" s="6">
        <f>VLOOKUP(D1777,'Cleaned Product Dim'!$A$2:$G$101,7,FALSE)</f>
        <v>176.07</v>
      </c>
      <c r="T1777" s="6">
        <f>VLOOKUP(D1777,'Cleaned Product Dim'!$A$2:$H$101,8,FALSE)</f>
        <v>82</v>
      </c>
      <c r="U1777" s="6" t="str">
        <f>VLOOKUP(E1777,'Cleaned Store Dim'!$A$2:$C$21,3,FALSE)</f>
        <v>West</v>
      </c>
      <c r="V1777" s="6" t="str">
        <f>VLOOKUP(E1777,'Cleaned Store Dim'!$A$2:$E$21,5,FALSE)</f>
        <v>Flagship</v>
      </c>
      <c r="W1777" s="6" t="str">
        <f>VLOOKUP(E1777,'Cleaned Store Dim'!$A$2:$F$21,6,FALSE)</f>
        <v>New Jimmy</v>
      </c>
    </row>
    <row r="1778" spans="1:23" ht="15.75" x14ac:dyDescent="0.25">
      <c r="A1778" s="4" t="s">
        <v>3743</v>
      </c>
      <c r="B1778" s="20">
        <v>45620</v>
      </c>
      <c r="C1778" s="4" t="s">
        <v>1043</v>
      </c>
      <c r="D1778" s="4" t="s">
        <v>1576</v>
      </c>
      <c r="E1778" s="4" t="s">
        <v>1887</v>
      </c>
      <c r="F1778" s="4">
        <v>4</v>
      </c>
      <c r="G1778" s="4">
        <v>477.83</v>
      </c>
      <c r="H1778" s="4">
        <v>0.05</v>
      </c>
      <c r="I1778" s="4" t="s">
        <v>1964</v>
      </c>
      <c r="J1778" s="4">
        <v>1815.7539999999999</v>
      </c>
      <c r="K1778" s="4">
        <f t="shared" si="108"/>
        <v>4</v>
      </c>
      <c r="L1778" s="4">
        <f t="shared" si="109"/>
        <v>477.83</v>
      </c>
      <c r="M1778" s="4">
        <f t="shared" si="110"/>
        <v>0.05</v>
      </c>
      <c r="N1778" s="4">
        <f t="shared" si="111"/>
        <v>1815.7539999999999</v>
      </c>
      <c r="O1778" s="6">
        <f>VLOOKUP(C1778,'Cleaned Customer Dim'!$A$2:$D$501,4,FALSE)</f>
        <v>46</v>
      </c>
      <c r="P1778" s="6" t="str">
        <f>VLOOKUP(C1778,'Cleaned Customer Dim'!$A$2:$E$501,5,FALSE)</f>
        <v>Male</v>
      </c>
      <c r="Q1778" s="6" t="str">
        <f>VLOOKUP(C1778,'Cleaned Customer Dim'!$A$2:$J$501,10,FALSE)</f>
        <v>Platinum</v>
      </c>
      <c r="R1778" s="4" t="str">
        <f>VLOOKUP(D1778,'Cleaned Product Dim'!$A$2:$C$101,3,FALSE)</f>
        <v>Clothing</v>
      </c>
      <c r="S1778" s="6">
        <f>VLOOKUP(D1778,'Cleaned Product Dim'!$A$2:$G$101,7,FALSE)</f>
        <v>261</v>
      </c>
      <c r="T1778" s="6">
        <f>VLOOKUP(D1778,'Cleaned Product Dim'!$A$2:$H$101,8,FALSE)</f>
        <v>59</v>
      </c>
      <c r="U1778" s="6" t="str">
        <f>VLOOKUP(E1778,'Cleaned Store Dim'!$A$2:$C$21,3,FALSE)</f>
        <v>East</v>
      </c>
      <c r="V1778" s="6" t="str">
        <f>VLOOKUP(E1778,'Cleaned Store Dim'!$A$2:$E$21,5,FALSE)</f>
        <v>Flagship</v>
      </c>
      <c r="W1778" s="6" t="str">
        <f>VLOOKUP(E1778,'Cleaned Store Dim'!$A$2:$F$21,6,FALSE)</f>
        <v>Washington</v>
      </c>
    </row>
    <row r="1779" spans="1:23" ht="15.75" x14ac:dyDescent="0.25">
      <c r="A1779" s="4" t="s">
        <v>3744</v>
      </c>
      <c r="B1779" s="20">
        <v>45831</v>
      </c>
      <c r="C1779" s="4" t="s">
        <v>566</v>
      </c>
      <c r="D1779" s="4" t="s">
        <v>1706</v>
      </c>
      <c r="E1779" s="4" t="s">
        <v>1929</v>
      </c>
      <c r="F1779" s="4">
        <v>3</v>
      </c>
      <c r="G1779" s="4">
        <v>605.83000000000004</v>
      </c>
      <c r="H1779" s="4">
        <v>0.28000000000000003</v>
      </c>
      <c r="I1779" s="4" t="s">
        <v>1964</v>
      </c>
      <c r="J1779" s="4">
        <v>1308.5927999999999</v>
      </c>
      <c r="K1779" s="4">
        <f t="shared" si="108"/>
        <v>3</v>
      </c>
      <c r="L1779" s="4">
        <f t="shared" si="109"/>
        <v>605.83000000000004</v>
      </c>
      <c r="M1779" s="4">
        <f t="shared" si="110"/>
        <v>0.28000000000000003</v>
      </c>
      <c r="N1779" s="4">
        <f t="shared" si="111"/>
        <v>1308.5927999999999</v>
      </c>
      <c r="O1779" s="6">
        <f>VLOOKUP(C1779,'Cleaned Customer Dim'!$A$2:$D$501,4,FALSE)</f>
        <v>36</v>
      </c>
      <c r="P1779" s="6" t="str">
        <f>VLOOKUP(C1779,'Cleaned Customer Dim'!$A$2:$E$501,5,FALSE)</f>
        <v>Female</v>
      </c>
      <c r="Q1779" s="6" t="str">
        <f>VLOOKUP(C1779,'Cleaned Customer Dim'!$A$2:$J$501,10,FALSE)</f>
        <v>Platinum</v>
      </c>
      <c r="R1779" s="4" t="str">
        <f>VLOOKUP(D1779,'Cleaned Product Dim'!$A$2:$C$101,3,FALSE)</f>
        <v>Electronics</v>
      </c>
      <c r="S1779" s="6">
        <f>VLOOKUP(D1779,'Cleaned Product Dim'!$A$2:$G$101,7,FALSE)</f>
        <v>450.71</v>
      </c>
      <c r="T1779" s="6">
        <f>VLOOKUP(D1779,'Cleaned Product Dim'!$A$2:$H$101,8,FALSE)</f>
        <v>389</v>
      </c>
      <c r="U1779" s="6" t="str">
        <f>VLOOKUP(E1779,'Cleaned Store Dim'!$A$2:$C$21,3,FALSE)</f>
        <v>North</v>
      </c>
      <c r="V1779" s="6" t="str">
        <f>VLOOKUP(E1779,'Cleaned Store Dim'!$A$2:$E$21,5,FALSE)</f>
        <v>Online</v>
      </c>
      <c r="W1779" s="6" t="str">
        <f>VLOOKUP(E1779,'Cleaned Store Dim'!$A$2:$F$21,6,FALSE)</f>
        <v>Sabrina</v>
      </c>
    </row>
    <row r="1780" spans="1:23" ht="15.75" x14ac:dyDescent="0.25">
      <c r="A1780" s="4" t="s">
        <v>3745</v>
      </c>
      <c r="B1780" s="20">
        <v>45373</v>
      </c>
      <c r="C1780" s="4" t="s">
        <v>251</v>
      </c>
      <c r="D1780" s="4" t="s">
        <v>1709</v>
      </c>
      <c r="E1780" s="4" t="s">
        <v>1901</v>
      </c>
      <c r="F1780" s="4">
        <v>2</v>
      </c>
      <c r="G1780" s="4">
        <v>521.44000000000005</v>
      </c>
      <c r="H1780" s="4">
        <v>0.25</v>
      </c>
      <c r="I1780" s="4" t="s">
        <v>1964</v>
      </c>
      <c r="J1780" s="4">
        <v>782.16000000000008</v>
      </c>
      <c r="K1780" s="4">
        <f t="shared" si="108"/>
        <v>2</v>
      </c>
      <c r="L1780" s="4">
        <f t="shared" si="109"/>
        <v>521.44000000000005</v>
      </c>
      <c r="M1780" s="4">
        <f t="shared" si="110"/>
        <v>0.25</v>
      </c>
      <c r="N1780" s="4">
        <f t="shared" si="111"/>
        <v>782.16000000000008</v>
      </c>
      <c r="O1780" s="6">
        <f>VLOOKUP(C1780,'Cleaned Customer Dim'!$A$2:$D$501,4,FALSE)</f>
        <v>58</v>
      </c>
      <c r="P1780" s="6" t="str">
        <f>VLOOKUP(C1780,'Cleaned Customer Dim'!$A$2:$E$501,5,FALSE)</f>
        <v>Male</v>
      </c>
      <c r="Q1780" s="6" t="str">
        <f>VLOOKUP(C1780,'Cleaned Customer Dim'!$A$2:$J$501,10,FALSE)</f>
        <v>Silver</v>
      </c>
      <c r="R1780" s="4" t="str">
        <f>VLOOKUP(D1780,'Cleaned Product Dim'!$A$2:$C$101,3,FALSE)</f>
        <v>Electronics</v>
      </c>
      <c r="S1780" s="6">
        <f>VLOOKUP(D1780,'Cleaned Product Dim'!$A$2:$G$101,7,FALSE)</f>
        <v>253.33</v>
      </c>
      <c r="T1780" s="6">
        <f>VLOOKUP(D1780,'Cleaned Product Dim'!$A$2:$H$101,8,FALSE)</f>
        <v>266</v>
      </c>
      <c r="U1780" s="6" t="str">
        <f>VLOOKUP(E1780,'Cleaned Store Dim'!$A$2:$C$21,3,FALSE)</f>
        <v>North</v>
      </c>
      <c r="V1780" s="6" t="str">
        <f>VLOOKUP(E1780,'Cleaned Store Dim'!$A$2:$E$21,5,FALSE)</f>
        <v>Outlet</v>
      </c>
      <c r="W1780" s="6" t="str">
        <f>VLOOKUP(E1780,'Cleaned Store Dim'!$A$2:$F$21,6,FALSE)</f>
        <v>Goldberg</v>
      </c>
    </row>
    <row r="1781" spans="1:23" ht="15.75" x14ac:dyDescent="0.25">
      <c r="A1781" s="4" t="s">
        <v>3746</v>
      </c>
      <c r="B1781" s="20">
        <v>45863</v>
      </c>
      <c r="C1781" s="4" t="s">
        <v>1178</v>
      </c>
      <c r="D1781" s="4" t="s">
        <v>1599</v>
      </c>
      <c r="E1781" s="4" t="s">
        <v>1914</v>
      </c>
      <c r="F1781" s="4">
        <v>4</v>
      </c>
      <c r="G1781" s="4">
        <v>499.02</v>
      </c>
      <c r="H1781" s="4">
        <v>0.06</v>
      </c>
      <c r="I1781" s="4" t="s">
        <v>1959</v>
      </c>
      <c r="J1781" s="4">
        <v>1876.3152</v>
      </c>
      <c r="K1781" s="4">
        <f t="shared" si="108"/>
        <v>4</v>
      </c>
      <c r="L1781" s="4">
        <f t="shared" si="109"/>
        <v>499.02</v>
      </c>
      <c r="M1781" s="4">
        <f t="shared" si="110"/>
        <v>0.06</v>
      </c>
      <c r="N1781" s="4">
        <f t="shared" si="111"/>
        <v>1876.3152</v>
      </c>
      <c r="O1781" s="6">
        <f>VLOOKUP(C1781,'Cleaned Customer Dim'!$A$2:$D$501,4,FALSE)</f>
        <v>37</v>
      </c>
      <c r="P1781" s="6" t="str">
        <f>VLOOKUP(C1781,'Cleaned Customer Dim'!$A$2:$E$501,5,FALSE)</f>
        <v>Female</v>
      </c>
      <c r="Q1781" s="6" t="str">
        <f>VLOOKUP(C1781,'Cleaned Customer Dim'!$A$2:$J$501,10,FALSE)</f>
        <v>Gold</v>
      </c>
      <c r="R1781" s="4" t="str">
        <f>VLOOKUP(D1781,'Cleaned Product Dim'!$A$2:$C$101,3,FALSE)</f>
        <v>Home</v>
      </c>
      <c r="S1781" s="6">
        <f>VLOOKUP(D1781,'Cleaned Product Dim'!$A$2:$G$101,7,FALSE)</f>
        <v>298.86</v>
      </c>
      <c r="T1781" s="6">
        <f>VLOOKUP(D1781,'Cleaned Product Dim'!$A$2:$H$101,8,FALSE)</f>
        <v>308</v>
      </c>
      <c r="U1781" s="6" t="str">
        <f>VLOOKUP(E1781,'Cleaned Store Dim'!$A$2:$C$21,3,FALSE)</f>
        <v>South</v>
      </c>
      <c r="V1781" s="6" t="str">
        <f>VLOOKUP(E1781,'Cleaned Store Dim'!$A$2:$E$21,5,FALSE)</f>
        <v>Online</v>
      </c>
      <c r="W1781" s="6" t="str">
        <f>VLOOKUP(E1781,'Cleaned Store Dim'!$A$2:$F$21,6,FALSE)</f>
        <v>Williamsport</v>
      </c>
    </row>
    <row r="1782" spans="1:23" ht="15.75" x14ac:dyDescent="0.25">
      <c r="A1782" s="4" t="s">
        <v>3747</v>
      </c>
      <c r="B1782" s="20">
        <v>45965</v>
      </c>
      <c r="C1782" s="4" t="s">
        <v>521</v>
      </c>
      <c r="D1782" s="4" t="s">
        <v>1572</v>
      </c>
      <c r="E1782" s="4" t="s">
        <v>1945</v>
      </c>
      <c r="F1782" s="4">
        <v>4</v>
      </c>
      <c r="G1782" s="4">
        <v>299.45999999999998</v>
      </c>
      <c r="H1782" s="4">
        <v>0.18</v>
      </c>
      <c r="I1782" s="4" t="s">
        <v>1964</v>
      </c>
      <c r="J1782" s="4">
        <v>982.22879999999998</v>
      </c>
      <c r="K1782" s="4">
        <f t="shared" si="108"/>
        <v>4</v>
      </c>
      <c r="L1782" s="4">
        <f t="shared" si="109"/>
        <v>299.45999999999998</v>
      </c>
      <c r="M1782" s="4">
        <f t="shared" si="110"/>
        <v>0.18</v>
      </c>
      <c r="N1782" s="4">
        <f t="shared" si="111"/>
        <v>982.22879999999998</v>
      </c>
      <c r="O1782" s="6">
        <f>VLOOKUP(C1782,'Cleaned Customer Dim'!$A$2:$D$501,4,FALSE)</f>
        <v>31</v>
      </c>
      <c r="P1782" s="6" t="str">
        <f>VLOOKUP(C1782,'Cleaned Customer Dim'!$A$2:$E$501,5,FALSE)</f>
        <v>Male</v>
      </c>
      <c r="Q1782" s="6" t="str">
        <f>VLOOKUP(C1782,'Cleaned Customer Dim'!$A$2:$J$501,10,FALSE)</f>
        <v>Bronze</v>
      </c>
      <c r="R1782" s="4" t="str">
        <f>VLOOKUP(D1782,'Cleaned Product Dim'!$A$2:$C$101,3,FALSE)</f>
        <v>Clothing</v>
      </c>
      <c r="S1782" s="6">
        <f>VLOOKUP(D1782,'Cleaned Product Dim'!$A$2:$G$101,7,FALSE)</f>
        <v>306.45999999999998</v>
      </c>
      <c r="T1782" s="6">
        <f>VLOOKUP(D1782,'Cleaned Product Dim'!$A$2:$H$101,8,FALSE)</f>
        <v>487</v>
      </c>
      <c r="U1782" s="6" t="str">
        <f>VLOOKUP(E1782,'Cleaned Store Dim'!$A$2:$C$21,3,FALSE)</f>
        <v>East</v>
      </c>
      <c r="V1782" s="6" t="str">
        <f>VLOOKUP(E1782,'Cleaned Store Dim'!$A$2:$E$21,5,FALSE)</f>
        <v>Flagship</v>
      </c>
      <c r="W1782" s="6" t="str">
        <f>VLOOKUP(E1782,'Cleaned Store Dim'!$A$2:$F$21,6,FALSE)</f>
        <v>East Stevechester</v>
      </c>
    </row>
    <row r="1783" spans="1:23" ht="15.75" x14ac:dyDescent="0.25">
      <c r="A1783" s="4" t="s">
        <v>3748</v>
      </c>
      <c r="B1783" s="20">
        <v>45285</v>
      </c>
      <c r="C1783" s="4" t="s">
        <v>1423</v>
      </c>
      <c r="D1783" s="4" t="s">
        <v>1696</v>
      </c>
      <c r="E1783" s="4" t="s">
        <v>1887</v>
      </c>
      <c r="F1783" s="4">
        <v>1</v>
      </c>
      <c r="G1783" s="4">
        <v>609.29</v>
      </c>
      <c r="H1783" s="4">
        <v>0.15</v>
      </c>
      <c r="I1783" s="4" t="s">
        <v>1959</v>
      </c>
      <c r="J1783" s="4">
        <v>517.89649999999995</v>
      </c>
      <c r="K1783" s="4">
        <f t="shared" si="108"/>
        <v>1</v>
      </c>
      <c r="L1783" s="4">
        <f t="shared" si="109"/>
        <v>609.29</v>
      </c>
      <c r="M1783" s="4">
        <f t="shared" si="110"/>
        <v>0.15</v>
      </c>
      <c r="N1783" s="4">
        <f t="shared" si="111"/>
        <v>517.89649999999995</v>
      </c>
      <c r="O1783" s="6">
        <f>VLOOKUP(C1783,'Cleaned Customer Dim'!$A$2:$D$501,4,FALSE)</f>
        <v>59</v>
      </c>
      <c r="P1783" s="6" t="str">
        <f>VLOOKUP(C1783,'Cleaned Customer Dim'!$A$2:$E$501,5,FALSE)</f>
        <v>Male</v>
      </c>
      <c r="Q1783" s="6" t="str">
        <f>VLOOKUP(C1783,'Cleaned Customer Dim'!$A$2:$J$501,10,FALSE)</f>
        <v>Platinum</v>
      </c>
      <c r="R1783" s="4" t="str">
        <f>VLOOKUP(D1783,'Cleaned Product Dim'!$A$2:$C$101,3,FALSE)</f>
        <v>Electronics</v>
      </c>
      <c r="S1783" s="6">
        <f>VLOOKUP(D1783,'Cleaned Product Dim'!$A$2:$G$101,7,FALSE)</f>
        <v>326.06</v>
      </c>
      <c r="T1783" s="6">
        <f>VLOOKUP(D1783,'Cleaned Product Dim'!$A$2:$H$101,8,FALSE)</f>
        <v>301</v>
      </c>
      <c r="U1783" s="6" t="str">
        <f>VLOOKUP(E1783,'Cleaned Store Dim'!$A$2:$C$21,3,FALSE)</f>
        <v>East</v>
      </c>
      <c r="V1783" s="6" t="str">
        <f>VLOOKUP(E1783,'Cleaned Store Dim'!$A$2:$E$21,5,FALSE)</f>
        <v>Flagship</v>
      </c>
      <c r="W1783" s="6" t="str">
        <f>VLOOKUP(E1783,'Cleaned Store Dim'!$A$2:$F$21,6,FALSE)</f>
        <v>Washington</v>
      </c>
    </row>
    <row r="1784" spans="1:23" ht="15.75" x14ac:dyDescent="0.25">
      <c r="A1784" s="4" t="s">
        <v>3749</v>
      </c>
      <c r="B1784" s="20">
        <v>45656</v>
      </c>
      <c r="C1784" s="4" t="s">
        <v>364</v>
      </c>
      <c r="D1784" s="4" t="s">
        <v>1565</v>
      </c>
      <c r="E1784" s="4" t="s">
        <v>1917</v>
      </c>
      <c r="F1784" s="4">
        <v>1</v>
      </c>
      <c r="G1784" s="4">
        <v>213.74</v>
      </c>
      <c r="H1784" s="4">
        <v>7.0000000000000007E-2</v>
      </c>
      <c r="I1784" s="4" t="s">
        <v>1964</v>
      </c>
      <c r="J1784" s="4">
        <v>198.7782</v>
      </c>
      <c r="K1784" s="4">
        <f t="shared" si="108"/>
        <v>1</v>
      </c>
      <c r="L1784" s="4">
        <f t="shared" si="109"/>
        <v>213.74</v>
      </c>
      <c r="M1784" s="4">
        <f t="shared" si="110"/>
        <v>7.0000000000000007E-2</v>
      </c>
      <c r="N1784" s="4">
        <f t="shared" si="111"/>
        <v>198.7782</v>
      </c>
      <c r="O1784" s="6">
        <f>VLOOKUP(C1784,'Cleaned Customer Dim'!$A$2:$D$501,4,FALSE)</f>
        <v>29</v>
      </c>
      <c r="P1784" s="6" t="str">
        <f>VLOOKUP(C1784,'Cleaned Customer Dim'!$A$2:$E$501,5,FALSE)</f>
        <v>Male</v>
      </c>
      <c r="Q1784" s="6" t="str">
        <f>VLOOKUP(C1784,'Cleaned Customer Dim'!$A$2:$J$501,10,FALSE)</f>
        <v>Gold</v>
      </c>
      <c r="R1784" s="4" t="str">
        <f>VLOOKUP(D1784,'Cleaned Product Dim'!$A$2:$C$101,3,FALSE)</f>
        <v>Clothing</v>
      </c>
      <c r="S1784" s="6">
        <f>VLOOKUP(D1784,'Cleaned Product Dim'!$A$2:$G$101,7,FALSE)</f>
        <v>265.73266666666666</v>
      </c>
      <c r="T1784" s="6">
        <f>VLOOKUP(D1784,'Cleaned Product Dim'!$A$2:$H$101,8,FALSE)</f>
        <v>352</v>
      </c>
      <c r="U1784" s="6" t="str">
        <f>VLOOKUP(E1784,'Cleaned Store Dim'!$A$2:$C$21,3,FALSE)</f>
        <v>West</v>
      </c>
      <c r="V1784" s="6" t="str">
        <f>VLOOKUP(E1784,'Cleaned Store Dim'!$A$2:$E$21,5,FALSE)</f>
        <v>Online</v>
      </c>
      <c r="W1784" s="6" t="str">
        <f>VLOOKUP(E1784,'Cleaned Store Dim'!$A$2:$F$21,6,FALSE)</f>
        <v>Thompson</v>
      </c>
    </row>
    <row r="1785" spans="1:23" ht="15.75" x14ac:dyDescent="0.25">
      <c r="A1785" s="4" t="s">
        <v>3750</v>
      </c>
      <c r="B1785" s="20">
        <v>45691</v>
      </c>
      <c r="C1785" s="4" t="s">
        <v>521</v>
      </c>
      <c r="D1785" s="4" t="s">
        <v>1747</v>
      </c>
      <c r="E1785" s="4" t="s">
        <v>1939</v>
      </c>
      <c r="F1785" s="4">
        <v>4</v>
      </c>
      <c r="G1785" s="4">
        <v>613.16999999999996</v>
      </c>
      <c r="H1785" s="4">
        <v>0.26</v>
      </c>
      <c r="I1785" s="4" t="s">
        <v>1959</v>
      </c>
      <c r="J1785" s="4">
        <v>1814.9831999999999</v>
      </c>
      <c r="K1785" s="4">
        <f t="shared" si="108"/>
        <v>4</v>
      </c>
      <c r="L1785" s="4">
        <f t="shared" si="109"/>
        <v>613.16999999999996</v>
      </c>
      <c r="M1785" s="4">
        <f t="shared" si="110"/>
        <v>0.26</v>
      </c>
      <c r="N1785" s="4">
        <f t="shared" si="111"/>
        <v>1814.9831999999999</v>
      </c>
      <c r="O1785" s="6">
        <f>VLOOKUP(C1785,'Cleaned Customer Dim'!$A$2:$D$501,4,FALSE)</f>
        <v>31</v>
      </c>
      <c r="P1785" s="6" t="str">
        <f>VLOOKUP(C1785,'Cleaned Customer Dim'!$A$2:$E$501,5,FALSE)</f>
        <v>Male</v>
      </c>
      <c r="Q1785" s="6" t="str">
        <f>VLOOKUP(C1785,'Cleaned Customer Dim'!$A$2:$J$501,10,FALSE)</f>
        <v>Bronze</v>
      </c>
      <c r="R1785" s="4" t="str">
        <f>VLOOKUP(D1785,'Cleaned Product Dim'!$A$2:$C$101,3,FALSE)</f>
        <v>Home</v>
      </c>
      <c r="S1785" s="6">
        <f>VLOOKUP(D1785,'Cleaned Product Dim'!$A$2:$G$101,7,FALSE)</f>
        <v>81.75</v>
      </c>
      <c r="T1785" s="6">
        <f>VLOOKUP(D1785,'Cleaned Product Dim'!$A$2:$H$101,8,FALSE)</f>
        <v>226.05</v>
      </c>
      <c r="U1785" s="6" t="str">
        <f>VLOOKUP(E1785,'Cleaned Store Dim'!$A$2:$C$21,3,FALSE)</f>
        <v>West</v>
      </c>
      <c r="V1785" s="6" t="str">
        <f>VLOOKUP(E1785,'Cleaned Store Dim'!$A$2:$E$21,5,FALSE)</f>
        <v>Flagship</v>
      </c>
      <c r="W1785" s="6" t="str">
        <f>VLOOKUP(E1785,'Cleaned Store Dim'!$A$2:$F$21,6,FALSE)</f>
        <v>New Jimmy</v>
      </c>
    </row>
    <row r="1786" spans="1:23" ht="15.75" x14ac:dyDescent="0.25">
      <c r="A1786" s="4" t="s">
        <v>3751</v>
      </c>
      <c r="B1786" s="20">
        <v>45323</v>
      </c>
      <c r="C1786" s="4" t="s">
        <v>1130</v>
      </c>
      <c r="D1786" s="4" t="s">
        <v>1759</v>
      </c>
      <c r="E1786" s="4" t="s">
        <v>1927</v>
      </c>
      <c r="F1786" s="4">
        <v>2</v>
      </c>
      <c r="G1786" s="4">
        <v>687.36</v>
      </c>
      <c r="H1786" s="4">
        <v>7.0000000000000007E-2</v>
      </c>
      <c r="I1786" s="4" t="s">
        <v>1964</v>
      </c>
      <c r="J1786" s="4">
        <v>1278.4896000000001</v>
      </c>
      <c r="K1786" s="4">
        <f t="shared" si="108"/>
        <v>2</v>
      </c>
      <c r="L1786" s="4">
        <f t="shared" si="109"/>
        <v>687.36</v>
      </c>
      <c r="M1786" s="4">
        <f t="shared" si="110"/>
        <v>7.0000000000000007E-2</v>
      </c>
      <c r="N1786" s="4">
        <f t="shared" si="111"/>
        <v>1278.4896000000001</v>
      </c>
      <c r="O1786" s="6">
        <f>VLOOKUP(C1786,'Cleaned Customer Dim'!$A$2:$D$501,4,FALSE)</f>
        <v>41</v>
      </c>
      <c r="P1786" s="6" t="str">
        <f>VLOOKUP(C1786,'Cleaned Customer Dim'!$A$2:$E$501,5,FALSE)</f>
        <v>Male</v>
      </c>
      <c r="Q1786" s="6" t="str">
        <f>VLOOKUP(C1786,'Cleaned Customer Dim'!$A$2:$J$501,10,FALSE)</f>
        <v>Gold</v>
      </c>
      <c r="R1786" s="4" t="str">
        <f>VLOOKUP(D1786,'Cleaned Product Dim'!$A$2:$C$101,3,FALSE)</f>
        <v>Beauty</v>
      </c>
      <c r="S1786" s="6">
        <f>VLOOKUP(D1786,'Cleaned Product Dim'!$A$2:$G$101,7,FALSE)</f>
        <v>17.309999999999999</v>
      </c>
      <c r="T1786" s="6">
        <f>VLOOKUP(D1786,'Cleaned Product Dim'!$A$2:$H$101,8,FALSE)</f>
        <v>399</v>
      </c>
      <c r="U1786" s="6" t="str">
        <f>VLOOKUP(E1786,'Cleaned Store Dim'!$A$2:$C$21,3,FALSE)</f>
        <v>South</v>
      </c>
      <c r="V1786" s="6" t="str">
        <f>VLOOKUP(E1786,'Cleaned Store Dim'!$A$2:$E$21,5,FALSE)</f>
        <v>Online</v>
      </c>
      <c r="W1786" s="6" t="str">
        <f>VLOOKUP(E1786,'Cleaned Store Dim'!$A$2:$F$21,6,FALSE)</f>
        <v>Lake</v>
      </c>
    </row>
    <row r="1787" spans="1:23" ht="15.75" x14ac:dyDescent="0.25">
      <c r="A1787" s="4" t="s">
        <v>3752</v>
      </c>
      <c r="B1787" s="20">
        <v>45915</v>
      </c>
      <c r="C1787" s="4" t="s">
        <v>1037</v>
      </c>
      <c r="D1787" s="4" t="s">
        <v>1783</v>
      </c>
      <c r="E1787" s="4" t="s">
        <v>1932</v>
      </c>
      <c r="F1787" s="4">
        <v>3</v>
      </c>
      <c r="G1787" s="4">
        <v>115.39</v>
      </c>
      <c r="H1787" s="4">
        <v>0.02</v>
      </c>
      <c r="I1787" s="4" t="s">
        <v>1961</v>
      </c>
      <c r="J1787" s="4">
        <v>339.2466</v>
      </c>
      <c r="K1787" s="4">
        <f t="shared" si="108"/>
        <v>3</v>
      </c>
      <c r="L1787" s="4">
        <f t="shared" si="109"/>
        <v>115.39</v>
      </c>
      <c r="M1787" s="4">
        <f t="shared" si="110"/>
        <v>0.02</v>
      </c>
      <c r="N1787" s="4">
        <f t="shared" si="111"/>
        <v>339.2466</v>
      </c>
      <c r="O1787" s="6">
        <f>VLOOKUP(C1787,'Cleaned Customer Dim'!$A$2:$D$501,4,FALSE)</f>
        <v>58</v>
      </c>
      <c r="P1787" s="6" t="str">
        <f>VLOOKUP(C1787,'Cleaned Customer Dim'!$A$2:$E$501,5,FALSE)</f>
        <v>Female</v>
      </c>
      <c r="Q1787" s="6" t="str">
        <f>VLOOKUP(C1787,'Cleaned Customer Dim'!$A$2:$J$501,10,FALSE)</f>
        <v>Gold</v>
      </c>
      <c r="R1787" s="4" t="str">
        <f>VLOOKUP(D1787,'Cleaned Product Dim'!$A$2:$C$101,3,FALSE)</f>
        <v>Electronics</v>
      </c>
      <c r="S1787" s="6">
        <f>VLOOKUP(D1787,'Cleaned Product Dim'!$A$2:$G$101,7,FALSE)</f>
        <v>349.17</v>
      </c>
      <c r="T1787" s="6">
        <f>VLOOKUP(D1787,'Cleaned Product Dim'!$A$2:$H$101,8,FALSE)</f>
        <v>476</v>
      </c>
      <c r="U1787" s="6" t="str">
        <f>VLOOKUP(E1787,'Cleaned Store Dim'!$A$2:$C$21,3,FALSE)</f>
        <v>East</v>
      </c>
      <c r="V1787" s="6" t="str">
        <f>VLOOKUP(E1787,'Cleaned Store Dim'!$A$2:$E$21,5,FALSE)</f>
        <v>Flagship</v>
      </c>
      <c r="W1787" s="6" t="str">
        <f>VLOOKUP(E1787,'Cleaned Store Dim'!$A$2:$F$21,6,FALSE)</f>
        <v>Johnsonville</v>
      </c>
    </row>
    <row r="1788" spans="1:23" ht="15.75" x14ac:dyDescent="0.25">
      <c r="A1788" s="4" t="s">
        <v>3753</v>
      </c>
      <c r="B1788" s="20">
        <v>45507</v>
      </c>
      <c r="C1788" s="4" t="s">
        <v>600</v>
      </c>
      <c r="D1788" s="4" t="s">
        <v>1648</v>
      </c>
      <c r="E1788" s="4" t="s">
        <v>1929</v>
      </c>
      <c r="F1788" s="4">
        <v>2</v>
      </c>
      <c r="G1788" s="4">
        <v>722.06</v>
      </c>
      <c r="H1788" s="4">
        <v>7.0000000000000007E-2</v>
      </c>
      <c r="I1788" s="4" t="s">
        <v>1959</v>
      </c>
      <c r="J1788" s="4">
        <v>1343.0316</v>
      </c>
      <c r="K1788" s="4">
        <f t="shared" si="108"/>
        <v>2</v>
      </c>
      <c r="L1788" s="4">
        <f t="shared" si="109"/>
        <v>722.06</v>
      </c>
      <c r="M1788" s="4">
        <f t="shared" si="110"/>
        <v>7.0000000000000007E-2</v>
      </c>
      <c r="N1788" s="4">
        <f t="shared" si="111"/>
        <v>1343.0316</v>
      </c>
      <c r="O1788" s="6">
        <f>VLOOKUP(C1788,'Cleaned Customer Dim'!$A$2:$D$501,4,FALSE)</f>
        <v>43</v>
      </c>
      <c r="P1788" s="6" t="str">
        <f>VLOOKUP(C1788,'Cleaned Customer Dim'!$A$2:$E$501,5,FALSE)</f>
        <v>Female</v>
      </c>
      <c r="Q1788" s="6" t="str">
        <f>VLOOKUP(C1788,'Cleaned Customer Dim'!$A$2:$J$501,10,FALSE)</f>
        <v>Silver</v>
      </c>
      <c r="R1788" s="4" t="str">
        <f>VLOOKUP(D1788,'Cleaned Product Dim'!$A$2:$C$101,3,FALSE)</f>
        <v>Sports</v>
      </c>
      <c r="S1788" s="6">
        <f>VLOOKUP(D1788,'Cleaned Product Dim'!$A$2:$G$101,7,FALSE)</f>
        <v>166.06</v>
      </c>
      <c r="T1788" s="6">
        <f>VLOOKUP(D1788,'Cleaned Product Dim'!$A$2:$H$101,8,FALSE)</f>
        <v>340</v>
      </c>
      <c r="U1788" s="6" t="str">
        <f>VLOOKUP(E1788,'Cleaned Store Dim'!$A$2:$C$21,3,FALSE)</f>
        <v>North</v>
      </c>
      <c r="V1788" s="6" t="str">
        <f>VLOOKUP(E1788,'Cleaned Store Dim'!$A$2:$E$21,5,FALSE)</f>
        <v>Online</v>
      </c>
      <c r="W1788" s="6" t="str">
        <f>VLOOKUP(E1788,'Cleaned Store Dim'!$A$2:$F$21,6,FALSE)</f>
        <v>Sabrina</v>
      </c>
    </row>
    <row r="1789" spans="1:23" ht="15.75" x14ac:dyDescent="0.25">
      <c r="A1789" s="4" t="s">
        <v>3754</v>
      </c>
      <c r="B1789" s="20">
        <v>45652</v>
      </c>
      <c r="C1789" s="4" t="s">
        <v>1331</v>
      </c>
      <c r="D1789" s="4" t="s">
        <v>1585</v>
      </c>
      <c r="E1789" s="4" t="s">
        <v>1936</v>
      </c>
      <c r="F1789" s="4">
        <v>1</v>
      </c>
      <c r="G1789" s="4">
        <v>384.57</v>
      </c>
      <c r="H1789" s="4">
        <v>0.06</v>
      </c>
      <c r="I1789" s="4" t="s">
        <v>1961</v>
      </c>
      <c r="J1789" s="4">
        <v>361.49579999999997</v>
      </c>
      <c r="K1789" s="4">
        <f t="shared" si="108"/>
        <v>1</v>
      </c>
      <c r="L1789" s="4">
        <f t="shared" si="109"/>
        <v>384.57</v>
      </c>
      <c r="M1789" s="4">
        <f t="shared" si="110"/>
        <v>0.06</v>
      </c>
      <c r="N1789" s="4">
        <f t="shared" si="111"/>
        <v>361.49579999999997</v>
      </c>
      <c r="O1789" s="6">
        <f>VLOOKUP(C1789,'Cleaned Customer Dim'!$A$2:$D$501,4,FALSE)</f>
        <v>40</v>
      </c>
      <c r="P1789" s="6" t="str">
        <f>VLOOKUP(C1789,'Cleaned Customer Dim'!$A$2:$E$501,5,FALSE)</f>
        <v>Male</v>
      </c>
      <c r="Q1789" s="6" t="str">
        <f>VLOOKUP(C1789,'Cleaned Customer Dim'!$A$2:$J$501,10,FALSE)</f>
        <v>Bronze</v>
      </c>
      <c r="R1789" s="4" t="str">
        <f>VLOOKUP(D1789,'Cleaned Product Dim'!$A$2:$C$101,3,FALSE)</f>
        <v>Home</v>
      </c>
      <c r="S1789" s="6">
        <f>VLOOKUP(D1789,'Cleaned Product Dim'!$A$2:$G$101,7,FALSE)</f>
        <v>218.86</v>
      </c>
      <c r="T1789" s="6">
        <f>VLOOKUP(D1789,'Cleaned Product Dim'!$A$2:$H$101,8,FALSE)</f>
        <v>170</v>
      </c>
      <c r="U1789" s="6" t="str">
        <f>VLOOKUP(E1789,'Cleaned Store Dim'!$A$2:$C$21,3,FALSE)</f>
        <v>North</v>
      </c>
      <c r="V1789" s="6" t="str">
        <f>VLOOKUP(E1789,'Cleaned Store Dim'!$A$2:$E$21,5,FALSE)</f>
        <v>Flagship</v>
      </c>
      <c r="W1789" s="6" t="str">
        <f>VLOOKUP(E1789,'Cleaned Store Dim'!$A$2:$F$21,6,FALSE)</f>
        <v>Jenniferstad</v>
      </c>
    </row>
    <row r="1790" spans="1:23" ht="15.75" x14ac:dyDescent="0.25">
      <c r="A1790" s="4" t="s">
        <v>3755</v>
      </c>
      <c r="B1790" s="20">
        <v>45735</v>
      </c>
      <c r="C1790" s="4" t="s">
        <v>692</v>
      </c>
      <c r="D1790" s="4" t="s">
        <v>1590</v>
      </c>
      <c r="E1790" s="4" t="s">
        <v>1932</v>
      </c>
      <c r="F1790" s="4">
        <v>2</v>
      </c>
      <c r="G1790" s="4">
        <v>194.09</v>
      </c>
      <c r="H1790" s="4">
        <v>0.18</v>
      </c>
      <c r="I1790" s="4" t="s">
        <v>1961</v>
      </c>
      <c r="J1790" s="4">
        <v>318.30759999999998</v>
      </c>
      <c r="K1790" s="4">
        <f t="shared" si="108"/>
        <v>2</v>
      </c>
      <c r="L1790" s="4">
        <f t="shared" si="109"/>
        <v>194.09</v>
      </c>
      <c r="M1790" s="4">
        <f t="shared" si="110"/>
        <v>0.18</v>
      </c>
      <c r="N1790" s="4">
        <f t="shared" si="111"/>
        <v>318.30759999999998</v>
      </c>
      <c r="O1790" s="6">
        <f>VLOOKUP(C1790,'Cleaned Customer Dim'!$A$2:$D$501,4,FALSE)</f>
        <v>48</v>
      </c>
      <c r="P1790" s="6" t="str">
        <f>VLOOKUP(C1790,'Cleaned Customer Dim'!$A$2:$E$501,5,FALSE)</f>
        <v>Male</v>
      </c>
      <c r="Q1790" s="6" t="str">
        <f>VLOOKUP(C1790,'Cleaned Customer Dim'!$A$2:$J$501,10,FALSE)</f>
        <v>Silver</v>
      </c>
      <c r="R1790" s="4" t="str">
        <f>VLOOKUP(D1790,'Cleaned Product Dim'!$A$2:$C$101,3,FALSE)</f>
        <v>Electronics</v>
      </c>
      <c r="S1790" s="6">
        <f>VLOOKUP(D1790,'Cleaned Product Dim'!$A$2:$G$101,7,FALSE)</f>
        <v>439.07</v>
      </c>
      <c r="T1790" s="6">
        <f>VLOOKUP(D1790,'Cleaned Product Dim'!$A$2:$H$101,8,FALSE)</f>
        <v>142</v>
      </c>
      <c r="U1790" s="6" t="str">
        <f>VLOOKUP(E1790,'Cleaned Store Dim'!$A$2:$C$21,3,FALSE)</f>
        <v>East</v>
      </c>
      <c r="V1790" s="6" t="str">
        <f>VLOOKUP(E1790,'Cleaned Store Dim'!$A$2:$E$21,5,FALSE)</f>
        <v>Flagship</v>
      </c>
      <c r="W1790" s="6" t="str">
        <f>VLOOKUP(E1790,'Cleaned Store Dim'!$A$2:$F$21,6,FALSE)</f>
        <v>Johnsonville</v>
      </c>
    </row>
    <row r="1791" spans="1:23" ht="15.75" x14ac:dyDescent="0.25">
      <c r="A1791" s="4" t="s">
        <v>3756</v>
      </c>
      <c r="B1791" s="20">
        <v>45579</v>
      </c>
      <c r="C1791" s="4" t="s">
        <v>578</v>
      </c>
      <c r="D1791" s="4" t="s">
        <v>1847</v>
      </c>
      <c r="E1791" s="4" t="s">
        <v>1901</v>
      </c>
      <c r="F1791" s="4">
        <v>2</v>
      </c>
      <c r="G1791" s="4">
        <v>403.91</v>
      </c>
      <c r="H1791" s="4">
        <v>7.0000000000000007E-2</v>
      </c>
      <c r="I1791" s="4" t="s">
        <v>1959</v>
      </c>
      <c r="J1791" s="4">
        <v>751.27260000000001</v>
      </c>
      <c r="K1791" s="4">
        <f t="shared" si="108"/>
        <v>2</v>
      </c>
      <c r="L1791" s="4">
        <f t="shared" si="109"/>
        <v>403.91</v>
      </c>
      <c r="M1791" s="4">
        <f t="shared" si="110"/>
        <v>7.0000000000000007E-2</v>
      </c>
      <c r="N1791" s="4">
        <f t="shared" si="111"/>
        <v>751.27260000000001</v>
      </c>
      <c r="O1791" s="6">
        <f>VLOOKUP(C1791,'Cleaned Customer Dim'!$A$2:$D$501,4,FALSE)</f>
        <v>41</v>
      </c>
      <c r="P1791" s="6" t="str">
        <f>VLOOKUP(C1791,'Cleaned Customer Dim'!$A$2:$E$501,5,FALSE)</f>
        <v>Female</v>
      </c>
      <c r="Q1791" s="6" t="str">
        <f>VLOOKUP(C1791,'Cleaned Customer Dim'!$A$2:$J$501,10,FALSE)</f>
        <v>Bronze</v>
      </c>
      <c r="R1791" s="4" t="str">
        <f>VLOOKUP(D1791,'Cleaned Product Dim'!$A$2:$C$101,3,FALSE)</f>
        <v>Sports</v>
      </c>
      <c r="S1791" s="6">
        <f>VLOOKUP(D1791,'Cleaned Product Dim'!$A$2:$G$101,7,FALSE)</f>
        <v>131.24</v>
      </c>
      <c r="T1791" s="6">
        <f>VLOOKUP(D1791,'Cleaned Product Dim'!$A$2:$H$101,8,FALSE)</f>
        <v>232</v>
      </c>
      <c r="U1791" s="6" t="str">
        <f>VLOOKUP(E1791,'Cleaned Store Dim'!$A$2:$C$21,3,FALSE)</f>
        <v>North</v>
      </c>
      <c r="V1791" s="6" t="str">
        <f>VLOOKUP(E1791,'Cleaned Store Dim'!$A$2:$E$21,5,FALSE)</f>
        <v>Outlet</v>
      </c>
      <c r="W1791" s="6" t="str">
        <f>VLOOKUP(E1791,'Cleaned Store Dim'!$A$2:$F$21,6,FALSE)</f>
        <v>Goldberg</v>
      </c>
    </row>
    <row r="1792" spans="1:23" ht="15.75" x14ac:dyDescent="0.25">
      <c r="A1792" s="4" t="s">
        <v>3757</v>
      </c>
      <c r="B1792" s="20">
        <v>45780</v>
      </c>
      <c r="C1792" s="4" t="s">
        <v>282</v>
      </c>
      <c r="D1792" s="4" t="s">
        <v>1625</v>
      </c>
      <c r="E1792" s="4" t="s">
        <v>1934</v>
      </c>
      <c r="F1792" s="4">
        <v>1</v>
      </c>
      <c r="G1792" s="4">
        <v>878.69</v>
      </c>
      <c r="H1792" s="4">
        <v>0.3</v>
      </c>
      <c r="I1792" s="4" t="s">
        <v>1961</v>
      </c>
      <c r="J1792" s="4">
        <v>615.08299999999997</v>
      </c>
      <c r="K1792" s="4">
        <f t="shared" si="108"/>
        <v>1</v>
      </c>
      <c r="L1792" s="4">
        <f t="shared" si="109"/>
        <v>878.69</v>
      </c>
      <c r="M1792" s="4">
        <f t="shared" si="110"/>
        <v>0.3</v>
      </c>
      <c r="N1792" s="4">
        <f t="shared" si="111"/>
        <v>615.08299999999997</v>
      </c>
      <c r="O1792" s="6">
        <f>VLOOKUP(C1792,'Cleaned Customer Dim'!$A$2:$D$501,4,FALSE)</f>
        <v>37</v>
      </c>
      <c r="P1792" s="6" t="str">
        <f>VLOOKUP(C1792,'Cleaned Customer Dim'!$A$2:$E$501,5,FALSE)</f>
        <v>Male</v>
      </c>
      <c r="Q1792" s="6" t="str">
        <f>VLOOKUP(C1792,'Cleaned Customer Dim'!$A$2:$J$501,10,FALSE)</f>
        <v>Gold</v>
      </c>
      <c r="R1792" s="4" t="str">
        <f>VLOOKUP(D1792,'Cleaned Product Dim'!$A$2:$C$101,3,FALSE)</f>
        <v>Sports</v>
      </c>
      <c r="S1792" s="6">
        <f>VLOOKUP(D1792,'Cleaned Product Dim'!$A$2:$G$101,7,FALSE)</f>
        <v>144.53</v>
      </c>
      <c r="T1792" s="6">
        <f>VLOOKUP(D1792,'Cleaned Product Dim'!$A$2:$H$101,8,FALSE)</f>
        <v>367</v>
      </c>
      <c r="U1792" s="6" t="str">
        <f>VLOOKUP(E1792,'Cleaned Store Dim'!$A$2:$C$21,3,FALSE)</f>
        <v>South</v>
      </c>
      <c r="V1792" s="6" t="str">
        <f>VLOOKUP(E1792,'Cleaned Store Dim'!$A$2:$E$21,5,FALSE)</f>
        <v>Outlet</v>
      </c>
      <c r="W1792" s="6" t="str">
        <f>VLOOKUP(E1792,'Cleaned Store Dim'!$A$2:$F$21,6,FALSE)</f>
        <v>Christopher</v>
      </c>
    </row>
    <row r="1793" spans="1:23" ht="15.75" x14ac:dyDescent="0.25">
      <c r="A1793" s="4" t="s">
        <v>3758</v>
      </c>
      <c r="B1793" s="20">
        <v>45357</v>
      </c>
      <c r="C1793" s="4" t="s">
        <v>1202</v>
      </c>
      <c r="D1793" s="4" t="s">
        <v>1677</v>
      </c>
      <c r="E1793" s="4" t="s">
        <v>1936</v>
      </c>
      <c r="F1793" s="4">
        <v>1</v>
      </c>
      <c r="G1793" s="4">
        <v>161.16999999999999</v>
      </c>
      <c r="H1793" s="4">
        <v>0.05</v>
      </c>
      <c r="I1793" s="4" t="s">
        <v>1959</v>
      </c>
      <c r="J1793" s="4">
        <v>153.11150000000001</v>
      </c>
      <c r="K1793" s="4">
        <f t="shared" si="108"/>
        <v>1</v>
      </c>
      <c r="L1793" s="4">
        <f t="shared" si="109"/>
        <v>161.16999999999999</v>
      </c>
      <c r="M1793" s="4">
        <f t="shared" si="110"/>
        <v>0.05</v>
      </c>
      <c r="N1793" s="4">
        <f t="shared" si="111"/>
        <v>153.11150000000001</v>
      </c>
      <c r="O1793" s="6">
        <f>VLOOKUP(C1793,'Cleaned Customer Dim'!$A$2:$D$501,4,FALSE)</f>
        <v>50</v>
      </c>
      <c r="P1793" s="6" t="str">
        <f>VLOOKUP(C1793,'Cleaned Customer Dim'!$A$2:$E$501,5,FALSE)</f>
        <v>Male</v>
      </c>
      <c r="Q1793" s="6" t="str">
        <f>VLOOKUP(C1793,'Cleaned Customer Dim'!$A$2:$J$501,10,FALSE)</f>
        <v>Silver</v>
      </c>
      <c r="R1793" s="4" t="str">
        <f>VLOOKUP(D1793,'Cleaned Product Dim'!$A$2:$C$101,3,FALSE)</f>
        <v>Home</v>
      </c>
      <c r="S1793" s="6">
        <f>VLOOKUP(D1793,'Cleaned Product Dim'!$A$2:$G$101,7,FALSE)</f>
        <v>179.77</v>
      </c>
      <c r="T1793" s="6">
        <f>VLOOKUP(D1793,'Cleaned Product Dim'!$A$2:$H$101,8,FALSE)</f>
        <v>305</v>
      </c>
      <c r="U1793" s="6" t="str">
        <f>VLOOKUP(E1793,'Cleaned Store Dim'!$A$2:$C$21,3,FALSE)</f>
        <v>North</v>
      </c>
      <c r="V1793" s="6" t="str">
        <f>VLOOKUP(E1793,'Cleaned Store Dim'!$A$2:$E$21,5,FALSE)</f>
        <v>Flagship</v>
      </c>
      <c r="W1793" s="6" t="str">
        <f>VLOOKUP(E1793,'Cleaned Store Dim'!$A$2:$F$21,6,FALSE)</f>
        <v>Jenniferstad</v>
      </c>
    </row>
    <row r="1794" spans="1:23" ht="15.75" x14ac:dyDescent="0.25">
      <c r="A1794" s="4" t="s">
        <v>3759</v>
      </c>
      <c r="B1794" s="20">
        <v>45416</v>
      </c>
      <c r="C1794" s="4" t="s">
        <v>704</v>
      </c>
      <c r="D1794" s="4" t="s">
        <v>1802</v>
      </c>
      <c r="E1794" s="4" t="s">
        <v>1934</v>
      </c>
      <c r="F1794" s="4">
        <v>2</v>
      </c>
      <c r="G1794" s="4">
        <v>720.15</v>
      </c>
      <c r="H1794" s="4">
        <v>0.22</v>
      </c>
      <c r="I1794" s="4" t="s">
        <v>1964</v>
      </c>
      <c r="J1794" s="4">
        <v>1123.434</v>
      </c>
      <c r="K1794" s="4">
        <f t="shared" ref="K1794:K1857" si="112">IF(F1794="",J1794/(G1794*(1-H1794)),F1794)</f>
        <v>2</v>
      </c>
      <c r="L1794" s="4">
        <f t="shared" ref="L1794:L1857" si="113">IF(G1794="",J1794/(K1794*(1-H1794)),G1794)</f>
        <v>720.15</v>
      </c>
      <c r="M1794" s="4">
        <f t="shared" ref="M1794:M1857" si="114">IF(H1794="",1-(J1794/(K1794*L1794)),H1794)</f>
        <v>0.22</v>
      </c>
      <c r="N1794" s="4">
        <f t="shared" ref="N1794:N1857" si="115">IF(J1794="",F1794*G1794*(1-H1794),J1794)</f>
        <v>1123.434</v>
      </c>
      <c r="O1794" s="6">
        <f>VLOOKUP(C1794,'Cleaned Customer Dim'!$A$2:$D$501,4,FALSE)</f>
        <v>61</v>
      </c>
      <c r="P1794" s="6" t="str">
        <f>VLOOKUP(C1794,'Cleaned Customer Dim'!$A$2:$E$501,5,FALSE)</f>
        <v>Male</v>
      </c>
      <c r="Q1794" s="6" t="str">
        <f>VLOOKUP(C1794,'Cleaned Customer Dim'!$A$2:$J$501,10,FALSE)</f>
        <v>Gold</v>
      </c>
      <c r="R1794" s="4" t="str">
        <f>VLOOKUP(D1794,'Cleaned Product Dim'!$A$2:$C$101,3,FALSE)</f>
        <v>Sports</v>
      </c>
      <c r="S1794" s="6">
        <f>VLOOKUP(D1794,'Cleaned Product Dim'!$A$2:$G$101,7,FALSE)</f>
        <v>107.06</v>
      </c>
      <c r="T1794" s="6">
        <f>VLOOKUP(D1794,'Cleaned Product Dim'!$A$2:$H$101,8,FALSE)</f>
        <v>359</v>
      </c>
      <c r="U1794" s="6" t="str">
        <f>VLOOKUP(E1794,'Cleaned Store Dim'!$A$2:$C$21,3,FALSE)</f>
        <v>South</v>
      </c>
      <c r="V1794" s="6" t="str">
        <f>VLOOKUP(E1794,'Cleaned Store Dim'!$A$2:$E$21,5,FALSE)</f>
        <v>Outlet</v>
      </c>
      <c r="W1794" s="6" t="str">
        <f>VLOOKUP(E1794,'Cleaned Store Dim'!$A$2:$F$21,6,FALSE)</f>
        <v>Christopher</v>
      </c>
    </row>
    <row r="1795" spans="1:23" ht="15.75" x14ac:dyDescent="0.25">
      <c r="A1795" s="4" t="s">
        <v>3760</v>
      </c>
      <c r="B1795" s="20">
        <v>45222</v>
      </c>
      <c r="C1795" s="4" t="s">
        <v>1100</v>
      </c>
      <c r="D1795" s="4" t="s">
        <v>1655</v>
      </c>
      <c r="E1795" s="4" t="s">
        <v>1917</v>
      </c>
      <c r="F1795" s="4">
        <v>1</v>
      </c>
      <c r="G1795" s="4">
        <v>361.8</v>
      </c>
      <c r="H1795" s="4">
        <v>0.02</v>
      </c>
      <c r="I1795" s="4" t="s">
        <v>1964</v>
      </c>
      <c r="J1795" s="4">
        <v>354.56400000000002</v>
      </c>
      <c r="K1795" s="4">
        <f t="shared" si="112"/>
        <v>1</v>
      </c>
      <c r="L1795" s="4">
        <f t="shared" si="113"/>
        <v>361.8</v>
      </c>
      <c r="M1795" s="4">
        <f t="shared" si="114"/>
        <v>0.02</v>
      </c>
      <c r="N1795" s="4">
        <f t="shared" si="115"/>
        <v>354.56400000000002</v>
      </c>
      <c r="O1795" s="6">
        <f>VLOOKUP(C1795,'Cleaned Customer Dim'!$A$2:$D$501,4,FALSE)</f>
        <v>39</v>
      </c>
      <c r="P1795" s="6" t="str">
        <f>VLOOKUP(C1795,'Cleaned Customer Dim'!$A$2:$E$501,5,FALSE)</f>
        <v>Female</v>
      </c>
      <c r="Q1795" s="6" t="str">
        <f>VLOOKUP(C1795,'Cleaned Customer Dim'!$A$2:$J$501,10,FALSE)</f>
        <v>Gold</v>
      </c>
      <c r="R1795" s="4" t="str">
        <f>VLOOKUP(D1795,'Cleaned Product Dim'!$A$2:$C$101,3,FALSE)</f>
        <v>Electronics</v>
      </c>
      <c r="S1795" s="6">
        <f>VLOOKUP(D1795,'Cleaned Product Dim'!$A$2:$G$101,7,FALSE)</f>
        <v>322.41000000000003</v>
      </c>
      <c r="T1795" s="6">
        <f>VLOOKUP(D1795,'Cleaned Product Dim'!$A$2:$H$101,8,FALSE)</f>
        <v>213</v>
      </c>
      <c r="U1795" s="6" t="str">
        <f>VLOOKUP(E1795,'Cleaned Store Dim'!$A$2:$C$21,3,FALSE)</f>
        <v>West</v>
      </c>
      <c r="V1795" s="6" t="str">
        <f>VLOOKUP(E1795,'Cleaned Store Dim'!$A$2:$E$21,5,FALSE)</f>
        <v>Online</v>
      </c>
      <c r="W1795" s="6" t="str">
        <f>VLOOKUP(E1795,'Cleaned Store Dim'!$A$2:$F$21,6,FALSE)</f>
        <v>Thompson</v>
      </c>
    </row>
    <row r="1796" spans="1:23" ht="15.75" x14ac:dyDescent="0.25">
      <c r="A1796" s="4" t="s">
        <v>3761</v>
      </c>
      <c r="B1796" s="20">
        <v>45402</v>
      </c>
      <c r="C1796" s="4" t="s">
        <v>751</v>
      </c>
      <c r="D1796" s="4" t="s">
        <v>1868</v>
      </c>
      <c r="E1796" s="4" t="s">
        <v>1911</v>
      </c>
      <c r="F1796" s="4">
        <v>1</v>
      </c>
      <c r="G1796" s="4">
        <v>779.84</v>
      </c>
      <c r="H1796" s="4">
        <v>0.28999999999999998</v>
      </c>
      <c r="I1796" s="4" t="s">
        <v>1961</v>
      </c>
      <c r="J1796" s="4">
        <v>553.68640000000005</v>
      </c>
      <c r="K1796" s="4">
        <f t="shared" si="112"/>
        <v>1</v>
      </c>
      <c r="L1796" s="4">
        <f t="shared" si="113"/>
        <v>779.84</v>
      </c>
      <c r="M1796" s="4">
        <f t="shared" si="114"/>
        <v>0.28999999999999998</v>
      </c>
      <c r="N1796" s="4">
        <f t="shared" si="115"/>
        <v>553.68640000000005</v>
      </c>
      <c r="O1796" s="6">
        <f>VLOOKUP(C1796,'Cleaned Customer Dim'!$A$2:$D$501,4,FALSE)</f>
        <v>29</v>
      </c>
      <c r="P1796" s="6" t="str">
        <f>VLOOKUP(C1796,'Cleaned Customer Dim'!$A$2:$E$501,5,FALSE)</f>
        <v>Male</v>
      </c>
      <c r="Q1796" s="6" t="str">
        <f>VLOOKUP(C1796,'Cleaned Customer Dim'!$A$2:$J$501,10,FALSE)</f>
        <v>Bronze</v>
      </c>
      <c r="R1796" s="4" t="str">
        <f>VLOOKUP(D1796,'Cleaned Product Dim'!$A$2:$C$101,3,FALSE)</f>
        <v>Sports</v>
      </c>
      <c r="S1796" s="6">
        <f>VLOOKUP(D1796,'Cleaned Product Dim'!$A$2:$G$101,7,FALSE)</f>
        <v>60.65</v>
      </c>
      <c r="T1796" s="6">
        <f>VLOOKUP(D1796,'Cleaned Product Dim'!$A$2:$H$101,8,FALSE)</f>
        <v>75</v>
      </c>
      <c r="U1796" s="6" t="str">
        <f>VLOOKUP(E1796,'Cleaned Store Dim'!$A$2:$C$21,3,FALSE)</f>
        <v>East</v>
      </c>
      <c r="V1796" s="6" t="str">
        <f>VLOOKUP(E1796,'Cleaned Store Dim'!$A$2:$E$21,5,FALSE)</f>
        <v>Online</v>
      </c>
      <c r="W1796" s="6" t="str">
        <f>VLOOKUP(E1796,'Cleaned Store Dim'!$A$2:$F$21,6,FALSE)</f>
        <v>Joseph</v>
      </c>
    </row>
    <row r="1797" spans="1:23" ht="15.75" x14ac:dyDescent="0.25">
      <c r="A1797" s="4" t="s">
        <v>3762</v>
      </c>
      <c r="B1797" s="20">
        <v>45632</v>
      </c>
      <c r="C1797" s="4" t="s">
        <v>29</v>
      </c>
      <c r="D1797" s="4" t="s">
        <v>1871</v>
      </c>
      <c r="E1797" s="4" t="s">
        <v>1904</v>
      </c>
      <c r="F1797" s="4">
        <v>2</v>
      </c>
      <c r="G1797" s="4">
        <v>649.89</v>
      </c>
      <c r="H1797" s="4">
        <v>0.17</v>
      </c>
      <c r="I1797" s="4" t="s">
        <v>1964</v>
      </c>
      <c r="J1797" s="4">
        <v>1078.8173999999999</v>
      </c>
      <c r="K1797" s="4">
        <f t="shared" si="112"/>
        <v>2</v>
      </c>
      <c r="L1797" s="4">
        <f t="shared" si="113"/>
        <v>649.89</v>
      </c>
      <c r="M1797" s="4">
        <f t="shared" si="114"/>
        <v>0.17</v>
      </c>
      <c r="N1797" s="4">
        <f t="shared" si="115"/>
        <v>1078.8173999999999</v>
      </c>
      <c r="O1797" s="6">
        <f>VLOOKUP(C1797,'Cleaned Customer Dim'!$A$2:$D$501,4,FALSE)</f>
        <v>64</v>
      </c>
      <c r="P1797" s="6" t="str">
        <f>VLOOKUP(C1797,'Cleaned Customer Dim'!$A$2:$E$501,5,FALSE)</f>
        <v>Female</v>
      </c>
      <c r="Q1797" s="6" t="str">
        <f>VLOOKUP(C1797,'Cleaned Customer Dim'!$A$2:$J$501,10,FALSE)</f>
        <v>Silver</v>
      </c>
      <c r="R1797" s="4" t="str">
        <f>VLOOKUP(D1797,'Cleaned Product Dim'!$A$2:$C$101,3,FALSE)</f>
        <v>Clothing</v>
      </c>
      <c r="S1797" s="6">
        <f>VLOOKUP(D1797,'Cleaned Product Dim'!$A$2:$G$101,7,FALSE)</f>
        <v>358.47</v>
      </c>
      <c r="T1797" s="6">
        <f>VLOOKUP(D1797,'Cleaned Product Dim'!$A$2:$H$101,8,FALSE)</f>
        <v>143</v>
      </c>
      <c r="U1797" s="6" t="str">
        <f>VLOOKUP(E1797,'Cleaned Store Dim'!$A$2:$C$21,3,FALSE)</f>
        <v>South</v>
      </c>
      <c r="V1797" s="6" t="str">
        <f>VLOOKUP(E1797,'Cleaned Store Dim'!$A$2:$E$21,5,FALSE)</f>
        <v>Online</v>
      </c>
      <c r="W1797" s="6" t="str">
        <f>VLOOKUP(E1797,'Cleaned Store Dim'!$A$2:$F$21,6,FALSE)</f>
        <v>Sharon</v>
      </c>
    </row>
    <row r="1798" spans="1:23" ht="15.75" x14ac:dyDescent="0.25">
      <c r="A1798" s="4" t="s">
        <v>3763</v>
      </c>
      <c r="B1798" s="20">
        <v>45877</v>
      </c>
      <c r="C1798" s="4" t="s">
        <v>674</v>
      </c>
      <c r="D1798" s="4" t="s">
        <v>1741</v>
      </c>
      <c r="E1798" s="4" t="s">
        <v>1911</v>
      </c>
      <c r="F1798" s="4">
        <v>1</v>
      </c>
      <c r="G1798" s="4">
        <v>952.73</v>
      </c>
      <c r="H1798" s="4">
        <v>0.17</v>
      </c>
      <c r="I1798" s="4" t="s">
        <v>1959</v>
      </c>
      <c r="J1798" s="4">
        <v>790.76589999999999</v>
      </c>
      <c r="K1798" s="4">
        <f t="shared" si="112"/>
        <v>1</v>
      </c>
      <c r="L1798" s="4">
        <f t="shared" si="113"/>
        <v>952.73</v>
      </c>
      <c r="M1798" s="4">
        <f t="shared" si="114"/>
        <v>0.17</v>
      </c>
      <c r="N1798" s="4">
        <f t="shared" si="115"/>
        <v>790.76589999999999</v>
      </c>
      <c r="O1798" s="6">
        <f>VLOOKUP(C1798,'Cleaned Customer Dim'!$A$2:$D$501,4,FALSE)</f>
        <v>52</v>
      </c>
      <c r="P1798" s="6" t="str">
        <f>VLOOKUP(C1798,'Cleaned Customer Dim'!$A$2:$E$501,5,FALSE)</f>
        <v>Male</v>
      </c>
      <c r="Q1798" s="6" t="str">
        <f>VLOOKUP(C1798,'Cleaned Customer Dim'!$A$2:$J$501,10,FALSE)</f>
        <v>Platinum</v>
      </c>
      <c r="R1798" s="4" t="str">
        <f>VLOOKUP(D1798,'Cleaned Product Dim'!$A$2:$C$101,3,FALSE)</f>
        <v>Clothing</v>
      </c>
      <c r="S1798" s="6">
        <f>VLOOKUP(D1798,'Cleaned Product Dim'!$A$2:$G$101,7,FALSE)</f>
        <v>386.56</v>
      </c>
      <c r="T1798" s="6">
        <f>VLOOKUP(D1798,'Cleaned Product Dim'!$A$2:$H$101,8,FALSE)</f>
        <v>125</v>
      </c>
      <c r="U1798" s="6" t="str">
        <f>VLOOKUP(E1798,'Cleaned Store Dim'!$A$2:$C$21,3,FALSE)</f>
        <v>East</v>
      </c>
      <c r="V1798" s="6" t="str">
        <f>VLOOKUP(E1798,'Cleaned Store Dim'!$A$2:$E$21,5,FALSE)</f>
        <v>Online</v>
      </c>
      <c r="W1798" s="6" t="str">
        <f>VLOOKUP(E1798,'Cleaned Store Dim'!$A$2:$F$21,6,FALSE)</f>
        <v>Joseph</v>
      </c>
    </row>
    <row r="1799" spans="1:23" ht="15.75" x14ac:dyDescent="0.25">
      <c r="A1799" s="4" t="s">
        <v>3764</v>
      </c>
      <c r="B1799" s="20">
        <v>45816</v>
      </c>
      <c r="C1799" s="4" t="s">
        <v>308</v>
      </c>
      <c r="D1799" s="4" t="s">
        <v>1880</v>
      </c>
      <c r="E1799" s="4" t="s">
        <v>1939</v>
      </c>
      <c r="F1799" s="4">
        <v>4</v>
      </c>
      <c r="G1799" s="4">
        <v>820.78</v>
      </c>
      <c r="H1799" s="4">
        <v>0.25</v>
      </c>
      <c r="I1799" s="4" t="s">
        <v>1959</v>
      </c>
      <c r="J1799" s="4">
        <v>2462.34</v>
      </c>
      <c r="K1799" s="4">
        <f t="shared" si="112"/>
        <v>4</v>
      </c>
      <c r="L1799" s="4">
        <f t="shared" si="113"/>
        <v>820.78</v>
      </c>
      <c r="M1799" s="4">
        <f t="shared" si="114"/>
        <v>0.25</v>
      </c>
      <c r="N1799" s="4">
        <f t="shared" si="115"/>
        <v>2462.34</v>
      </c>
      <c r="O1799" s="6">
        <f>VLOOKUP(C1799,'Cleaned Customer Dim'!$A$2:$D$501,4,FALSE)</f>
        <v>26</v>
      </c>
      <c r="P1799" s="6" t="str">
        <f>VLOOKUP(C1799,'Cleaned Customer Dim'!$A$2:$E$501,5,FALSE)</f>
        <v>Female</v>
      </c>
      <c r="Q1799" s="6" t="str">
        <f>VLOOKUP(C1799,'Cleaned Customer Dim'!$A$2:$J$501,10,FALSE)</f>
        <v>Platinum</v>
      </c>
      <c r="R1799" s="4" t="str">
        <f>VLOOKUP(D1799,'Cleaned Product Dim'!$A$2:$C$101,3,FALSE)</f>
        <v>Home</v>
      </c>
      <c r="S1799" s="6">
        <f>VLOOKUP(D1799,'Cleaned Product Dim'!$A$2:$G$101,7,FALSE)</f>
        <v>201.41</v>
      </c>
      <c r="T1799" s="6">
        <f>VLOOKUP(D1799,'Cleaned Product Dim'!$A$2:$H$101,8,FALSE)</f>
        <v>146</v>
      </c>
      <c r="U1799" s="6" t="str">
        <f>VLOOKUP(E1799,'Cleaned Store Dim'!$A$2:$C$21,3,FALSE)</f>
        <v>West</v>
      </c>
      <c r="V1799" s="6" t="str">
        <f>VLOOKUP(E1799,'Cleaned Store Dim'!$A$2:$E$21,5,FALSE)</f>
        <v>Flagship</v>
      </c>
      <c r="W1799" s="6" t="str">
        <f>VLOOKUP(E1799,'Cleaned Store Dim'!$A$2:$F$21,6,FALSE)</f>
        <v>New Jimmy</v>
      </c>
    </row>
    <row r="1800" spans="1:23" ht="15.75" x14ac:dyDescent="0.25">
      <c r="A1800" s="4" t="s">
        <v>3765</v>
      </c>
      <c r="B1800" s="20">
        <v>45592</v>
      </c>
      <c r="C1800" s="4" t="s">
        <v>1085</v>
      </c>
      <c r="D1800" s="4" t="s">
        <v>1693</v>
      </c>
      <c r="E1800" s="4" t="s">
        <v>1901</v>
      </c>
      <c r="F1800" s="4">
        <v>4</v>
      </c>
      <c r="G1800" s="4">
        <v>247.55</v>
      </c>
      <c r="H1800" s="4">
        <v>0.05</v>
      </c>
      <c r="I1800" s="4" t="s">
        <v>1959</v>
      </c>
      <c r="J1800" s="4">
        <v>940.69</v>
      </c>
      <c r="K1800" s="4">
        <f t="shared" si="112"/>
        <v>4</v>
      </c>
      <c r="L1800" s="4">
        <f t="shared" si="113"/>
        <v>247.55</v>
      </c>
      <c r="M1800" s="4">
        <f t="shared" si="114"/>
        <v>0.05</v>
      </c>
      <c r="N1800" s="4">
        <f t="shared" si="115"/>
        <v>940.69</v>
      </c>
      <c r="O1800" s="6">
        <f>VLOOKUP(C1800,'Cleaned Customer Dim'!$A$2:$D$501,4,FALSE)</f>
        <v>30</v>
      </c>
      <c r="P1800" s="6" t="str">
        <f>VLOOKUP(C1800,'Cleaned Customer Dim'!$A$2:$E$501,5,FALSE)</f>
        <v>Female</v>
      </c>
      <c r="Q1800" s="6" t="str">
        <f>VLOOKUP(C1800,'Cleaned Customer Dim'!$A$2:$J$501,10,FALSE)</f>
        <v>Bronze</v>
      </c>
      <c r="R1800" s="4" t="str">
        <f>VLOOKUP(D1800,'Cleaned Product Dim'!$A$2:$C$101,3,FALSE)</f>
        <v>Sports</v>
      </c>
      <c r="S1800" s="6">
        <f>VLOOKUP(D1800,'Cleaned Product Dim'!$A$2:$G$101,7,FALSE)</f>
        <v>135.61000000000001</v>
      </c>
      <c r="T1800" s="6">
        <f>VLOOKUP(D1800,'Cleaned Product Dim'!$A$2:$H$101,8,FALSE)</f>
        <v>394</v>
      </c>
      <c r="U1800" s="6" t="str">
        <f>VLOOKUP(E1800,'Cleaned Store Dim'!$A$2:$C$21,3,FALSE)</f>
        <v>North</v>
      </c>
      <c r="V1800" s="6" t="str">
        <f>VLOOKUP(E1800,'Cleaned Store Dim'!$A$2:$E$21,5,FALSE)</f>
        <v>Outlet</v>
      </c>
      <c r="W1800" s="6" t="str">
        <f>VLOOKUP(E1800,'Cleaned Store Dim'!$A$2:$F$21,6,FALSE)</f>
        <v>Goldberg</v>
      </c>
    </row>
    <row r="1801" spans="1:23" ht="15.75" x14ac:dyDescent="0.25">
      <c r="A1801" s="4" t="s">
        <v>3766</v>
      </c>
      <c r="B1801" s="20">
        <v>45369</v>
      </c>
      <c r="C1801" s="4" t="s">
        <v>743</v>
      </c>
      <c r="D1801" s="4" t="s">
        <v>1880</v>
      </c>
      <c r="E1801" s="4" t="s">
        <v>1917</v>
      </c>
      <c r="F1801" s="4">
        <v>3</v>
      </c>
      <c r="G1801" s="4">
        <v>561.44000000000005</v>
      </c>
      <c r="H1801" s="4">
        <v>0.2</v>
      </c>
      <c r="I1801" s="4" t="s">
        <v>1964</v>
      </c>
      <c r="J1801" s="4">
        <v>1347.4559999999999</v>
      </c>
      <c r="K1801" s="4">
        <f t="shared" si="112"/>
        <v>3</v>
      </c>
      <c r="L1801" s="4">
        <f t="shared" si="113"/>
        <v>561.44000000000005</v>
      </c>
      <c r="M1801" s="4">
        <f t="shared" si="114"/>
        <v>0.2</v>
      </c>
      <c r="N1801" s="4">
        <f t="shared" si="115"/>
        <v>1347.4559999999999</v>
      </c>
      <c r="O1801" s="6">
        <f>VLOOKUP(C1801,'Cleaned Customer Dim'!$A$2:$D$501,4,FALSE)</f>
        <v>63</v>
      </c>
      <c r="P1801" s="6" t="str">
        <f>VLOOKUP(C1801,'Cleaned Customer Dim'!$A$2:$E$501,5,FALSE)</f>
        <v>Female</v>
      </c>
      <c r="Q1801" s="6" t="str">
        <f>VLOOKUP(C1801,'Cleaned Customer Dim'!$A$2:$J$501,10,FALSE)</f>
        <v>Gold</v>
      </c>
      <c r="R1801" s="4" t="str">
        <f>VLOOKUP(D1801,'Cleaned Product Dim'!$A$2:$C$101,3,FALSE)</f>
        <v>Home</v>
      </c>
      <c r="S1801" s="6">
        <f>VLOOKUP(D1801,'Cleaned Product Dim'!$A$2:$G$101,7,FALSE)</f>
        <v>201.41</v>
      </c>
      <c r="T1801" s="6">
        <f>VLOOKUP(D1801,'Cleaned Product Dim'!$A$2:$H$101,8,FALSE)</f>
        <v>146</v>
      </c>
      <c r="U1801" s="6" t="str">
        <f>VLOOKUP(E1801,'Cleaned Store Dim'!$A$2:$C$21,3,FALSE)</f>
        <v>West</v>
      </c>
      <c r="V1801" s="6" t="str">
        <f>VLOOKUP(E1801,'Cleaned Store Dim'!$A$2:$E$21,5,FALSE)</f>
        <v>Online</v>
      </c>
      <c r="W1801" s="6" t="str">
        <f>VLOOKUP(E1801,'Cleaned Store Dim'!$A$2:$F$21,6,FALSE)</f>
        <v>Thompson</v>
      </c>
    </row>
    <row r="1802" spans="1:23" ht="15.75" x14ac:dyDescent="0.25">
      <c r="A1802" s="4" t="s">
        <v>3767</v>
      </c>
      <c r="B1802" s="20">
        <v>45249</v>
      </c>
      <c r="C1802" s="4" t="s">
        <v>904</v>
      </c>
      <c r="D1802" s="4" t="s">
        <v>1799</v>
      </c>
      <c r="E1802" s="4" t="s">
        <v>1917</v>
      </c>
      <c r="F1802" s="4">
        <v>4</v>
      </c>
      <c r="G1802" s="4">
        <v>214.37</v>
      </c>
      <c r="H1802" s="4">
        <v>0.11</v>
      </c>
      <c r="I1802" s="4" t="s">
        <v>1964</v>
      </c>
      <c r="J1802" s="4">
        <v>763.15719999999999</v>
      </c>
      <c r="K1802" s="4">
        <f t="shared" si="112"/>
        <v>4</v>
      </c>
      <c r="L1802" s="4">
        <f t="shared" si="113"/>
        <v>214.37</v>
      </c>
      <c r="M1802" s="4">
        <f t="shared" si="114"/>
        <v>0.11</v>
      </c>
      <c r="N1802" s="4">
        <f t="shared" si="115"/>
        <v>763.15719999999999</v>
      </c>
      <c r="O1802" s="6">
        <f>VLOOKUP(C1802,'Cleaned Customer Dim'!$A$2:$D$501,4,FALSE)</f>
        <v>59</v>
      </c>
      <c r="P1802" s="6" t="str">
        <f>VLOOKUP(C1802,'Cleaned Customer Dim'!$A$2:$E$501,5,FALSE)</f>
        <v>Male</v>
      </c>
      <c r="Q1802" s="6" t="str">
        <f>VLOOKUP(C1802,'Cleaned Customer Dim'!$A$2:$J$501,10,FALSE)</f>
        <v>Platinum</v>
      </c>
      <c r="R1802" s="4" t="str">
        <f>VLOOKUP(D1802,'Cleaned Product Dim'!$A$2:$C$101,3,FALSE)</f>
        <v>Sports</v>
      </c>
      <c r="S1802" s="6">
        <f>VLOOKUP(D1802,'Cleaned Product Dim'!$A$2:$G$101,7,FALSE)</f>
        <v>477.61</v>
      </c>
      <c r="T1802" s="6">
        <f>VLOOKUP(D1802,'Cleaned Product Dim'!$A$2:$H$101,8,FALSE)</f>
        <v>300</v>
      </c>
      <c r="U1802" s="6" t="str">
        <f>VLOOKUP(E1802,'Cleaned Store Dim'!$A$2:$C$21,3,FALSE)</f>
        <v>West</v>
      </c>
      <c r="V1802" s="6" t="str">
        <f>VLOOKUP(E1802,'Cleaned Store Dim'!$A$2:$E$21,5,FALSE)</f>
        <v>Online</v>
      </c>
      <c r="W1802" s="6" t="str">
        <f>VLOOKUP(E1802,'Cleaned Store Dim'!$A$2:$F$21,6,FALSE)</f>
        <v>Thompson</v>
      </c>
    </row>
    <row r="1803" spans="1:23" ht="15.75" x14ac:dyDescent="0.25">
      <c r="A1803" s="4" t="s">
        <v>3768</v>
      </c>
      <c r="B1803" s="20">
        <v>45741</v>
      </c>
      <c r="C1803" s="4" t="s">
        <v>1307</v>
      </c>
      <c r="D1803" s="4" t="s">
        <v>1625</v>
      </c>
      <c r="E1803" s="4" t="s">
        <v>1939</v>
      </c>
      <c r="F1803" s="4">
        <v>3</v>
      </c>
      <c r="G1803" s="4">
        <v>123.74</v>
      </c>
      <c r="H1803" s="4">
        <v>0.23</v>
      </c>
      <c r="I1803" s="4" t="s">
        <v>1961</v>
      </c>
      <c r="J1803" s="4">
        <v>285.83940000000001</v>
      </c>
      <c r="K1803" s="4">
        <f t="shared" si="112"/>
        <v>3</v>
      </c>
      <c r="L1803" s="4">
        <f t="shared" si="113"/>
        <v>123.74</v>
      </c>
      <c r="M1803" s="4">
        <f t="shared" si="114"/>
        <v>0.23</v>
      </c>
      <c r="N1803" s="4">
        <f t="shared" si="115"/>
        <v>285.83940000000001</v>
      </c>
      <c r="O1803" s="6">
        <f>VLOOKUP(C1803,'Cleaned Customer Dim'!$A$2:$D$501,4,FALSE)</f>
        <v>64</v>
      </c>
      <c r="P1803" s="6" t="str">
        <f>VLOOKUP(C1803,'Cleaned Customer Dim'!$A$2:$E$501,5,FALSE)</f>
        <v>Female</v>
      </c>
      <c r="Q1803" s="6" t="str">
        <f>VLOOKUP(C1803,'Cleaned Customer Dim'!$A$2:$J$501,10,FALSE)</f>
        <v>Bronze</v>
      </c>
      <c r="R1803" s="4" t="str">
        <f>VLOOKUP(D1803,'Cleaned Product Dim'!$A$2:$C$101,3,FALSE)</f>
        <v>Sports</v>
      </c>
      <c r="S1803" s="6">
        <f>VLOOKUP(D1803,'Cleaned Product Dim'!$A$2:$G$101,7,FALSE)</f>
        <v>144.53</v>
      </c>
      <c r="T1803" s="6">
        <f>VLOOKUP(D1803,'Cleaned Product Dim'!$A$2:$H$101,8,FALSE)</f>
        <v>367</v>
      </c>
      <c r="U1803" s="6" t="str">
        <f>VLOOKUP(E1803,'Cleaned Store Dim'!$A$2:$C$21,3,FALSE)</f>
        <v>West</v>
      </c>
      <c r="V1803" s="6" t="str">
        <f>VLOOKUP(E1803,'Cleaned Store Dim'!$A$2:$E$21,5,FALSE)</f>
        <v>Flagship</v>
      </c>
      <c r="W1803" s="6" t="str">
        <f>VLOOKUP(E1803,'Cleaned Store Dim'!$A$2:$F$21,6,FALSE)</f>
        <v>New Jimmy</v>
      </c>
    </row>
    <row r="1804" spans="1:23" ht="15.75" x14ac:dyDescent="0.25">
      <c r="A1804" s="4" t="s">
        <v>3769</v>
      </c>
      <c r="B1804" s="20">
        <v>45427</v>
      </c>
      <c r="C1804" s="4" t="s">
        <v>66</v>
      </c>
      <c r="D1804" s="4" t="s">
        <v>1783</v>
      </c>
      <c r="E1804" s="4" t="s">
        <v>1927</v>
      </c>
      <c r="F1804" s="4">
        <v>4</v>
      </c>
      <c r="G1804" s="4">
        <v>645.71</v>
      </c>
      <c r="H1804" s="4">
        <v>0.1</v>
      </c>
      <c r="I1804" s="4" t="s">
        <v>1961</v>
      </c>
      <c r="J1804" s="4">
        <v>2324.556</v>
      </c>
      <c r="K1804" s="4">
        <f t="shared" si="112"/>
        <v>4</v>
      </c>
      <c r="L1804" s="4">
        <f t="shared" si="113"/>
        <v>645.71</v>
      </c>
      <c r="M1804" s="4">
        <f t="shared" si="114"/>
        <v>0.1</v>
      </c>
      <c r="N1804" s="4">
        <f t="shared" si="115"/>
        <v>2324.556</v>
      </c>
      <c r="O1804" s="6">
        <f>VLOOKUP(C1804,'Cleaned Customer Dim'!$A$2:$D$501,4,FALSE)</f>
        <v>32</v>
      </c>
      <c r="P1804" s="6" t="str">
        <f>VLOOKUP(C1804,'Cleaned Customer Dim'!$A$2:$E$501,5,FALSE)</f>
        <v>Female</v>
      </c>
      <c r="Q1804" s="6" t="str">
        <f>VLOOKUP(C1804,'Cleaned Customer Dim'!$A$2:$J$501,10,FALSE)</f>
        <v>Silver</v>
      </c>
      <c r="R1804" s="4" t="str">
        <f>VLOOKUP(D1804,'Cleaned Product Dim'!$A$2:$C$101,3,FALSE)</f>
        <v>Electronics</v>
      </c>
      <c r="S1804" s="6">
        <f>VLOOKUP(D1804,'Cleaned Product Dim'!$A$2:$G$101,7,FALSE)</f>
        <v>349.17</v>
      </c>
      <c r="T1804" s="6">
        <f>VLOOKUP(D1804,'Cleaned Product Dim'!$A$2:$H$101,8,FALSE)</f>
        <v>476</v>
      </c>
      <c r="U1804" s="6" t="str">
        <f>VLOOKUP(E1804,'Cleaned Store Dim'!$A$2:$C$21,3,FALSE)</f>
        <v>South</v>
      </c>
      <c r="V1804" s="6" t="str">
        <f>VLOOKUP(E1804,'Cleaned Store Dim'!$A$2:$E$21,5,FALSE)</f>
        <v>Online</v>
      </c>
      <c r="W1804" s="6" t="str">
        <f>VLOOKUP(E1804,'Cleaned Store Dim'!$A$2:$F$21,6,FALSE)</f>
        <v>Lake</v>
      </c>
    </row>
    <row r="1805" spans="1:23" ht="15.75" x14ac:dyDescent="0.25">
      <c r="A1805" s="4" t="s">
        <v>3770</v>
      </c>
      <c r="B1805" s="20">
        <v>45736</v>
      </c>
      <c r="C1805" s="4" t="s">
        <v>138</v>
      </c>
      <c r="D1805" s="4" t="s">
        <v>1638</v>
      </c>
      <c r="E1805" s="4" t="s">
        <v>1929</v>
      </c>
      <c r="F1805" s="4">
        <v>3</v>
      </c>
      <c r="G1805" s="4">
        <v>587.12</v>
      </c>
      <c r="H1805" s="4">
        <v>0.3</v>
      </c>
      <c r="I1805" s="4" t="s">
        <v>1959</v>
      </c>
      <c r="J1805" s="4">
        <v>1232.952</v>
      </c>
      <c r="K1805" s="4">
        <f t="shared" si="112"/>
        <v>3</v>
      </c>
      <c r="L1805" s="4">
        <f t="shared" si="113"/>
        <v>587.12</v>
      </c>
      <c r="M1805" s="4">
        <f t="shared" si="114"/>
        <v>0.3</v>
      </c>
      <c r="N1805" s="4">
        <f t="shared" si="115"/>
        <v>1232.952</v>
      </c>
      <c r="O1805" s="6">
        <f>VLOOKUP(C1805,'Cleaned Customer Dim'!$A$2:$D$501,4,FALSE)</f>
        <v>25</v>
      </c>
      <c r="P1805" s="6" t="str">
        <f>VLOOKUP(C1805,'Cleaned Customer Dim'!$A$2:$E$501,5,FALSE)</f>
        <v>Male</v>
      </c>
      <c r="Q1805" s="6" t="str">
        <f>VLOOKUP(C1805,'Cleaned Customer Dim'!$A$2:$J$501,10,FALSE)</f>
        <v>Platinum</v>
      </c>
      <c r="R1805" s="4" t="str">
        <f>VLOOKUP(D1805,'Cleaned Product Dim'!$A$2:$C$101,3,FALSE)</f>
        <v>Home</v>
      </c>
      <c r="S1805" s="6">
        <f>VLOOKUP(D1805,'Cleaned Product Dim'!$A$2:$G$101,7,FALSE)</f>
        <v>123.46</v>
      </c>
      <c r="T1805" s="6">
        <f>VLOOKUP(D1805,'Cleaned Product Dim'!$A$2:$H$101,8,FALSE)</f>
        <v>76</v>
      </c>
      <c r="U1805" s="6" t="str">
        <f>VLOOKUP(E1805,'Cleaned Store Dim'!$A$2:$C$21,3,FALSE)</f>
        <v>North</v>
      </c>
      <c r="V1805" s="6" t="str">
        <f>VLOOKUP(E1805,'Cleaned Store Dim'!$A$2:$E$21,5,FALSE)</f>
        <v>Online</v>
      </c>
      <c r="W1805" s="6" t="str">
        <f>VLOOKUP(E1805,'Cleaned Store Dim'!$A$2:$F$21,6,FALSE)</f>
        <v>Sabrina</v>
      </c>
    </row>
    <row r="1806" spans="1:23" ht="15.75" x14ac:dyDescent="0.25">
      <c r="A1806" s="4" t="s">
        <v>3771</v>
      </c>
      <c r="B1806" s="20">
        <v>45971</v>
      </c>
      <c r="C1806" s="4" t="s">
        <v>784</v>
      </c>
      <c r="D1806" s="4" t="s">
        <v>1652</v>
      </c>
      <c r="E1806" s="4" t="s">
        <v>1945</v>
      </c>
      <c r="F1806" s="4">
        <v>1</v>
      </c>
      <c r="G1806" s="4">
        <v>401.18</v>
      </c>
      <c r="H1806" s="4">
        <v>0.15</v>
      </c>
      <c r="I1806" s="4" t="s">
        <v>1964</v>
      </c>
      <c r="J1806" s="4">
        <v>341.00299999999999</v>
      </c>
      <c r="K1806" s="4">
        <f t="shared" si="112"/>
        <v>1</v>
      </c>
      <c r="L1806" s="4">
        <f t="shared" si="113"/>
        <v>401.18</v>
      </c>
      <c r="M1806" s="4">
        <f t="shared" si="114"/>
        <v>0.15</v>
      </c>
      <c r="N1806" s="4">
        <f t="shared" si="115"/>
        <v>341.00299999999999</v>
      </c>
      <c r="O1806" s="6">
        <f>VLOOKUP(C1806,'Cleaned Customer Dim'!$A$2:$D$501,4,FALSE)</f>
        <v>31</v>
      </c>
      <c r="P1806" s="6" t="str">
        <f>VLOOKUP(C1806,'Cleaned Customer Dim'!$A$2:$E$501,5,FALSE)</f>
        <v>Male</v>
      </c>
      <c r="Q1806" s="6" t="str">
        <f>VLOOKUP(C1806,'Cleaned Customer Dim'!$A$2:$J$501,10,FALSE)</f>
        <v>Platinum</v>
      </c>
      <c r="R1806" s="4" t="str">
        <f>VLOOKUP(D1806,'Cleaned Product Dim'!$A$2:$C$101,3,FALSE)</f>
        <v>Clothing</v>
      </c>
      <c r="S1806" s="6">
        <f>VLOOKUP(D1806,'Cleaned Product Dim'!$A$2:$G$101,7,FALSE)</f>
        <v>174.02</v>
      </c>
      <c r="T1806" s="6">
        <f>VLOOKUP(D1806,'Cleaned Product Dim'!$A$2:$H$101,8,FALSE)</f>
        <v>268</v>
      </c>
      <c r="U1806" s="6" t="str">
        <f>VLOOKUP(E1806,'Cleaned Store Dim'!$A$2:$C$21,3,FALSE)</f>
        <v>East</v>
      </c>
      <c r="V1806" s="6" t="str">
        <f>VLOOKUP(E1806,'Cleaned Store Dim'!$A$2:$E$21,5,FALSE)</f>
        <v>Flagship</v>
      </c>
      <c r="W1806" s="6" t="str">
        <f>VLOOKUP(E1806,'Cleaned Store Dim'!$A$2:$F$21,6,FALSE)</f>
        <v>East Stevechester</v>
      </c>
    </row>
    <row r="1807" spans="1:23" ht="15.75" x14ac:dyDescent="0.25">
      <c r="A1807" s="4" t="s">
        <v>3772</v>
      </c>
      <c r="B1807" s="20">
        <v>45486</v>
      </c>
      <c r="C1807" s="4" t="s">
        <v>1157</v>
      </c>
      <c r="D1807" s="4" t="s">
        <v>1756</v>
      </c>
      <c r="E1807" s="4" t="s">
        <v>1945</v>
      </c>
      <c r="F1807" s="4">
        <v>3</v>
      </c>
      <c r="G1807" s="4">
        <v>658.33</v>
      </c>
      <c r="H1807" s="4">
        <v>0.12</v>
      </c>
      <c r="I1807" s="4" t="s">
        <v>1964</v>
      </c>
      <c r="J1807" s="4">
        <v>1737.9911999999999</v>
      </c>
      <c r="K1807" s="4">
        <f t="shared" si="112"/>
        <v>3</v>
      </c>
      <c r="L1807" s="4">
        <f t="shared" si="113"/>
        <v>658.33</v>
      </c>
      <c r="M1807" s="4">
        <f t="shared" si="114"/>
        <v>0.12</v>
      </c>
      <c r="N1807" s="4">
        <f t="shared" si="115"/>
        <v>1737.9911999999999</v>
      </c>
      <c r="O1807" s="6">
        <f>VLOOKUP(C1807,'Cleaned Customer Dim'!$A$2:$D$501,4,FALSE)</f>
        <v>40</v>
      </c>
      <c r="P1807" s="6" t="str">
        <f>VLOOKUP(C1807,'Cleaned Customer Dim'!$A$2:$E$501,5,FALSE)</f>
        <v>Female</v>
      </c>
      <c r="Q1807" s="6" t="str">
        <f>VLOOKUP(C1807,'Cleaned Customer Dim'!$A$2:$J$501,10,FALSE)</f>
        <v>Platinum</v>
      </c>
      <c r="R1807" s="4" t="str">
        <f>VLOOKUP(D1807,'Cleaned Product Dim'!$A$2:$C$101,3,FALSE)</f>
        <v>Clothing</v>
      </c>
      <c r="S1807" s="6">
        <f>VLOOKUP(D1807,'Cleaned Product Dim'!$A$2:$G$101,7,FALSE)</f>
        <v>113.83</v>
      </c>
      <c r="T1807" s="6">
        <f>VLOOKUP(D1807,'Cleaned Product Dim'!$A$2:$H$101,8,FALSE)</f>
        <v>485</v>
      </c>
      <c r="U1807" s="6" t="str">
        <f>VLOOKUP(E1807,'Cleaned Store Dim'!$A$2:$C$21,3,FALSE)</f>
        <v>East</v>
      </c>
      <c r="V1807" s="6" t="str">
        <f>VLOOKUP(E1807,'Cleaned Store Dim'!$A$2:$E$21,5,FALSE)</f>
        <v>Flagship</v>
      </c>
      <c r="W1807" s="6" t="str">
        <f>VLOOKUP(E1807,'Cleaned Store Dim'!$A$2:$F$21,6,FALSE)</f>
        <v>East Stevechester</v>
      </c>
    </row>
    <row r="1808" spans="1:23" ht="15.75" x14ac:dyDescent="0.25">
      <c r="A1808" s="4" t="s">
        <v>3773</v>
      </c>
      <c r="B1808" s="20">
        <v>45298</v>
      </c>
      <c r="C1808" s="4" t="s">
        <v>665</v>
      </c>
      <c r="D1808" s="4" t="s">
        <v>1728</v>
      </c>
      <c r="E1808" s="4" t="s">
        <v>1927</v>
      </c>
      <c r="F1808" s="4">
        <v>4</v>
      </c>
      <c r="G1808" s="4">
        <v>450.3</v>
      </c>
      <c r="H1808" s="4">
        <v>0.02</v>
      </c>
      <c r="I1808" s="4" t="s">
        <v>1959</v>
      </c>
      <c r="J1808" s="4">
        <v>1765.1759999999999</v>
      </c>
      <c r="K1808" s="4">
        <f t="shared" si="112"/>
        <v>4</v>
      </c>
      <c r="L1808" s="4">
        <f t="shared" si="113"/>
        <v>450.3</v>
      </c>
      <c r="M1808" s="4">
        <f t="shared" si="114"/>
        <v>0.02</v>
      </c>
      <c r="N1808" s="4">
        <f t="shared" si="115"/>
        <v>1765.1759999999999</v>
      </c>
      <c r="O1808" s="6">
        <f>VLOOKUP(C1808,'Cleaned Customer Dim'!$A$2:$D$501,4,FALSE)</f>
        <v>25</v>
      </c>
      <c r="P1808" s="6" t="str">
        <f>VLOOKUP(C1808,'Cleaned Customer Dim'!$A$2:$E$501,5,FALSE)</f>
        <v>Female</v>
      </c>
      <c r="Q1808" s="6" t="str">
        <f>VLOOKUP(C1808,'Cleaned Customer Dim'!$A$2:$J$501,10,FALSE)</f>
        <v>Bronze</v>
      </c>
      <c r="R1808" s="4" t="str">
        <f>VLOOKUP(D1808,'Cleaned Product Dim'!$A$2:$C$101,3,FALSE)</f>
        <v>Beauty</v>
      </c>
      <c r="S1808" s="6">
        <f>VLOOKUP(D1808,'Cleaned Product Dim'!$A$2:$G$101,7,FALSE)</f>
        <v>43.29</v>
      </c>
      <c r="T1808" s="6">
        <f>VLOOKUP(D1808,'Cleaned Product Dim'!$A$2:$H$101,8,FALSE)</f>
        <v>267</v>
      </c>
      <c r="U1808" s="6" t="str">
        <f>VLOOKUP(E1808,'Cleaned Store Dim'!$A$2:$C$21,3,FALSE)</f>
        <v>South</v>
      </c>
      <c r="V1808" s="6" t="str">
        <f>VLOOKUP(E1808,'Cleaned Store Dim'!$A$2:$E$21,5,FALSE)</f>
        <v>Online</v>
      </c>
      <c r="W1808" s="6" t="str">
        <f>VLOOKUP(E1808,'Cleaned Store Dim'!$A$2:$F$21,6,FALSE)</f>
        <v>Lake</v>
      </c>
    </row>
    <row r="1809" spans="1:23" ht="15.75" x14ac:dyDescent="0.25">
      <c r="A1809" s="4" t="s">
        <v>3774</v>
      </c>
      <c r="B1809" s="20">
        <v>45934</v>
      </c>
      <c r="C1809" s="4" t="s">
        <v>497</v>
      </c>
      <c r="D1809" s="4" t="s">
        <v>1865</v>
      </c>
      <c r="E1809" s="4" t="s">
        <v>1924</v>
      </c>
      <c r="F1809" s="4">
        <v>4</v>
      </c>
      <c r="G1809" s="4">
        <v>33.630000000000003</v>
      </c>
      <c r="H1809" s="4">
        <v>0.05</v>
      </c>
      <c r="I1809" s="4" t="s">
        <v>1959</v>
      </c>
      <c r="J1809" s="4">
        <v>127.794</v>
      </c>
      <c r="K1809" s="4">
        <f t="shared" si="112"/>
        <v>4</v>
      </c>
      <c r="L1809" s="4">
        <f t="shared" si="113"/>
        <v>33.630000000000003</v>
      </c>
      <c r="M1809" s="4">
        <f t="shared" si="114"/>
        <v>0.05</v>
      </c>
      <c r="N1809" s="4">
        <f t="shared" si="115"/>
        <v>127.794</v>
      </c>
      <c r="O1809" s="6">
        <f>VLOOKUP(C1809,'Cleaned Customer Dim'!$A$2:$D$501,4,FALSE)</f>
        <v>46</v>
      </c>
      <c r="P1809" s="6" t="str">
        <f>VLOOKUP(C1809,'Cleaned Customer Dim'!$A$2:$E$501,5,FALSE)</f>
        <v>Male</v>
      </c>
      <c r="Q1809" s="6" t="str">
        <f>VLOOKUP(C1809,'Cleaned Customer Dim'!$A$2:$J$501,10,FALSE)</f>
        <v>Platinum</v>
      </c>
      <c r="R1809" s="4" t="str">
        <f>VLOOKUP(D1809,'Cleaned Product Dim'!$A$2:$C$101,3,FALSE)</f>
        <v>Beauty</v>
      </c>
      <c r="S1809" s="6">
        <f>VLOOKUP(D1809,'Cleaned Product Dim'!$A$2:$G$101,7,FALSE)</f>
        <v>358.47</v>
      </c>
      <c r="T1809" s="6">
        <f>VLOOKUP(D1809,'Cleaned Product Dim'!$A$2:$H$101,8,FALSE)</f>
        <v>213</v>
      </c>
      <c r="U1809" s="6" t="str">
        <f>VLOOKUP(E1809,'Cleaned Store Dim'!$A$2:$C$21,3,FALSE)</f>
        <v>East</v>
      </c>
      <c r="V1809" s="6" t="str">
        <f>VLOOKUP(E1809,'Cleaned Store Dim'!$A$2:$E$21,5,FALSE)</f>
        <v>Online</v>
      </c>
      <c r="W1809" s="6" t="str">
        <f>VLOOKUP(E1809,'Cleaned Store Dim'!$A$2:$F$21,6,FALSE)</f>
        <v>David</v>
      </c>
    </row>
    <row r="1810" spans="1:23" ht="15.75" x14ac:dyDescent="0.25">
      <c r="A1810" s="4" t="s">
        <v>3775</v>
      </c>
      <c r="B1810" s="20">
        <v>45329</v>
      </c>
      <c r="C1810" s="4" t="s">
        <v>145</v>
      </c>
      <c r="D1810" s="4" t="s">
        <v>1998</v>
      </c>
      <c r="E1810" s="4" t="s">
        <v>1887</v>
      </c>
      <c r="F1810" s="4">
        <v>3</v>
      </c>
      <c r="G1810" s="4">
        <v>168.89</v>
      </c>
      <c r="H1810" s="4">
        <v>0.03</v>
      </c>
      <c r="I1810" s="4" t="s">
        <v>1964</v>
      </c>
      <c r="J1810" s="4">
        <v>491.46989999999988</v>
      </c>
      <c r="K1810" s="4">
        <f t="shared" si="112"/>
        <v>3</v>
      </c>
      <c r="L1810" s="4">
        <f t="shared" si="113"/>
        <v>168.89</v>
      </c>
      <c r="M1810" s="4">
        <f t="shared" si="114"/>
        <v>0.03</v>
      </c>
      <c r="N1810" s="4">
        <f t="shared" si="115"/>
        <v>491.46989999999988</v>
      </c>
      <c r="O1810" s="6">
        <f>VLOOKUP(C1810,'Cleaned Customer Dim'!$A$2:$D$501,4,FALSE)</f>
        <v>52</v>
      </c>
      <c r="P1810" s="6" t="str">
        <f>VLOOKUP(C1810,'Cleaned Customer Dim'!$A$2:$E$501,5,FALSE)</f>
        <v>Male</v>
      </c>
      <c r="Q1810" s="6" t="str">
        <f>VLOOKUP(C1810,'Cleaned Customer Dim'!$A$2:$J$501,10,FALSE)</f>
        <v>Silver</v>
      </c>
      <c r="R1810" s="4" t="str">
        <f>VLOOKUP(D1810,'Cleaned Product Dim'!$A$2:$C$101,3,FALSE)</f>
        <v>Beauty</v>
      </c>
      <c r="S1810" s="6">
        <f>VLOOKUP(D1810,'Cleaned Product Dim'!$A$2:$G$101,7,FALSE)</f>
        <v>337.42</v>
      </c>
      <c r="T1810" s="6">
        <f>VLOOKUP(D1810,'Cleaned Product Dim'!$A$2:$H$101,8,FALSE)</f>
        <v>256</v>
      </c>
      <c r="U1810" s="6" t="str">
        <f>VLOOKUP(E1810,'Cleaned Store Dim'!$A$2:$C$21,3,FALSE)</f>
        <v>East</v>
      </c>
      <c r="V1810" s="6" t="str">
        <f>VLOOKUP(E1810,'Cleaned Store Dim'!$A$2:$E$21,5,FALSE)</f>
        <v>Flagship</v>
      </c>
      <c r="W1810" s="6" t="str">
        <f>VLOOKUP(E1810,'Cleaned Store Dim'!$A$2:$F$21,6,FALSE)</f>
        <v>Washington</v>
      </c>
    </row>
    <row r="1811" spans="1:23" ht="15.75" x14ac:dyDescent="0.25">
      <c r="A1811" s="4" t="s">
        <v>3776</v>
      </c>
      <c r="B1811" s="20">
        <v>45605</v>
      </c>
      <c r="C1811" s="4" t="s">
        <v>345</v>
      </c>
      <c r="D1811" s="4" t="s">
        <v>1762</v>
      </c>
      <c r="E1811" s="4" t="s">
        <v>1927</v>
      </c>
      <c r="F1811" s="4">
        <v>1</v>
      </c>
      <c r="G1811" s="4">
        <v>141.85</v>
      </c>
      <c r="H1811" s="4">
        <v>0.06</v>
      </c>
      <c r="I1811" s="4" t="s">
        <v>1961</v>
      </c>
      <c r="J1811" s="4">
        <v>133.339</v>
      </c>
      <c r="K1811" s="4">
        <f t="shared" si="112"/>
        <v>1</v>
      </c>
      <c r="L1811" s="4">
        <f t="shared" si="113"/>
        <v>141.85</v>
      </c>
      <c r="M1811" s="4">
        <f t="shared" si="114"/>
        <v>0.06</v>
      </c>
      <c r="N1811" s="4">
        <f t="shared" si="115"/>
        <v>133.339</v>
      </c>
      <c r="O1811" s="6">
        <f>VLOOKUP(C1811,'Cleaned Customer Dim'!$A$2:$D$501,4,FALSE)</f>
        <v>62</v>
      </c>
      <c r="P1811" s="6" t="str">
        <f>VLOOKUP(C1811,'Cleaned Customer Dim'!$A$2:$E$501,5,FALSE)</f>
        <v>Female</v>
      </c>
      <c r="Q1811" s="6" t="str">
        <f>VLOOKUP(C1811,'Cleaned Customer Dim'!$A$2:$J$501,10,FALSE)</f>
        <v>Platinum</v>
      </c>
      <c r="R1811" s="4" t="str">
        <f>VLOOKUP(D1811,'Cleaned Product Dim'!$A$2:$C$101,3,FALSE)</f>
        <v>Beauty</v>
      </c>
      <c r="S1811" s="6">
        <f>VLOOKUP(D1811,'Cleaned Product Dim'!$A$2:$G$101,7,FALSE)</f>
        <v>482.75</v>
      </c>
      <c r="T1811" s="6">
        <f>VLOOKUP(D1811,'Cleaned Product Dim'!$A$2:$H$101,8,FALSE)</f>
        <v>444</v>
      </c>
      <c r="U1811" s="6" t="str">
        <f>VLOOKUP(E1811,'Cleaned Store Dim'!$A$2:$C$21,3,FALSE)</f>
        <v>South</v>
      </c>
      <c r="V1811" s="6" t="str">
        <f>VLOOKUP(E1811,'Cleaned Store Dim'!$A$2:$E$21,5,FALSE)</f>
        <v>Online</v>
      </c>
      <c r="W1811" s="6" t="str">
        <f>VLOOKUP(E1811,'Cleaned Store Dim'!$A$2:$F$21,6,FALSE)</f>
        <v>Lake</v>
      </c>
    </row>
    <row r="1812" spans="1:23" ht="15.75" x14ac:dyDescent="0.25">
      <c r="A1812" s="4" t="s">
        <v>3777</v>
      </c>
      <c r="B1812" s="20">
        <v>45520</v>
      </c>
      <c r="C1812" s="4" t="s">
        <v>977</v>
      </c>
      <c r="D1812" s="4" t="s">
        <v>1683</v>
      </c>
      <c r="E1812" s="4" t="s">
        <v>1914</v>
      </c>
      <c r="F1812" s="4">
        <v>1</v>
      </c>
      <c r="G1812" s="4">
        <v>617.4</v>
      </c>
      <c r="H1812" s="4">
        <v>0.21</v>
      </c>
      <c r="I1812" s="4" t="s">
        <v>1959</v>
      </c>
      <c r="J1812" s="4">
        <v>487.74599999999998</v>
      </c>
      <c r="K1812" s="4">
        <f t="shared" si="112"/>
        <v>1</v>
      </c>
      <c r="L1812" s="4">
        <f t="shared" si="113"/>
        <v>617.4</v>
      </c>
      <c r="M1812" s="4">
        <f t="shared" si="114"/>
        <v>0.21</v>
      </c>
      <c r="N1812" s="4">
        <f t="shared" si="115"/>
        <v>487.74599999999998</v>
      </c>
      <c r="O1812" s="6">
        <f>VLOOKUP(C1812,'Cleaned Customer Dim'!$A$2:$D$501,4,FALSE)</f>
        <v>44</v>
      </c>
      <c r="P1812" s="6" t="str">
        <f>VLOOKUP(C1812,'Cleaned Customer Dim'!$A$2:$E$501,5,FALSE)</f>
        <v>Male</v>
      </c>
      <c r="Q1812" s="6" t="str">
        <f>VLOOKUP(C1812,'Cleaned Customer Dim'!$A$2:$J$501,10,FALSE)</f>
        <v>Platinum</v>
      </c>
      <c r="R1812" s="4" t="str">
        <f>VLOOKUP(D1812,'Cleaned Product Dim'!$A$2:$C$101,3,FALSE)</f>
        <v>Home</v>
      </c>
      <c r="S1812" s="6">
        <f>VLOOKUP(D1812,'Cleaned Product Dim'!$A$2:$G$101,7,FALSE)</f>
        <v>382.22</v>
      </c>
      <c r="T1812" s="6">
        <f>VLOOKUP(D1812,'Cleaned Product Dim'!$A$2:$H$101,8,FALSE)</f>
        <v>329</v>
      </c>
      <c r="U1812" s="6" t="str">
        <f>VLOOKUP(E1812,'Cleaned Store Dim'!$A$2:$C$21,3,FALSE)</f>
        <v>South</v>
      </c>
      <c r="V1812" s="6" t="str">
        <f>VLOOKUP(E1812,'Cleaned Store Dim'!$A$2:$E$21,5,FALSE)</f>
        <v>Online</v>
      </c>
      <c r="W1812" s="6" t="str">
        <f>VLOOKUP(E1812,'Cleaned Store Dim'!$A$2:$F$21,6,FALSE)</f>
        <v>Williamsport</v>
      </c>
    </row>
    <row r="1813" spans="1:23" ht="15.75" x14ac:dyDescent="0.25">
      <c r="A1813" s="4" t="s">
        <v>3778</v>
      </c>
      <c r="B1813" s="20">
        <v>45534</v>
      </c>
      <c r="C1813" s="4" t="s">
        <v>503</v>
      </c>
      <c r="D1813" s="4" t="s">
        <v>1741</v>
      </c>
      <c r="E1813" s="4" t="s">
        <v>1892</v>
      </c>
      <c r="F1813" s="4">
        <v>3</v>
      </c>
      <c r="G1813" s="4">
        <v>841.47</v>
      </c>
      <c r="H1813" s="4">
        <v>0.15</v>
      </c>
      <c r="I1813" s="4" t="s">
        <v>1964</v>
      </c>
      <c r="J1813" s="4">
        <v>2145.7485000000001</v>
      </c>
      <c r="K1813" s="4">
        <f t="shared" si="112"/>
        <v>3</v>
      </c>
      <c r="L1813" s="4">
        <f t="shared" si="113"/>
        <v>841.47</v>
      </c>
      <c r="M1813" s="4">
        <f t="shared" si="114"/>
        <v>0.15</v>
      </c>
      <c r="N1813" s="4">
        <f t="shared" si="115"/>
        <v>2145.7485000000001</v>
      </c>
      <c r="O1813" s="6">
        <f>VLOOKUP(C1813,'Cleaned Customer Dim'!$A$2:$D$501,4,FALSE)</f>
        <v>49</v>
      </c>
      <c r="P1813" s="6" t="str">
        <f>VLOOKUP(C1813,'Cleaned Customer Dim'!$A$2:$E$501,5,FALSE)</f>
        <v>Female</v>
      </c>
      <c r="Q1813" s="6" t="str">
        <f>VLOOKUP(C1813,'Cleaned Customer Dim'!$A$2:$J$501,10,FALSE)</f>
        <v>Platinum</v>
      </c>
      <c r="R1813" s="4" t="str">
        <f>VLOOKUP(D1813,'Cleaned Product Dim'!$A$2:$C$101,3,FALSE)</f>
        <v>Clothing</v>
      </c>
      <c r="S1813" s="6">
        <f>VLOOKUP(D1813,'Cleaned Product Dim'!$A$2:$G$101,7,FALSE)</f>
        <v>386.56</v>
      </c>
      <c r="T1813" s="6">
        <f>VLOOKUP(D1813,'Cleaned Product Dim'!$A$2:$H$101,8,FALSE)</f>
        <v>125</v>
      </c>
      <c r="U1813" s="6" t="str">
        <f>VLOOKUP(E1813,'Cleaned Store Dim'!$A$2:$C$21,3,FALSE)</f>
        <v>North</v>
      </c>
      <c r="V1813" s="6" t="str">
        <f>VLOOKUP(E1813,'Cleaned Store Dim'!$A$2:$E$21,5,FALSE)</f>
        <v>Flagship</v>
      </c>
      <c r="W1813" s="6" t="str">
        <f>VLOOKUP(E1813,'Cleaned Store Dim'!$A$2:$F$21,6,FALSE)</f>
        <v>Daniel</v>
      </c>
    </row>
    <row r="1814" spans="1:23" ht="15.75" x14ac:dyDescent="0.25">
      <c r="A1814" s="4" t="s">
        <v>3779</v>
      </c>
      <c r="B1814" s="20">
        <v>45628</v>
      </c>
      <c r="C1814" s="4" t="s">
        <v>225</v>
      </c>
      <c r="D1814" s="4" t="s">
        <v>1638</v>
      </c>
      <c r="E1814" s="4" t="s">
        <v>1932</v>
      </c>
      <c r="F1814" s="4">
        <v>2</v>
      </c>
      <c r="G1814" s="4">
        <v>960.41</v>
      </c>
      <c r="H1814" s="4">
        <v>0.18</v>
      </c>
      <c r="I1814" s="4" t="s">
        <v>1959</v>
      </c>
      <c r="J1814" s="4">
        <v>1575.0724</v>
      </c>
      <c r="K1814" s="4">
        <f t="shared" si="112"/>
        <v>2</v>
      </c>
      <c r="L1814" s="4">
        <f t="shared" si="113"/>
        <v>960.41</v>
      </c>
      <c r="M1814" s="4">
        <f t="shared" si="114"/>
        <v>0.18</v>
      </c>
      <c r="N1814" s="4">
        <f t="shared" si="115"/>
        <v>1575.0724</v>
      </c>
      <c r="O1814" s="6">
        <f>VLOOKUP(C1814,'Cleaned Customer Dim'!$A$2:$D$501,4,FALSE)</f>
        <v>53</v>
      </c>
      <c r="P1814" s="6" t="str">
        <f>VLOOKUP(C1814,'Cleaned Customer Dim'!$A$2:$E$501,5,FALSE)</f>
        <v>Male</v>
      </c>
      <c r="Q1814" s="6" t="str">
        <f>VLOOKUP(C1814,'Cleaned Customer Dim'!$A$2:$J$501,10,FALSE)</f>
        <v>Platinum</v>
      </c>
      <c r="R1814" s="4" t="str">
        <f>VLOOKUP(D1814,'Cleaned Product Dim'!$A$2:$C$101,3,FALSE)</f>
        <v>Home</v>
      </c>
      <c r="S1814" s="6">
        <f>VLOOKUP(D1814,'Cleaned Product Dim'!$A$2:$G$101,7,FALSE)</f>
        <v>123.46</v>
      </c>
      <c r="T1814" s="6">
        <f>VLOOKUP(D1814,'Cleaned Product Dim'!$A$2:$H$101,8,FALSE)</f>
        <v>76</v>
      </c>
      <c r="U1814" s="6" t="str">
        <f>VLOOKUP(E1814,'Cleaned Store Dim'!$A$2:$C$21,3,FALSE)</f>
        <v>East</v>
      </c>
      <c r="V1814" s="6" t="str">
        <f>VLOOKUP(E1814,'Cleaned Store Dim'!$A$2:$E$21,5,FALSE)</f>
        <v>Flagship</v>
      </c>
      <c r="W1814" s="6" t="str">
        <f>VLOOKUP(E1814,'Cleaned Store Dim'!$A$2:$F$21,6,FALSE)</f>
        <v>Johnsonville</v>
      </c>
    </row>
    <row r="1815" spans="1:23" ht="15.75" x14ac:dyDescent="0.25">
      <c r="A1815" s="4" t="s">
        <v>3780</v>
      </c>
      <c r="B1815" s="20">
        <v>45289</v>
      </c>
      <c r="C1815" s="4" t="s">
        <v>1407</v>
      </c>
      <c r="D1815" s="4" t="s">
        <v>1808</v>
      </c>
      <c r="E1815" s="4" t="s">
        <v>1945</v>
      </c>
      <c r="F1815" s="4">
        <v>3</v>
      </c>
      <c r="G1815" s="4">
        <v>717.22</v>
      </c>
      <c r="H1815" s="4">
        <v>0.24</v>
      </c>
      <c r="I1815" s="4" t="s">
        <v>1961</v>
      </c>
      <c r="J1815" s="4">
        <v>1635.2616</v>
      </c>
      <c r="K1815" s="4">
        <f t="shared" si="112"/>
        <v>3</v>
      </c>
      <c r="L1815" s="4">
        <f t="shared" si="113"/>
        <v>717.22</v>
      </c>
      <c r="M1815" s="4">
        <f t="shared" si="114"/>
        <v>0.24</v>
      </c>
      <c r="N1815" s="4">
        <f t="shared" si="115"/>
        <v>1635.2616</v>
      </c>
      <c r="O1815" s="6">
        <f>VLOOKUP(C1815,'Cleaned Customer Dim'!$A$2:$D$501,4,FALSE)</f>
        <v>46</v>
      </c>
      <c r="P1815" s="6" t="str">
        <f>VLOOKUP(C1815,'Cleaned Customer Dim'!$A$2:$E$501,5,FALSE)</f>
        <v>Male</v>
      </c>
      <c r="Q1815" s="6" t="str">
        <f>VLOOKUP(C1815,'Cleaned Customer Dim'!$A$2:$J$501,10,FALSE)</f>
        <v>Gold</v>
      </c>
      <c r="R1815" s="4" t="str">
        <f>VLOOKUP(D1815,'Cleaned Product Dim'!$A$2:$C$101,3,FALSE)</f>
        <v>Clothing</v>
      </c>
      <c r="S1815" s="6">
        <f>VLOOKUP(D1815,'Cleaned Product Dim'!$A$2:$G$101,7,FALSE)</f>
        <v>158.13999999999999</v>
      </c>
      <c r="T1815" s="6">
        <f>VLOOKUP(D1815,'Cleaned Product Dim'!$A$2:$H$101,8,FALSE)</f>
        <v>82</v>
      </c>
      <c r="U1815" s="6" t="str">
        <f>VLOOKUP(E1815,'Cleaned Store Dim'!$A$2:$C$21,3,FALSE)</f>
        <v>East</v>
      </c>
      <c r="V1815" s="6" t="str">
        <f>VLOOKUP(E1815,'Cleaned Store Dim'!$A$2:$E$21,5,FALSE)</f>
        <v>Flagship</v>
      </c>
      <c r="W1815" s="6" t="str">
        <f>VLOOKUP(E1815,'Cleaned Store Dim'!$A$2:$F$21,6,FALSE)</f>
        <v>East Stevechester</v>
      </c>
    </row>
    <row r="1816" spans="1:23" ht="15.75" x14ac:dyDescent="0.25">
      <c r="A1816" s="4" t="s">
        <v>3781</v>
      </c>
      <c r="B1816" s="20">
        <v>45832</v>
      </c>
      <c r="C1816" s="4" t="s">
        <v>406</v>
      </c>
      <c r="D1816" s="4" t="s">
        <v>1606</v>
      </c>
      <c r="E1816" s="4" t="s">
        <v>1887</v>
      </c>
      <c r="F1816" s="4">
        <v>1</v>
      </c>
      <c r="G1816" s="4">
        <v>281.83</v>
      </c>
      <c r="H1816" s="4">
        <v>0.16</v>
      </c>
      <c r="I1816" s="4" t="s">
        <v>1964</v>
      </c>
      <c r="J1816" s="4">
        <v>236.7372</v>
      </c>
      <c r="K1816" s="4">
        <f t="shared" si="112"/>
        <v>1</v>
      </c>
      <c r="L1816" s="4">
        <f t="shared" si="113"/>
        <v>281.83</v>
      </c>
      <c r="M1816" s="4">
        <f t="shared" si="114"/>
        <v>0.16</v>
      </c>
      <c r="N1816" s="4">
        <f t="shared" si="115"/>
        <v>236.7372</v>
      </c>
      <c r="O1816" s="6">
        <f>VLOOKUP(C1816,'Cleaned Customer Dim'!$A$2:$D$501,4,FALSE)</f>
        <v>53</v>
      </c>
      <c r="P1816" s="6" t="str">
        <f>VLOOKUP(C1816,'Cleaned Customer Dim'!$A$2:$E$501,5,FALSE)</f>
        <v>Female</v>
      </c>
      <c r="Q1816" s="6" t="str">
        <f>VLOOKUP(C1816,'Cleaned Customer Dim'!$A$2:$J$501,10,FALSE)</f>
        <v>Platinum</v>
      </c>
      <c r="R1816" s="4" t="str">
        <f>VLOOKUP(D1816,'Cleaned Product Dim'!$A$2:$C$101,3,FALSE)</f>
        <v>Beauty</v>
      </c>
      <c r="S1816" s="6">
        <f>VLOOKUP(D1816,'Cleaned Product Dim'!$A$2:$G$101,7,FALSE)</f>
        <v>115.82</v>
      </c>
      <c r="T1816" s="6">
        <f>VLOOKUP(D1816,'Cleaned Product Dim'!$A$2:$H$101,8,FALSE)</f>
        <v>460</v>
      </c>
      <c r="U1816" s="6" t="str">
        <f>VLOOKUP(E1816,'Cleaned Store Dim'!$A$2:$C$21,3,FALSE)</f>
        <v>East</v>
      </c>
      <c r="V1816" s="6" t="str">
        <f>VLOOKUP(E1816,'Cleaned Store Dim'!$A$2:$E$21,5,FALSE)</f>
        <v>Flagship</v>
      </c>
      <c r="W1816" s="6" t="str">
        <f>VLOOKUP(E1816,'Cleaned Store Dim'!$A$2:$F$21,6,FALSE)</f>
        <v>Washington</v>
      </c>
    </row>
    <row r="1817" spans="1:23" ht="15.75" x14ac:dyDescent="0.25">
      <c r="A1817" s="4" t="s">
        <v>3782</v>
      </c>
      <c r="B1817" s="20">
        <v>45400</v>
      </c>
      <c r="C1817" s="4" t="s">
        <v>674</v>
      </c>
      <c r="D1817" s="4" t="s">
        <v>1759</v>
      </c>
      <c r="E1817" s="4" t="s">
        <v>1934</v>
      </c>
      <c r="F1817" s="4">
        <v>1</v>
      </c>
      <c r="G1817" s="4">
        <v>509.08</v>
      </c>
      <c r="H1817" s="4">
        <v>0.04</v>
      </c>
      <c r="I1817" s="4" t="s">
        <v>1961</v>
      </c>
      <c r="J1817" s="4">
        <v>488.71679999999998</v>
      </c>
      <c r="K1817" s="4">
        <f t="shared" si="112"/>
        <v>1</v>
      </c>
      <c r="L1817" s="4">
        <f t="shared" si="113"/>
        <v>509.08</v>
      </c>
      <c r="M1817" s="4">
        <f t="shared" si="114"/>
        <v>0.04</v>
      </c>
      <c r="N1817" s="4">
        <f t="shared" si="115"/>
        <v>488.71679999999998</v>
      </c>
      <c r="O1817" s="6">
        <f>VLOOKUP(C1817,'Cleaned Customer Dim'!$A$2:$D$501,4,FALSE)</f>
        <v>52</v>
      </c>
      <c r="P1817" s="6" t="str">
        <f>VLOOKUP(C1817,'Cleaned Customer Dim'!$A$2:$E$501,5,FALSE)</f>
        <v>Male</v>
      </c>
      <c r="Q1817" s="6" t="str">
        <f>VLOOKUP(C1817,'Cleaned Customer Dim'!$A$2:$J$501,10,FALSE)</f>
        <v>Platinum</v>
      </c>
      <c r="R1817" s="4" t="str">
        <f>VLOOKUP(D1817,'Cleaned Product Dim'!$A$2:$C$101,3,FALSE)</f>
        <v>Beauty</v>
      </c>
      <c r="S1817" s="6">
        <f>VLOOKUP(D1817,'Cleaned Product Dim'!$A$2:$G$101,7,FALSE)</f>
        <v>17.309999999999999</v>
      </c>
      <c r="T1817" s="6">
        <f>VLOOKUP(D1817,'Cleaned Product Dim'!$A$2:$H$101,8,FALSE)</f>
        <v>399</v>
      </c>
      <c r="U1817" s="6" t="str">
        <f>VLOOKUP(E1817,'Cleaned Store Dim'!$A$2:$C$21,3,FALSE)</f>
        <v>South</v>
      </c>
      <c r="V1817" s="6" t="str">
        <f>VLOOKUP(E1817,'Cleaned Store Dim'!$A$2:$E$21,5,FALSE)</f>
        <v>Outlet</v>
      </c>
      <c r="W1817" s="6" t="str">
        <f>VLOOKUP(E1817,'Cleaned Store Dim'!$A$2:$F$21,6,FALSE)</f>
        <v>Christopher</v>
      </c>
    </row>
    <row r="1818" spans="1:23" ht="15.75" x14ac:dyDescent="0.25">
      <c r="A1818" s="4" t="s">
        <v>3783</v>
      </c>
      <c r="B1818" s="20">
        <v>45930</v>
      </c>
      <c r="C1818" s="4" t="s">
        <v>1258</v>
      </c>
      <c r="D1818" s="4" t="s">
        <v>1871</v>
      </c>
      <c r="E1818" s="4" t="s">
        <v>1896</v>
      </c>
      <c r="F1818" s="4">
        <v>4</v>
      </c>
      <c r="G1818" s="4">
        <v>827.09</v>
      </c>
      <c r="H1818" s="4">
        <v>0.3</v>
      </c>
      <c r="I1818" s="4" t="s">
        <v>1959</v>
      </c>
      <c r="J1818" s="4">
        <v>2315.8519999999999</v>
      </c>
      <c r="K1818" s="4">
        <f t="shared" si="112"/>
        <v>4</v>
      </c>
      <c r="L1818" s="4">
        <f t="shared" si="113"/>
        <v>827.09</v>
      </c>
      <c r="M1818" s="4">
        <f t="shared" si="114"/>
        <v>0.3</v>
      </c>
      <c r="N1818" s="4">
        <f t="shared" si="115"/>
        <v>2315.8519999999999</v>
      </c>
      <c r="O1818" s="6">
        <f>VLOOKUP(C1818,'Cleaned Customer Dim'!$A$2:$D$501,4,FALSE)</f>
        <v>57</v>
      </c>
      <c r="P1818" s="6" t="str">
        <f>VLOOKUP(C1818,'Cleaned Customer Dim'!$A$2:$E$501,5,FALSE)</f>
        <v>Female</v>
      </c>
      <c r="Q1818" s="6" t="str">
        <f>VLOOKUP(C1818,'Cleaned Customer Dim'!$A$2:$J$501,10,FALSE)</f>
        <v>Platinum</v>
      </c>
      <c r="R1818" s="4" t="str">
        <f>VLOOKUP(D1818,'Cleaned Product Dim'!$A$2:$C$101,3,FALSE)</f>
        <v>Clothing</v>
      </c>
      <c r="S1818" s="6">
        <f>VLOOKUP(D1818,'Cleaned Product Dim'!$A$2:$G$101,7,FALSE)</f>
        <v>358.47</v>
      </c>
      <c r="T1818" s="6">
        <f>VLOOKUP(D1818,'Cleaned Product Dim'!$A$2:$H$101,8,FALSE)</f>
        <v>143</v>
      </c>
      <c r="U1818" s="6" t="str">
        <f>VLOOKUP(E1818,'Cleaned Store Dim'!$A$2:$C$21,3,FALSE)</f>
        <v>South</v>
      </c>
      <c r="V1818" s="6" t="str">
        <f>VLOOKUP(E1818,'Cleaned Store Dim'!$A$2:$E$21,5,FALSE)</f>
        <v>Outlet</v>
      </c>
      <c r="W1818" s="6" t="str">
        <f>VLOOKUP(E1818,'Cleaned Store Dim'!$A$2:$F$21,6,FALSE)</f>
        <v>North Nancy</v>
      </c>
    </row>
    <row r="1819" spans="1:23" ht="15.75" x14ac:dyDescent="0.25">
      <c r="A1819" s="4" t="s">
        <v>3784</v>
      </c>
      <c r="B1819" s="20">
        <v>45787</v>
      </c>
      <c r="C1819" s="4" t="s">
        <v>692</v>
      </c>
      <c r="D1819" s="4" t="s">
        <v>1664</v>
      </c>
      <c r="E1819" s="4" t="s">
        <v>1904</v>
      </c>
      <c r="F1819" s="4">
        <v>2</v>
      </c>
      <c r="G1819" s="4">
        <v>823.36</v>
      </c>
      <c r="H1819" s="4">
        <v>0.23</v>
      </c>
      <c r="I1819" s="4" t="s">
        <v>1959</v>
      </c>
      <c r="J1819" s="4">
        <v>1267.9744000000001</v>
      </c>
      <c r="K1819" s="4">
        <f t="shared" si="112"/>
        <v>2</v>
      </c>
      <c r="L1819" s="4">
        <f t="shared" si="113"/>
        <v>823.36</v>
      </c>
      <c r="M1819" s="4">
        <f t="shared" si="114"/>
        <v>0.23</v>
      </c>
      <c r="N1819" s="4">
        <f t="shared" si="115"/>
        <v>1267.9744000000001</v>
      </c>
      <c r="O1819" s="6">
        <f>VLOOKUP(C1819,'Cleaned Customer Dim'!$A$2:$D$501,4,FALSE)</f>
        <v>48</v>
      </c>
      <c r="P1819" s="6" t="str">
        <f>VLOOKUP(C1819,'Cleaned Customer Dim'!$A$2:$E$501,5,FALSE)</f>
        <v>Male</v>
      </c>
      <c r="Q1819" s="6" t="str">
        <f>VLOOKUP(C1819,'Cleaned Customer Dim'!$A$2:$J$501,10,FALSE)</f>
        <v>Silver</v>
      </c>
      <c r="R1819" s="4" t="str">
        <f>VLOOKUP(D1819,'Cleaned Product Dim'!$A$2:$C$101,3,FALSE)</f>
        <v>Home</v>
      </c>
      <c r="S1819" s="6">
        <f>VLOOKUP(D1819,'Cleaned Product Dim'!$A$2:$G$101,7,FALSE)</f>
        <v>218.48</v>
      </c>
      <c r="T1819" s="6">
        <f>VLOOKUP(D1819,'Cleaned Product Dim'!$A$2:$H$101,8,FALSE)</f>
        <v>276</v>
      </c>
      <c r="U1819" s="6" t="str">
        <f>VLOOKUP(E1819,'Cleaned Store Dim'!$A$2:$C$21,3,FALSE)</f>
        <v>South</v>
      </c>
      <c r="V1819" s="6" t="str">
        <f>VLOOKUP(E1819,'Cleaned Store Dim'!$A$2:$E$21,5,FALSE)</f>
        <v>Online</v>
      </c>
      <c r="W1819" s="6" t="str">
        <f>VLOOKUP(E1819,'Cleaned Store Dim'!$A$2:$F$21,6,FALSE)</f>
        <v>Sharon</v>
      </c>
    </row>
    <row r="1820" spans="1:23" ht="15.75" x14ac:dyDescent="0.25">
      <c r="A1820" s="4" t="s">
        <v>3785</v>
      </c>
      <c r="B1820" s="20">
        <v>45814</v>
      </c>
      <c r="C1820" s="4" t="s">
        <v>474</v>
      </c>
      <c r="D1820" s="4" t="s">
        <v>1655</v>
      </c>
      <c r="E1820" s="4" t="s">
        <v>1908</v>
      </c>
      <c r="F1820" s="4">
        <v>4</v>
      </c>
      <c r="G1820" s="4">
        <v>282.18</v>
      </c>
      <c r="H1820" s="4">
        <v>0.13</v>
      </c>
      <c r="I1820" s="4" t="s">
        <v>1964</v>
      </c>
      <c r="J1820" s="4">
        <v>981.9864</v>
      </c>
      <c r="K1820" s="4">
        <f t="shared" si="112"/>
        <v>4</v>
      </c>
      <c r="L1820" s="4">
        <f t="shared" si="113"/>
        <v>282.18</v>
      </c>
      <c r="M1820" s="4">
        <f t="shared" si="114"/>
        <v>0.13</v>
      </c>
      <c r="N1820" s="4">
        <f t="shared" si="115"/>
        <v>981.9864</v>
      </c>
      <c r="O1820" s="6">
        <f>VLOOKUP(C1820,'Cleaned Customer Dim'!$A$2:$D$501,4,FALSE)</f>
        <v>55</v>
      </c>
      <c r="P1820" s="6" t="str">
        <f>VLOOKUP(C1820,'Cleaned Customer Dim'!$A$2:$E$501,5,FALSE)</f>
        <v>Female</v>
      </c>
      <c r="Q1820" s="6" t="str">
        <f>VLOOKUP(C1820,'Cleaned Customer Dim'!$A$2:$J$501,10,FALSE)</f>
        <v>Platinum</v>
      </c>
      <c r="R1820" s="4" t="str">
        <f>VLOOKUP(D1820,'Cleaned Product Dim'!$A$2:$C$101,3,FALSE)</f>
        <v>Electronics</v>
      </c>
      <c r="S1820" s="6">
        <f>VLOOKUP(D1820,'Cleaned Product Dim'!$A$2:$G$101,7,FALSE)</f>
        <v>322.41000000000003</v>
      </c>
      <c r="T1820" s="6">
        <f>VLOOKUP(D1820,'Cleaned Product Dim'!$A$2:$H$101,8,FALSE)</f>
        <v>213</v>
      </c>
      <c r="U1820" s="6" t="str">
        <f>VLOOKUP(E1820,'Cleaned Store Dim'!$A$2:$C$21,3,FALSE)</f>
        <v>North</v>
      </c>
      <c r="V1820" s="6" t="str">
        <f>VLOOKUP(E1820,'Cleaned Store Dim'!$A$2:$E$21,5,FALSE)</f>
        <v>Outlet</v>
      </c>
      <c r="W1820" s="6" t="str">
        <f>VLOOKUP(E1820,'Cleaned Store Dim'!$A$2:$F$21,6,FALSE)</f>
        <v>Chester</v>
      </c>
    </row>
    <row r="1821" spans="1:23" ht="15.75" x14ac:dyDescent="0.25">
      <c r="A1821" s="4" t="s">
        <v>3786</v>
      </c>
      <c r="B1821" s="20">
        <v>45293</v>
      </c>
      <c r="C1821" s="4" t="s">
        <v>578</v>
      </c>
      <c r="D1821" s="4" t="s">
        <v>1638</v>
      </c>
      <c r="E1821" s="4" t="s">
        <v>1892</v>
      </c>
      <c r="F1821" s="4">
        <v>1</v>
      </c>
      <c r="G1821" s="4">
        <v>486.39</v>
      </c>
      <c r="H1821" s="4">
        <v>0.09</v>
      </c>
      <c r="I1821" s="4" t="s">
        <v>1964</v>
      </c>
      <c r="J1821" s="4">
        <v>442.61489999999998</v>
      </c>
      <c r="K1821" s="4">
        <f t="shared" si="112"/>
        <v>1</v>
      </c>
      <c r="L1821" s="4">
        <f t="shared" si="113"/>
        <v>486.39</v>
      </c>
      <c r="M1821" s="4">
        <f t="shared" si="114"/>
        <v>0.09</v>
      </c>
      <c r="N1821" s="4">
        <f t="shared" si="115"/>
        <v>442.61489999999998</v>
      </c>
      <c r="O1821" s="6">
        <f>VLOOKUP(C1821,'Cleaned Customer Dim'!$A$2:$D$501,4,FALSE)</f>
        <v>41</v>
      </c>
      <c r="P1821" s="6" t="str">
        <f>VLOOKUP(C1821,'Cleaned Customer Dim'!$A$2:$E$501,5,FALSE)</f>
        <v>Female</v>
      </c>
      <c r="Q1821" s="6" t="str">
        <f>VLOOKUP(C1821,'Cleaned Customer Dim'!$A$2:$J$501,10,FALSE)</f>
        <v>Bronze</v>
      </c>
      <c r="R1821" s="4" t="str">
        <f>VLOOKUP(D1821,'Cleaned Product Dim'!$A$2:$C$101,3,FALSE)</f>
        <v>Home</v>
      </c>
      <c r="S1821" s="6">
        <f>VLOOKUP(D1821,'Cleaned Product Dim'!$A$2:$G$101,7,FALSE)</f>
        <v>123.46</v>
      </c>
      <c r="T1821" s="6">
        <f>VLOOKUP(D1821,'Cleaned Product Dim'!$A$2:$H$101,8,FALSE)</f>
        <v>76</v>
      </c>
      <c r="U1821" s="6" t="str">
        <f>VLOOKUP(E1821,'Cleaned Store Dim'!$A$2:$C$21,3,FALSE)</f>
        <v>North</v>
      </c>
      <c r="V1821" s="6" t="str">
        <f>VLOOKUP(E1821,'Cleaned Store Dim'!$A$2:$E$21,5,FALSE)</f>
        <v>Flagship</v>
      </c>
      <c r="W1821" s="6" t="str">
        <f>VLOOKUP(E1821,'Cleaned Store Dim'!$A$2:$F$21,6,FALSE)</f>
        <v>Daniel</v>
      </c>
    </row>
    <row r="1822" spans="1:23" ht="15.75" x14ac:dyDescent="0.25">
      <c r="A1822" s="4" t="s">
        <v>3787</v>
      </c>
      <c r="B1822" s="20">
        <v>45312</v>
      </c>
      <c r="C1822" s="4" t="s">
        <v>176</v>
      </c>
      <c r="D1822" s="4" t="s">
        <v>1628</v>
      </c>
      <c r="E1822" s="4" t="s">
        <v>1901</v>
      </c>
      <c r="F1822" s="4">
        <v>2</v>
      </c>
      <c r="G1822" s="4">
        <v>603.62</v>
      </c>
      <c r="H1822" s="4">
        <v>0.18</v>
      </c>
      <c r="I1822" s="4" t="s">
        <v>1964</v>
      </c>
      <c r="J1822" s="4">
        <v>989.93680000000006</v>
      </c>
      <c r="K1822" s="4">
        <f t="shared" si="112"/>
        <v>2</v>
      </c>
      <c r="L1822" s="4">
        <f t="shared" si="113"/>
        <v>603.62</v>
      </c>
      <c r="M1822" s="4">
        <f t="shared" si="114"/>
        <v>0.18</v>
      </c>
      <c r="N1822" s="4">
        <f t="shared" si="115"/>
        <v>989.93680000000006</v>
      </c>
      <c r="O1822" s="6">
        <f>VLOOKUP(C1822,'Cleaned Customer Dim'!$A$2:$D$501,4,FALSE)</f>
        <v>34</v>
      </c>
      <c r="P1822" s="6" t="str">
        <f>VLOOKUP(C1822,'Cleaned Customer Dim'!$A$2:$E$501,5,FALSE)</f>
        <v>Male</v>
      </c>
      <c r="Q1822" s="6" t="str">
        <f>VLOOKUP(C1822,'Cleaned Customer Dim'!$A$2:$J$501,10,FALSE)</f>
        <v>Bronze</v>
      </c>
      <c r="R1822" s="4" t="str">
        <f>VLOOKUP(D1822,'Cleaned Product Dim'!$A$2:$C$101,3,FALSE)</f>
        <v>Clothing</v>
      </c>
      <c r="S1822" s="6">
        <f>VLOOKUP(D1822,'Cleaned Product Dim'!$A$2:$G$101,7,FALSE)</f>
        <v>265.73266666666666</v>
      </c>
      <c r="T1822" s="6">
        <f>VLOOKUP(D1822,'Cleaned Product Dim'!$A$2:$H$101,8,FALSE)</f>
        <v>343</v>
      </c>
      <c r="U1822" s="6" t="str">
        <f>VLOOKUP(E1822,'Cleaned Store Dim'!$A$2:$C$21,3,FALSE)</f>
        <v>North</v>
      </c>
      <c r="V1822" s="6" t="str">
        <f>VLOOKUP(E1822,'Cleaned Store Dim'!$A$2:$E$21,5,FALSE)</f>
        <v>Outlet</v>
      </c>
      <c r="W1822" s="6" t="str">
        <f>VLOOKUP(E1822,'Cleaned Store Dim'!$A$2:$F$21,6,FALSE)</f>
        <v>Goldberg</v>
      </c>
    </row>
    <row r="1823" spans="1:23" ht="15.75" x14ac:dyDescent="0.25">
      <c r="A1823" s="4" t="s">
        <v>3788</v>
      </c>
      <c r="B1823" s="20">
        <v>45554</v>
      </c>
      <c r="C1823" s="4" t="s">
        <v>503</v>
      </c>
      <c r="D1823" s="4" t="s">
        <v>1689</v>
      </c>
      <c r="E1823" s="4" t="s">
        <v>1917</v>
      </c>
      <c r="F1823" s="4">
        <v>3</v>
      </c>
      <c r="G1823" s="4">
        <v>204.17</v>
      </c>
      <c r="H1823" s="4">
        <v>0.1</v>
      </c>
      <c r="I1823" s="4" t="s">
        <v>1961</v>
      </c>
      <c r="J1823" s="4">
        <v>551.25900000000001</v>
      </c>
      <c r="K1823" s="4">
        <f t="shared" si="112"/>
        <v>3</v>
      </c>
      <c r="L1823" s="4">
        <f t="shared" si="113"/>
        <v>204.17</v>
      </c>
      <c r="M1823" s="4">
        <f t="shared" si="114"/>
        <v>0.1</v>
      </c>
      <c r="N1823" s="4">
        <f t="shared" si="115"/>
        <v>551.25900000000001</v>
      </c>
      <c r="O1823" s="6">
        <f>VLOOKUP(C1823,'Cleaned Customer Dim'!$A$2:$D$501,4,FALSE)</f>
        <v>49</v>
      </c>
      <c r="P1823" s="6" t="str">
        <f>VLOOKUP(C1823,'Cleaned Customer Dim'!$A$2:$E$501,5,FALSE)</f>
        <v>Female</v>
      </c>
      <c r="Q1823" s="6" t="str">
        <f>VLOOKUP(C1823,'Cleaned Customer Dim'!$A$2:$J$501,10,FALSE)</f>
        <v>Platinum</v>
      </c>
      <c r="R1823" s="4" t="str">
        <f>VLOOKUP(D1823,'Cleaned Product Dim'!$A$2:$C$101,3,FALSE)</f>
        <v>Clothing</v>
      </c>
      <c r="S1823" s="6">
        <f>VLOOKUP(D1823,'Cleaned Product Dim'!$A$2:$G$101,7,FALSE)</f>
        <v>353.47</v>
      </c>
      <c r="T1823" s="6">
        <f>VLOOKUP(D1823,'Cleaned Product Dim'!$A$2:$H$101,8,FALSE)</f>
        <v>214</v>
      </c>
      <c r="U1823" s="6" t="str">
        <f>VLOOKUP(E1823,'Cleaned Store Dim'!$A$2:$C$21,3,FALSE)</f>
        <v>West</v>
      </c>
      <c r="V1823" s="6" t="str">
        <f>VLOOKUP(E1823,'Cleaned Store Dim'!$A$2:$E$21,5,FALSE)</f>
        <v>Online</v>
      </c>
      <c r="W1823" s="6" t="str">
        <f>VLOOKUP(E1823,'Cleaned Store Dim'!$A$2:$F$21,6,FALSE)</f>
        <v>Thompson</v>
      </c>
    </row>
    <row r="1824" spans="1:23" ht="15.75" x14ac:dyDescent="0.25">
      <c r="A1824" s="4" t="s">
        <v>3789</v>
      </c>
      <c r="B1824" s="20">
        <v>45310</v>
      </c>
      <c r="C1824" s="4" t="s">
        <v>474</v>
      </c>
      <c r="D1824" s="4" t="s">
        <v>1590</v>
      </c>
      <c r="E1824" s="4" t="s">
        <v>1936</v>
      </c>
      <c r="F1824" s="4">
        <v>1</v>
      </c>
      <c r="G1824" s="4">
        <v>43.58</v>
      </c>
      <c r="H1824" s="4">
        <v>0.01</v>
      </c>
      <c r="I1824" s="4" t="s">
        <v>1964</v>
      </c>
      <c r="J1824" s="4">
        <v>43.144199999999998</v>
      </c>
      <c r="K1824" s="4">
        <f t="shared" si="112"/>
        <v>1</v>
      </c>
      <c r="L1824" s="4">
        <f t="shared" si="113"/>
        <v>43.58</v>
      </c>
      <c r="M1824" s="4">
        <f t="shared" si="114"/>
        <v>0.01</v>
      </c>
      <c r="N1824" s="4">
        <f t="shared" si="115"/>
        <v>43.144199999999998</v>
      </c>
      <c r="O1824" s="6">
        <f>VLOOKUP(C1824,'Cleaned Customer Dim'!$A$2:$D$501,4,FALSE)</f>
        <v>55</v>
      </c>
      <c r="P1824" s="6" t="str">
        <f>VLOOKUP(C1824,'Cleaned Customer Dim'!$A$2:$E$501,5,FALSE)</f>
        <v>Female</v>
      </c>
      <c r="Q1824" s="6" t="str">
        <f>VLOOKUP(C1824,'Cleaned Customer Dim'!$A$2:$J$501,10,FALSE)</f>
        <v>Platinum</v>
      </c>
      <c r="R1824" s="4" t="str">
        <f>VLOOKUP(D1824,'Cleaned Product Dim'!$A$2:$C$101,3,FALSE)</f>
        <v>Electronics</v>
      </c>
      <c r="S1824" s="6">
        <f>VLOOKUP(D1824,'Cleaned Product Dim'!$A$2:$G$101,7,FALSE)</f>
        <v>439.07</v>
      </c>
      <c r="T1824" s="6">
        <f>VLOOKUP(D1824,'Cleaned Product Dim'!$A$2:$H$101,8,FALSE)</f>
        <v>142</v>
      </c>
      <c r="U1824" s="6" t="str">
        <f>VLOOKUP(E1824,'Cleaned Store Dim'!$A$2:$C$21,3,FALSE)</f>
        <v>North</v>
      </c>
      <c r="V1824" s="6" t="str">
        <f>VLOOKUP(E1824,'Cleaned Store Dim'!$A$2:$E$21,5,FALSE)</f>
        <v>Flagship</v>
      </c>
      <c r="W1824" s="6" t="str">
        <f>VLOOKUP(E1824,'Cleaned Store Dim'!$A$2:$F$21,6,FALSE)</f>
        <v>Jenniferstad</v>
      </c>
    </row>
    <row r="1825" spans="1:23" ht="15.75" x14ac:dyDescent="0.25">
      <c r="A1825" s="4" t="s">
        <v>3790</v>
      </c>
      <c r="B1825" s="20">
        <v>45594</v>
      </c>
      <c r="C1825" s="4" t="s">
        <v>1055</v>
      </c>
      <c r="D1825" s="4" t="s">
        <v>1721</v>
      </c>
      <c r="E1825" s="4" t="s">
        <v>1896</v>
      </c>
      <c r="F1825" s="4">
        <v>3</v>
      </c>
      <c r="G1825" s="4">
        <v>469.33</v>
      </c>
      <c r="H1825" s="4">
        <v>0.14000000000000001</v>
      </c>
      <c r="I1825" s="4" t="s">
        <v>1961</v>
      </c>
      <c r="J1825" s="4">
        <v>1210.8714</v>
      </c>
      <c r="K1825" s="4">
        <f t="shared" si="112"/>
        <v>3</v>
      </c>
      <c r="L1825" s="4">
        <f t="shared" si="113"/>
        <v>469.33</v>
      </c>
      <c r="M1825" s="4">
        <f t="shared" si="114"/>
        <v>0.14000000000000001</v>
      </c>
      <c r="N1825" s="4">
        <f t="shared" si="115"/>
        <v>1210.8714</v>
      </c>
      <c r="O1825" s="6">
        <f>VLOOKUP(C1825,'Cleaned Customer Dim'!$A$2:$D$501,4,FALSE)</f>
        <v>34</v>
      </c>
      <c r="P1825" s="6" t="str">
        <f>VLOOKUP(C1825,'Cleaned Customer Dim'!$A$2:$E$501,5,FALSE)</f>
        <v>Female</v>
      </c>
      <c r="Q1825" s="6" t="str">
        <f>VLOOKUP(C1825,'Cleaned Customer Dim'!$A$2:$J$501,10,FALSE)</f>
        <v>Bronze</v>
      </c>
      <c r="R1825" s="4" t="str">
        <f>VLOOKUP(D1825,'Cleaned Product Dim'!$A$2:$C$101,3,FALSE)</f>
        <v>Beauty</v>
      </c>
      <c r="S1825" s="6">
        <f>VLOOKUP(D1825,'Cleaned Product Dim'!$A$2:$G$101,7,FALSE)</f>
        <v>250.41615384615383</v>
      </c>
      <c r="T1825" s="6">
        <f>VLOOKUP(D1825,'Cleaned Product Dim'!$A$2:$H$101,8,FALSE)</f>
        <v>431</v>
      </c>
      <c r="U1825" s="6" t="str">
        <f>VLOOKUP(E1825,'Cleaned Store Dim'!$A$2:$C$21,3,FALSE)</f>
        <v>South</v>
      </c>
      <c r="V1825" s="6" t="str">
        <f>VLOOKUP(E1825,'Cleaned Store Dim'!$A$2:$E$21,5,FALSE)</f>
        <v>Outlet</v>
      </c>
      <c r="W1825" s="6" t="str">
        <f>VLOOKUP(E1825,'Cleaned Store Dim'!$A$2:$F$21,6,FALSE)</f>
        <v>North Nancy</v>
      </c>
    </row>
    <row r="1826" spans="1:23" ht="15.75" x14ac:dyDescent="0.25">
      <c r="A1826" s="4" t="s">
        <v>3791</v>
      </c>
      <c r="B1826" s="20">
        <v>45695</v>
      </c>
      <c r="C1826" s="4" t="s">
        <v>689</v>
      </c>
      <c r="D1826" s="4" t="s">
        <v>1590</v>
      </c>
      <c r="E1826" s="4" t="s">
        <v>1917</v>
      </c>
      <c r="F1826" s="4">
        <v>4</v>
      </c>
      <c r="G1826" s="4">
        <v>836.23</v>
      </c>
      <c r="H1826" s="4">
        <v>0.12</v>
      </c>
      <c r="I1826" s="4" t="s">
        <v>1959</v>
      </c>
      <c r="J1826" s="4">
        <v>2943.5295999999998</v>
      </c>
      <c r="K1826" s="4">
        <f t="shared" si="112"/>
        <v>4</v>
      </c>
      <c r="L1826" s="4">
        <f t="shared" si="113"/>
        <v>836.23</v>
      </c>
      <c r="M1826" s="4">
        <f t="shared" si="114"/>
        <v>0.12</v>
      </c>
      <c r="N1826" s="4">
        <f t="shared" si="115"/>
        <v>2943.5295999999998</v>
      </c>
      <c r="O1826" s="6">
        <f>VLOOKUP(C1826,'Cleaned Customer Dim'!$A$2:$D$501,4,FALSE)</f>
        <v>50</v>
      </c>
      <c r="P1826" s="6" t="str">
        <f>VLOOKUP(C1826,'Cleaned Customer Dim'!$A$2:$E$501,5,FALSE)</f>
        <v>Female</v>
      </c>
      <c r="Q1826" s="6" t="str">
        <f>VLOOKUP(C1826,'Cleaned Customer Dim'!$A$2:$J$501,10,FALSE)</f>
        <v>Platinum</v>
      </c>
      <c r="R1826" s="4" t="str">
        <f>VLOOKUP(D1826,'Cleaned Product Dim'!$A$2:$C$101,3,FALSE)</f>
        <v>Electronics</v>
      </c>
      <c r="S1826" s="6">
        <f>VLOOKUP(D1826,'Cleaned Product Dim'!$A$2:$G$101,7,FALSE)</f>
        <v>439.07</v>
      </c>
      <c r="T1826" s="6">
        <f>VLOOKUP(D1826,'Cleaned Product Dim'!$A$2:$H$101,8,FALSE)</f>
        <v>142</v>
      </c>
      <c r="U1826" s="6" t="str">
        <f>VLOOKUP(E1826,'Cleaned Store Dim'!$A$2:$C$21,3,FALSE)</f>
        <v>West</v>
      </c>
      <c r="V1826" s="6" t="str">
        <f>VLOOKUP(E1826,'Cleaned Store Dim'!$A$2:$E$21,5,FALSE)</f>
        <v>Online</v>
      </c>
      <c r="W1826" s="6" t="str">
        <f>VLOOKUP(E1826,'Cleaned Store Dim'!$A$2:$F$21,6,FALSE)</f>
        <v>Thompson</v>
      </c>
    </row>
    <row r="1827" spans="1:23" ht="15.75" x14ac:dyDescent="0.25">
      <c r="A1827" s="4" t="s">
        <v>3792</v>
      </c>
      <c r="B1827" s="20">
        <v>45549</v>
      </c>
      <c r="C1827" s="4" t="s">
        <v>597</v>
      </c>
      <c r="D1827" s="4" t="s">
        <v>1783</v>
      </c>
      <c r="E1827" s="4" t="s">
        <v>1948</v>
      </c>
      <c r="F1827" s="4">
        <v>2</v>
      </c>
      <c r="G1827" s="4">
        <v>661.53</v>
      </c>
      <c r="H1827" s="4">
        <v>0.2</v>
      </c>
      <c r="I1827" s="4" t="s">
        <v>1961</v>
      </c>
      <c r="J1827" s="4">
        <v>1058.4480000000001</v>
      </c>
      <c r="K1827" s="4">
        <f t="shared" si="112"/>
        <v>2</v>
      </c>
      <c r="L1827" s="4">
        <f t="shared" si="113"/>
        <v>661.53</v>
      </c>
      <c r="M1827" s="4">
        <f t="shared" si="114"/>
        <v>0.2</v>
      </c>
      <c r="N1827" s="4">
        <f t="shared" si="115"/>
        <v>1058.4480000000001</v>
      </c>
      <c r="O1827" s="6">
        <f>VLOOKUP(C1827,'Cleaned Customer Dim'!$A$2:$D$501,4,FALSE)</f>
        <v>33</v>
      </c>
      <c r="P1827" s="6" t="str">
        <f>VLOOKUP(C1827,'Cleaned Customer Dim'!$A$2:$E$501,5,FALSE)</f>
        <v>Female</v>
      </c>
      <c r="Q1827" s="6" t="str">
        <f>VLOOKUP(C1827,'Cleaned Customer Dim'!$A$2:$J$501,10,FALSE)</f>
        <v>Bronze</v>
      </c>
      <c r="R1827" s="4" t="str">
        <f>VLOOKUP(D1827,'Cleaned Product Dim'!$A$2:$C$101,3,FALSE)</f>
        <v>Electronics</v>
      </c>
      <c r="S1827" s="6">
        <f>VLOOKUP(D1827,'Cleaned Product Dim'!$A$2:$G$101,7,FALSE)</f>
        <v>349.17</v>
      </c>
      <c r="T1827" s="6">
        <f>VLOOKUP(D1827,'Cleaned Product Dim'!$A$2:$H$101,8,FALSE)</f>
        <v>476</v>
      </c>
      <c r="U1827" s="6" t="str">
        <f>VLOOKUP(E1827,'Cleaned Store Dim'!$A$2:$C$21,3,FALSE)</f>
        <v>East</v>
      </c>
      <c r="V1827" s="6" t="str">
        <f>VLOOKUP(E1827,'Cleaned Store Dim'!$A$2:$E$21,5,FALSE)</f>
        <v>Online</v>
      </c>
      <c r="W1827" s="6" t="str">
        <f>VLOOKUP(E1827,'Cleaned Store Dim'!$A$2:$F$21,6,FALSE)</f>
        <v>Vasquez</v>
      </c>
    </row>
    <row r="1828" spans="1:23" ht="15.75" x14ac:dyDescent="0.25">
      <c r="A1828" s="4" t="s">
        <v>3793</v>
      </c>
      <c r="B1828" s="20">
        <v>45725</v>
      </c>
      <c r="C1828" s="4" t="s">
        <v>415</v>
      </c>
      <c r="D1828" s="4" t="s">
        <v>1750</v>
      </c>
      <c r="E1828" s="4" t="s">
        <v>1939</v>
      </c>
      <c r="F1828" s="4">
        <v>3</v>
      </c>
      <c r="G1828" s="4">
        <v>753.47</v>
      </c>
      <c r="H1828" s="4">
        <v>0.25</v>
      </c>
      <c r="I1828" s="4" t="s">
        <v>1961</v>
      </c>
      <c r="J1828" s="4">
        <v>1695.3074999999999</v>
      </c>
      <c r="K1828" s="4">
        <f t="shared" si="112"/>
        <v>3</v>
      </c>
      <c r="L1828" s="4">
        <f t="shared" si="113"/>
        <v>753.47</v>
      </c>
      <c r="M1828" s="4">
        <f t="shared" si="114"/>
        <v>0.25</v>
      </c>
      <c r="N1828" s="4">
        <f t="shared" si="115"/>
        <v>1695.3074999999999</v>
      </c>
      <c r="O1828" s="6">
        <f>VLOOKUP(C1828,'Cleaned Customer Dim'!$A$2:$D$501,4,FALSE)</f>
        <v>36</v>
      </c>
      <c r="P1828" s="6" t="str">
        <f>VLOOKUP(C1828,'Cleaned Customer Dim'!$A$2:$E$501,5,FALSE)</f>
        <v>Male</v>
      </c>
      <c r="Q1828" s="6" t="str">
        <f>VLOOKUP(C1828,'Cleaned Customer Dim'!$A$2:$J$501,10,FALSE)</f>
        <v>Platinum</v>
      </c>
      <c r="R1828" s="4" t="str">
        <f>VLOOKUP(D1828,'Cleaned Product Dim'!$A$2:$C$101,3,FALSE)</f>
        <v>Home</v>
      </c>
      <c r="S1828" s="6">
        <f>VLOOKUP(D1828,'Cleaned Product Dim'!$A$2:$G$101,7,FALSE)</f>
        <v>461.47</v>
      </c>
      <c r="T1828" s="6">
        <f>VLOOKUP(D1828,'Cleaned Product Dim'!$A$2:$H$101,8,FALSE)</f>
        <v>190</v>
      </c>
      <c r="U1828" s="6" t="str">
        <f>VLOOKUP(E1828,'Cleaned Store Dim'!$A$2:$C$21,3,FALSE)</f>
        <v>West</v>
      </c>
      <c r="V1828" s="6" t="str">
        <f>VLOOKUP(E1828,'Cleaned Store Dim'!$A$2:$E$21,5,FALSE)</f>
        <v>Flagship</v>
      </c>
      <c r="W1828" s="6" t="str">
        <f>VLOOKUP(E1828,'Cleaned Store Dim'!$A$2:$F$21,6,FALSE)</f>
        <v>New Jimmy</v>
      </c>
    </row>
    <row r="1829" spans="1:23" ht="15.75" x14ac:dyDescent="0.25">
      <c r="A1829" s="4" t="s">
        <v>3794</v>
      </c>
      <c r="B1829" s="20">
        <v>45673</v>
      </c>
      <c r="C1829" s="4" t="s">
        <v>530</v>
      </c>
      <c r="D1829" s="4" t="s">
        <v>1774</v>
      </c>
      <c r="E1829" s="4" t="s">
        <v>1887</v>
      </c>
      <c r="F1829" s="4">
        <v>3</v>
      </c>
      <c r="G1829" s="4">
        <v>713.95</v>
      </c>
      <c r="H1829" s="4">
        <v>0</v>
      </c>
      <c r="I1829" s="4" t="s">
        <v>1959</v>
      </c>
      <c r="J1829" s="4">
        <v>2141.85</v>
      </c>
      <c r="K1829" s="4">
        <f t="shared" si="112"/>
        <v>3</v>
      </c>
      <c r="L1829" s="4">
        <f t="shared" si="113"/>
        <v>713.95</v>
      </c>
      <c r="M1829" s="4">
        <f t="shared" si="114"/>
        <v>0</v>
      </c>
      <c r="N1829" s="4">
        <f t="shared" si="115"/>
        <v>2141.85</v>
      </c>
      <c r="O1829" s="6">
        <f>VLOOKUP(C1829,'Cleaned Customer Dim'!$A$2:$D$501,4,FALSE)</f>
        <v>46</v>
      </c>
      <c r="P1829" s="6" t="str">
        <f>VLOOKUP(C1829,'Cleaned Customer Dim'!$A$2:$E$501,5,FALSE)</f>
        <v>Male</v>
      </c>
      <c r="Q1829" s="6" t="str">
        <f>VLOOKUP(C1829,'Cleaned Customer Dim'!$A$2:$J$501,10,FALSE)</f>
        <v>Bronze</v>
      </c>
      <c r="R1829" s="4" t="str">
        <f>VLOOKUP(D1829,'Cleaned Product Dim'!$A$2:$C$101,3,FALSE)</f>
        <v>Beauty</v>
      </c>
      <c r="S1829" s="6">
        <f>VLOOKUP(D1829,'Cleaned Product Dim'!$A$2:$G$101,7,FALSE)</f>
        <v>299.11</v>
      </c>
      <c r="T1829" s="6">
        <f>VLOOKUP(D1829,'Cleaned Product Dim'!$A$2:$H$101,8,FALSE)</f>
        <v>118</v>
      </c>
      <c r="U1829" s="6" t="str">
        <f>VLOOKUP(E1829,'Cleaned Store Dim'!$A$2:$C$21,3,FALSE)</f>
        <v>East</v>
      </c>
      <c r="V1829" s="6" t="str">
        <f>VLOOKUP(E1829,'Cleaned Store Dim'!$A$2:$E$21,5,FALSE)</f>
        <v>Flagship</v>
      </c>
      <c r="W1829" s="6" t="str">
        <f>VLOOKUP(E1829,'Cleaned Store Dim'!$A$2:$F$21,6,FALSE)</f>
        <v>Washington</v>
      </c>
    </row>
    <row r="1830" spans="1:23" ht="15.75" x14ac:dyDescent="0.25">
      <c r="A1830" s="4" t="s">
        <v>3795</v>
      </c>
      <c r="B1830" s="20">
        <v>45395</v>
      </c>
      <c r="C1830" s="4" t="s">
        <v>357</v>
      </c>
      <c r="D1830" s="4" t="s">
        <v>1603</v>
      </c>
      <c r="E1830" s="4" t="s">
        <v>1908</v>
      </c>
      <c r="F1830" s="4">
        <v>3</v>
      </c>
      <c r="G1830" s="4">
        <v>596</v>
      </c>
      <c r="H1830" s="4">
        <v>0.28000000000000003</v>
      </c>
      <c r="I1830" s="4" t="s">
        <v>1964</v>
      </c>
      <c r="J1830" s="4">
        <v>1287.3599999999999</v>
      </c>
      <c r="K1830" s="4">
        <f t="shared" si="112"/>
        <v>3</v>
      </c>
      <c r="L1830" s="4">
        <f t="shared" si="113"/>
        <v>596</v>
      </c>
      <c r="M1830" s="4">
        <f t="shared" si="114"/>
        <v>0.28000000000000003</v>
      </c>
      <c r="N1830" s="4">
        <f t="shared" si="115"/>
        <v>1287.3599999999999</v>
      </c>
      <c r="O1830" s="6">
        <f>VLOOKUP(C1830,'Cleaned Customer Dim'!$A$2:$D$501,4,FALSE)</f>
        <v>35</v>
      </c>
      <c r="P1830" s="6" t="str">
        <f>VLOOKUP(C1830,'Cleaned Customer Dim'!$A$2:$E$501,5,FALSE)</f>
        <v>Male</v>
      </c>
      <c r="Q1830" s="6" t="str">
        <f>VLOOKUP(C1830,'Cleaned Customer Dim'!$A$2:$J$501,10,FALSE)</f>
        <v>Silver</v>
      </c>
      <c r="R1830" s="4" t="str">
        <f>VLOOKUP(D1830,'Cleaned Product Dim'!$A$2:$C$101,3,FALSE)</f>
        <v>Electronics</v>
      </c>
      <c r="S1830" s="6">
        <f>VLOOKUP(D1830,'Cleaned Product Dim'!$A$2:$G$101,7,FALSE)</f>
        <v>449.4</v>
      </c>
      <c r="T1830" s="6">
        <f>VLOOKUP(D1830,'Cleaned Product Dim'!$A$2:$H$101,8,FALSE)</f>
        <v>274.7</v>
      </c>
      <c r="U1830" s="6" t="str">
        <f>VLOOKUP(E1830,'Cleaned Store Dim'!$A$2:$C$21,3,FALSE)</f>
        <v>North</v>
      </c>
      <c r="V1830" s="6" t="str">
        <f>VLOOKUP(E1830,'Cleaned Store Dim'!$A$2:$E$21,5,FALSE)</f>
        <v>Outlet</v>
      </c>
      <c r="W1830" s="6" t="str">
        <f>VLOOKUP(E1830,'Cleaned Store Dim'!$A$2:$F$21,6,FALSE)</f>
        <v>Chester</v>
      </c>
    </row>
    <row r="1831" spans="1:23" ht="15.75" x14ac:dyDescent="0.25">
      <c r="A1831" s="4" t="s">
        <v>3796</v>
      </c>
      <c r="B1831" s="20">
        <v>45379</v>
      </c>
      <c r="C1831" s="4" t="s">
        <v>1061</v>
      </c>
      <c r="D1831" s="4" t="s">
        <v>1594</v>
      </c>
      <c r="E1831" s="4" t="s">
        <v>1921</v>
      </c>
      <c r="F1831" s="4">
        <v>2</v>
      </c>
      <c r="G1831" s="4">
        <v>169.46</v>
      </c>
      <c r="H1831" s="4">
        <v>0.03</v>
      </c>
      <c r="I1831" s="4" t="s">
        <v>1961</v>
      </c>
      <c r="J1831" s="4">
        <v>328.75240000000002</v>
      </c>
      <c r="K1831" s="4">
        <f t="shared" si="112"/>
        <v>2</v>
      </c>
      <c r="L1831" s="4">
        <f t="shared" si="113"/>
        <v>169.46</v>
      </c>
      <c r="M1831" s="4">
        <f t="shared" si="114"/>
        <v>0.03</v>
      </c>
      <c r="N1831" s="4">
        <f t="shared" si="115"/>
        <v>328.75240000000002</v>
      </c>
      <c r="O1831" s="6">
        <f>VLOOKUP(C1831,'Cleaned Customer Dim'!$A$2:$D$501,4,FALSE)</f>
        <v>50</v>
      </c>
      <c r="P1831" s="6" t="str">
        <f>VLOOKUP(C1831,'Cleaned Customer Dim'!$A$2:$E$501,5,FALSE)</f>
        <v>Female</v>
      </c>
      <c r="Q1831" s="6" t="str">
        <f>VLOOKUP(C1831,'Cleaned Customer Dim'!$A$2:$J$501,10,FALSE)</f>
        <v>Silver</v>
      </c>
      <c r="R1831" s="4" t="str">
        <f>VLOOKUP(D1831,'Cleaned Product Dim'!$A$2:$C$101,3,FALSE)</f>
        <v>Sports</v>
      </c>
      <c r="S1831" s="6">
        <f>VLOOKUP(D1831,'Cleaned Product Dim'!$A$2:$G$101,7,FALSE)</f>
        <v>495.72</v>
      </c>
      <c r="T1831" s="6">
        <f>VLOOKUP(D1831,'Cleaned Product Dim'!$A$2:$H$101,8,FALSE)</f>
        <v>323</v>
      </c>
      <c r="U1831" s="6" t="str">
        <f>VLOOKUP(E1831,'Cleaned Store Dim'!$A$2:$C$21,3,FALSE)</f>
        <v>South</v>
      </c>
      <c r="V1831" s="6" t="str">
        <f>VLOOKUP(E1831,'Cleaned Store Dim'!$A$2:$E$21,5,FALSE)</f>
        <v>Flagship</v>
      </c>
      <c r="W1831" s="6" t="str">
        <f>VLOOKUP(E1831,'Cleaned Store Dim'!$A$2:$F$21,6,FALSE)</f>
        <v>Johnstad</v>
      </c>
    </row>
    <row r="1832" spans="1:23" ht="15.75" x14ac:dyDescent="0.25">
      <c r="A1832" s="4" t="s">
        <v>3797</v>
      </c>
      <c r="B1832" s="20">
        <v>45860</v>
      </c>
      <c r="C1832" s="4" t="s">
        <v>959</v>
      </c>
      <c r="D1832" s="4" t="s">
        <v>1777</v>
      </c>
      <c r="E1832" s="4" t="s">
        <v>1934</v>
      </c>
      <c r="F1832" s="4">
        <v>4</v>
      </c>
      <c r="G1832" s="4">
        <v>611.91999999999996</v>
      </c>
      <c r="H1832" s="4">
        <v>0.2</v>
      </c>
      <c r="I1832" s="4" t="s">
        <v>1961</v>
      </c>
      <c r="J1832" s="4">
        <v>1958.144</v>
      </c>
      <c r="K1832" s="4">
        <f t="shared" si="112"/>
        <v>4</v>
      </c>
      <c r="L1832" s="4">
        <f t="shared" si="113"/>
        <v>611.91999999999996</v>
      </c>
      <c r="M1832" s="4">
        <f t="shared" si="114"/>
        <v>0.2</v>
      </c>
      <c r="N1832" s="4">
        <f t="shared" si="115"/>
        <v>1958.144</v>
      </c>
      <c r="O1832" s="6">
        <f>VLOOKUP(C1832,'Cleaned Customer Dim'!$A$2:$D$501,4,FALSE)</f>
        <v>29</v>
      </c>
      <c r="P1832" s="6" t="str">
        <f>VLOOKUP(C1832,'Cleaned Customer Dim'!$A$2:$E$501,5,FALSE)</f>
        <v>Male</v>
      </c>
      <c r="Q1832" s="6" t="str">
        <f>VLOOKUP(C1832,'Cleaned Customer Dim'!$A$2:$J$501,10,FALSE)</f>
        <v>Silver</v>
      </c>
      <c r="R1832" s="4" t="str">
        <f>VLOOKUP(D1832,'Cleaned Product Dim'!$A$2:$C$101,3,FALSE)</f>
        <v>Sports</v>
      </c>
      <c r="S1832" s="6">
        <f>VLOOKUP(D1832,'Cleaned Product Dim'!$A$2:$G$101,7,FALSE)</f>
        <v>240.63</v>
      </c>
      <c r="T1832" s="6">
        <f>VLOOKUP(D1832,'Cleaned Product Dim'!$A$2:$H$101,8,FALSE)</f>
        <v>423</v>
      </c>
      <c r="U1832" s="6" t="str">
        <f>VLOOKUP(E1832,'Cleaned Store Dim'!$A$2:$C$21,3,FALSE)</f>
        <v>South</v>
      </c>
      <c r="V1832" s="6" t="str">
        <f>VLOOKUP(E1832,'Cleaned Store Dim'!$A$2:$E$21,5,FALSE)</f>
        <v>Outlet</v>
      </c>
      <c r="W1832" s="6" t="str">
        <f>VLOOKUP(E1832,'Cleaned Store Dim'!$A$2:$F$21,6,FALSE)</f>
        <v>Christopher</v>
      </c>
    </row>
    <row r="1833" spans="1:23" ht="15.75" x14ac:dyDescent="0.25">
      <c r="A1833" s="4" t="s">
        <v>3798</v>
      </c>
      <c r="B1833" s="20">
        <v>45704</v>
      </c>
      <c r="C1833" s="4" t="s">
        <v>24</v>
      </c>
      <c r="D1833" s="4" t="s">
        <v>1805</v>
      </c>
      <c r="E1833" s="4" t="s">
        <v>1936</v>
      </c>
      <c r="F1833" s="4">
        <v>2</v>
      </c>
      <c r="G1833" s="4">
        <v>25.3</v>
      </c>
      <c r="H1833" s="4">
        <v>0.21</v>
      </c>
      <c r="I1833" s="4" t="s">
        <v>1959</v>
      </c>
      <c r="J1833" s="4">
        <v>39.973999999999997</v>
      </c>
      <c r="K1833" s="4">
        <f t="shared" si="112"/>
        <v>2</v>
      </c>
      <c r="L1833" s="4">
        <f t="shared" si="113"/>
        <v>25.3</v>
      </c>
      <c r="M1833" s="4">
        <f t="shared" si="114"/>
        <v>0.21</v>
      </c>
      <c r="N1833" s="4">
        <f t="shared" si="115"/>
        <v>39.973999999999997</v>
      </c>
      <c r="O1833" s="6">
        <f>VLOOKUP(C1833,'Cleaned Customer Dim'!$A$2:$D$501,4,FALSE)</f>
        <v>59</v>
      </c>
      <c r="P1833" s="6" t="str">
        <f>VLOOKUP(C1833,'Cleaned Customer Dim'!$A$2:$E$501,5,FALSE)</f>
        <v>Female</v>
      </c>
      <c r="Q1833" s="6" t="str">
        <f>VLOOKUP(C1833,'Cleaned Customer Dim'!$A$2:$J$501,10,FALSE)</f>
        <v>Bronze</v>
      </c>
      <c r="R1833" s="4" t="str">
        <f>VLOOKUP(D1833,'Cleaned Product Dim'!$A$2:$C$101,3,FALSE)</f>
        <v>Electronics</v>
      </c>
      <c r="S1833" s="6">
        <f>VLOOKUP(D1833,'Cleaned Product Dim'!$A$2:$G$101,7,FALSE)</f>
        <v>403.71</v>
      </c>
      <c r="T1833" s="6">
        <f>VLOOKUP(D1833,'Cleaned Product Dim'!$A$2:$H$101,8,FALSE)</f>
        <v>159</v>
      </c>
      <c r="U1833" s="6" t="str">
        <f>VLOOKUP(E1833,'Cleaned Store Dim'!$A$2:$C$21,3,FALSE)</f>
        <v>North</v>
      </c>
      <c r="V1833" s="6" t="str">
        <f>VLOOKUP(E1833,'Cleaned Store Dim'!$A$2:$E$21,5,FALSE)</f>
        <v>Flagship</v>
      </c>
      <c r="W1833" s="6" t="str">
        <f>VLOOKUP(E1833,'Cleaned Store Dim'!$A$2:$F$21,6,FALSE)</f>
        <v>Jenniferstad</v>
      </c>
    </row>
    <row r="1834" spans="1:23" ht="15.75" x14ac:dyDescent="0.25">
      <c r="A1834" s="4" t="s">
        <v>3799</v>
      </c>
      <c r="B1834" s="20">
        <v>45414</v>
      </c>
      <c r="C1834" s="4" t="s">
        <v>1355</v>
      </c>
      <c r="D1834" s="4" t="s">
        <v>1802</v>
      </c>
      <c r="E1834" s="4" t="s">
        <v>1924</v>
      </c>
      <c r="F1834" s="4">
        <v>4</v>
      </c>
      <c r="G1834" s="4">
        <v>166.93</v>
      </c>
      <c r="H1834" s="4">
        <v>0.02</v>
      </c>
      <c r="I1834" s="4" t="s">
        <v>1961</v>
      </c>
      <c r="J1834" s="4">
        <v>654.36559999999997</v>
      </c>
      <c r="K1834" s="4">
        <f t="shared" si="112"/>
        <v>4</v>
      </c>
      <c r="L1834" s="4">
        <f t="shared" si="113"/>
        <v>166.93</v>
      </c>
      <c r="M1834" s="4">
        <f t="shared" si="114"/>
        <v>0.02</v>
      </c>
      <c r="N1834" s="4">
        <f t="shared" si="115"/>
        <v>654.36559999999997</v>
      </c>
      <c r="O1834" s="6">
        <f>VLOOKUP(C1834,'Cleaned Customer Dim'!$A$2:$D$501,4,FALSE)</f>
        <v>51</v>
      </c>
      <c r="P1834" s="6" t="str">
        <f>VLOOKUP(C1834,'Cleaned Customer Dim'!$A$2:$E$501,5,FALSE)</f>
        <v>Female</v>
      </c>
      <c r="Q1834" s="6" t="str">
        <f>VLOOKUP(C1834,'Cleaned Customer Dim'!$A$2:$J$501,10,FALSE)</f>
        <v>Silver</v>
      </c>
      <c r="R1834" s="4" t="str">
        <f>VLOOKUP(D1834,'Cleaned Product Dim'!$A$2:$C$101,3,FALSE)</f>
        <v>Sports</v>
      </c>
      <c r="S1834" s="6">
        <f>VLOOKUP(D1834,'Cleaned Product Dim'!$A$2:$G$101,7,FALSE)</f>
        <v>107.06</v>
      </c>
      <c r="T1834" s="6">
        <f>VLOOKUP(D1834,'Cleaned Product Dim'!$A$2:$H$101,8,FALSE)</f>
        <v>359</v>
      </c>
      <c r="U1834" s="6" t="str">
        <f>VLOOKUP(E1834,'Cleaned Store Dim'!$A$2:$C$21,3,FALSE)</f>
        <v>East</v>
      </c>
      <c r="V1834" s="6" t="str">
        <f>VLOOKUP(E1834,'Cleaned Store Dim'!$A$2:$E$21,5,FALSE)</f>
        <v>Online</v>
      </c>
      <c r="W1834" s="6" t="str">
        <f>VLOOKUP(E1834,'Cleaned Store Dim'!$A$2:$F$21,6,FALSE)</f>
        <v>David</v>
      </c>
    </row>
    <row r="1835" spans="1:23" ht="15.75" x14ac:dyDescent="0.25">
      <c r="A1835" s="4" t="s">
        <v>3800</v>
      </c>
      <c r="B1835" s="20">
        <v>45780</v>
      </c>
      <c r="C1835" s="4" t="s">
        <v>901</v>
      </c>
      <c r="D1835" s="4" t="s">
        <v>1762</v>
      </c>
      <c r="E1835" s="4" t="s">
        <v>1927</v>
      </c>
      <c r="F1835" s="4">
        <v>4</v>
      </c>
      <c r="G1835" s="4">
        <v>861.55</v>
      </c>
      <c r="H1835" s="4">
        <v>0.12</v>
      </c>
      <c r="I1835" s="4" t="s">
        <v>1959</v>
      </c>
      <c r="J1835" s="4">
        <v>3032.6559999999999</v>
      </c>
      <c r="K1835" s="4">
        <f t="shared" si="112"/>
        <v>4</v>
      </c>
      <c r="L1835" s="4">
        <f t="shared" si="113"/>
        <v>861.55</v>
      </c>
      <c r="M1835" s="4">
        <f t="shared" si="114"/>
        <v>0.12</v>
      </c>
      <c r="N1835" s="4">
        <f t="shared" si="115"/>
        <v>3032.6559999999999</v>
      </c>
      <c r="O1835" s="6">
        <f>VLOOKUP(C1835,'Cleaned Customer Dim'!$A$2:$D$501,4,FALSE)</f>
        <v>48</v>
      </c>
      <c r="P1835" s="6" t="str">
        <f>VLOOKUP(C1835,'Cleaned Customer Dim'!$A$2:$E$501,5,FALSE)</f>
        <v>Male</v>
      </c>
      <c r="Q1835" s="6" t="str">
        <f>VLOOKUP(C1835,'Cleaned Customer Dim'!$A$2:$J$501,10,FALSE)</f>
        <v>Bronze</v>
      </c>
      <c r="R1835" s="4" t="str">
        <f>VLOOKUP(D1835,'Cleaned Product Dim'!$A$2:$C$101,3,FALSE)</f>
        <v>Beauty</v>
      </c>
      <c r="S1835" s="6">
        <f>VLOOKUP(D1835,'Cleaned Product Dim'!$A$2:$G$101,7,FALSE)</f>
        <v>482.75</v>
      </c>
      <c r="T1835" s="6">
        <f>VLOOKUP(D1835,'Cleaned Product Dim'!$A$2:$H$101,8,FALSE)</f>
        <v>444</v>
      </c>
      <c r="U1835" s="6" t="str">
        <f>VLOOKUP(E1835,'Cleaned Store Dim'!$A$2:$C$21,3,FALSE)</f>
        <v>South</v>
      </c>
      <c r="V1835" s="6" t="str">
        <f>VLOOKUP(E1835,'Cleaned Store Dim'!$A$2:$E$21,5,FALSE)</f>
        <v>Online</v>
      </c>
      <c r="W1835" s="6" t="str">
        <f>VLOOKUP(E1835,'Cleaned Store Dim'!$A$2:$F$21,6,FALSE)</f>
        <v>Lake</v>
      </c>
    </row>
    <row r="1836" spans="1:23" ht="15.75" x14ac:dyDescent="0.25">
      <c r="A1836" s="4" t="s">
        <v>3801</v>
      </c>
      <c r="B1836" s="20">
        <v>45754</v>
      </c>
      <c r="C1836" s="4" t="s">
        <v>1139</v>
      </c>
      <c r="D1836" s="4" t="s">
        <v>1709</v>
      </c>
      <c r="E1836" s="4" t="s">
        <v>1908</v>
      </c>
      <c r="F1836" s="4">
        <v>3</v>
      </c>
      <c r="G1836" s="4">
        <v>56.17</v>
      </c>
      <c r="H1836" s="4">
        <v>0.01</v>
      </c>
      <c r="I1836" s="4" t="s">
        <v>1964</v>
      </c>
      <c r="J1836" s="4">
        <v>166.82490000000001</v>
      </c>
      <c r="K1836" s="4">
        <f t="shared" si="112"/>
        <v>3</v>
      </c>
      <c r="L1836" s="4">
        <f t="shared" si="113"/>
        <v>56.17</v>
      </c>
      <c r="M1836" s="4">
        <f t="shared" si="114"/>
        <v>0.01</v>
      </c>
      <c r="N1836" s="4">
        <f t="shared" si="115"/>
        <v>166.82490000000001</v>
      </c>
      <c r="O1836" s="6">
        <f>VLOOKUP(C1836,'Cleaned Customer Dim'!$A$2:$D$501,4,FALSE)</f>
        <v>34</v>
      </c>
      <c r="P1836" s="6" t="str">
        <f>VLOOKUP(C1836,'Cleaned Customer Dim'!$A$2:$E$501,5,FALSE)</f>
        <v>Male</v>
      </c>
      <c r="Q1836" s="6" t="str">
        <f>VLOOKUP(C1836,'Cleaned Customer Dim'!$A$2:$J$501,10,FALSE)</f>
        <v>Platinum</v>
      </c>
      <c r="R1836" s="4" t="str">
        <f>VLOOKUP(D1836,'Cleaned Product Dim'!$A$2:$C$101,3,FALSE)</f>
        <v>Electronics</v>
      </c>
      <c r="S1836" s="6">
        <f>VLOOKUP(D1836,'Cleaned Product Dim'!$A$2:$G$101,7,FALSE)</f>
        <v>253.33</v>
      </c>
      <c r="T1836" s="6">
        <f>VLOOKUP(D1836,'Cleaned Product Dim'!$A$2:$H$101,8,FALSE)</f>
        <v>266</v>
      </c>
      <c r="U1836" s="6" t="str">
        <f>VLOOKUP(E1836,'Cleaned Store Dim'!$A$2:$C$21,3,FALSE)</f>
        <v>North</v>
      </c>
      <c r="V1836" s="6" t="str">
        <f>VLOOKUP(E1836,'Cleaned Store Dim'!$A$2:$E$21,5,FALSE)</f>
        <v>Outlet</v>
      </c>
      <c r="W1836" s="6" t="str">
        <f>VLOOKUP(E1836,'Cleaned Store Dim'!$A$2:$F$21,6,FALSE)</f>
        <v>Chester</v>
      </c>
    </row>
    <row r="1837" spans="1:23" ht="15.75" x14ac:dyDescent="0.25">
      <c r="A1837" s="4" t="s">
        <v>3802</v>
      </c>
      <c r="B1837" s="20">
        <v>45862</v>
      </c>
      <c r="C1837" s="4" t="s">
        <v>860</v>
      </c>
      <c r="D1837" s="4" t="s">
        <v>1617</v>
      </c>
      <c r="E1837" s="4" t="s">
        <v>1948</v>
      </c>
      <c r="F1837" s="4">
        <v>1</v>
      </c>
      <c r="G1837" s="4">
        <v>582.29</v>
      </c>
      <c r="H1837" s="4">
        <v>0.2</v>
      </c>
      <c r="I1837" s="4" t="s">
        <v>1959</v>
      </c>
      <c r="J1837" s="4">
        <v>465.83199999999999</v>
      </c>
      <c r="K1837" s="4">
        <f t="shared" si="112"/>
        <v>1</v>
      </c>
      <c r="L1837" s="4">
        <f t="shared" si="113"/>
        <v>582.29</v>
      </c>
      <c r="M1837" s="4">
        <f t="shared" si="114"/>
        <v>0.2</v>
      </c>
      <c r="N1837" s="4">
        <f t="shared" si="115"/>
        <v>465.83199999999999</v>
      </c>
      <c r="O1837" s="6">
        <f>VLOOKUP(C1837,'Cleaned Customer Dim'!$A$2:$D$501,4,FALSE)</f>
        <v>32</v>
      </c>
      <c r="P1837" s="6" t="str">
        <f>VLOOKUP(C1837,'Cleaned Customer Dim'!$A$2:$E$501,5,FALSE)</f>
        <v>Female</v>
      </c>
      <c r="Q1837" s="6" t="str">
        <f>VLOOKUP(C1837,'Cleaned Customer Dim'!$A$2:$J$501,10,FALSE)</f>
        <v>Bronze</v>
      </c>
      <c r="R1837" s="4" t="str">
        <f>VLOOKUP(D1837,'Cleaned Product Dim'!$A$2:$C$101,3,FALSE)</f>
        <v>Electronics</v>
      </c>
      <c r="S1837" s="6">
        <f>VLOOKUP(D1837,'Cleaned Product Dim'!$A$2:$G$101,7,FALSE)</f>
        <v>465.34</v>
      </c>
      <c r="T1837" s="6">
        <f>VLOOKUP(D1837,'Cleaned Product Dim'!$A$2:$H$101,8,FALSE)</f>
        <v>301</v>
      </c>
      <c r="U1837" s="6" t="str">
        <f>VLOOKUP(E1837,'Cleaned Store Dim'!$A$2:$C$21,3,FALSE)</f>
        <v>East</v>
      </c>
      <c r="V1837" s="6" t="str">
        <f>VLOOKUP(E1837,'Cleaned Store Dim'!$A$2:$E$21,5,FALSE)</f>
        <v>Online</v>
      </c>
      <c r="W1837" s="6" t="str">
        <f>VLOOKUP(E1837,'Cleaned Store Dim'!$A$2:$F$21,6,FALSE)</f>
        <v>Vasquez</v>
      </c>
    </row>
    <row r="1838" spans="1:23" ht="15.75" x14ac:dyDescent="0.25">
      <c r="A1838" s="4" t="s">
        <v>3803</v>
      </c>
      <c r="B1838" s="20">
        <v>45681</v>
      </c>
      <c r="C1838" s="4" t="s">
        <v>844</v>
      </c>
      <c r="D1838" s="4" t="s">
        <v>1832</v>
      </c>
      <c r="E1838" s="4" t="s">
        <v>1887</v>
      </c>
      <c r="F1838" s="4">
        <v>3</v>
      </c>
      <c r="G1838" s="4">
        <v>63.96</v>
      </c>
      <c r="H1838" s="4">
        <v>0.02</v>
      </c>
      <c r="I1838" s="4" t="s">
        <v>1959</v>
      </c>
      <c r="J1838" s="4">
        <v>188.04239999999999</v>
      </c>
      <c r="K1838" s="4">
        <f t="shared" si="112"/>
        <v>3</v>
      </c>
      <c r="L1838" s="4">
        <f t="shared" si="113"/>
        <v>63.96</v>
      </c>
      <c r="M1838" s="4">
        <f t="shared" si="114"/>
        <v>0.02</v>
      </c>
      <c r="N1838" s="4">
        <f t="shared" si="115"/>
        <v>188.04239999999999</v>
      </c>
      <c r="O1838" s="6">
        <f>VLOOKUP(C1838,'Cleaned Customer Dim'!$A$2:$D$501,4,FALSE)</f>
        <v>27</v>
      </c>
      <c r="P1838" s="6" t="str">
        <f>VLOOKUP(C1838,'Cleaned Customer Dim'!$A$2:$E$501,5,FALSE)</f>
        <v>Female</v>
      </c>
      <c r="Q1838" s="6" t="str">
        <f>VLOOKUP(C1838,'Cleaned Customer Dim'!$A$2:$J$501,10,FALSE)</f>
        <v>Silver</v>
      </c>
      <c r="R1838" s="4" t="str">
        <f>VLOOKUP(D1838,'Cleaned Product Dim'!$A$2:$C$101,3,FALSE)</f>
        <v>Beauty</v>
      </c>
      <c r="S1838" s="6">
        <f>VLOOKUP(D1838,'Cleaned Product Dim'!$A$2:$G$101,7,FALSE)</f>
        <v>250.41615384615383</v>
      </c>
      <c r="T1838" s="6">
        <f>VLOOKUP(D1838,'Cleaned Product Dim'!$A$2:$H$101,8,FALSE)</f>
        <v>159</v>
      </c>
      <c r="U1838" s="6" t="str">
        <f>VLOOKUP(E1838,'Cleaned Store Dim'!$A$2:$C$21,3,FALSE)</f>
        <v>East</v>
      </c>
      <c r="V1838" s="6" t="str">
        <f>VLOOKUP(E1838,'Cleaned Store Dim'!$A$2:$E$21,5,FALSE)</f>
        <v>Flagship</v>
      </c>
      <c r="W1838" s="6" t="str">
        <f>VLOOKUP(E1838,'Cleaned Store Dim'!$A$2:$F$21,6,FALSE)</f>
        <v>Washington</v>
      </c>
    </row>
    <row r="1839" spans="1:23" ht="15.75" x14ac:dyDescent="0.25">
      <c r="A1839" s="4" t="s">
        <v>3804</v>
      </c>
      <c r="B1839" s="20">
        <v>45569</v>
      </c>
      <c r="C1839" s="4" t="s">
        <v>245</v>
      </c>
      <c r="D1839" s="4" t="s">
        <v>1594</v>
      </c>
      <c r="E1839" s="4" t="s">
        <v>1929</v>
      </c>
      <c r="F1839" s="4">
        <v>1</v>
      </c>
      <c r="G1839" s="4">
        <v>829.83</v>
      </c>
      <c r="H1839" s="4">
        <v>0.26</v>
      </c>
      <c r="I1839" s="4" t="s">
        <v>1964</v>
      </c>
      <c r="J1839" s="4">
        <v>614.07420000000002</v>
      </c>
      <c r="K1839" s="4">
        <f t="shared" si="112"/>
        <v>1</v>
      </c>
      <c r="L1839" s="4">
        <f t="shared" si="113"/>
        <v>829.83</v>
      </c>
      <c r="M1839" s="4">
        <f t="shared" si="114"/>
        <v>0.26</v>
      </c>
      <c r="N1839" s="4">
        <f t="shared" si="115"/>
        <v>614.07420000000002</v>
      </c>
      <c r="O1839" s="6">
        <f>VLOOKUP(C1839,'Cleaned Customer Dim'!$A$2:$D$501,4,FALSE)</f>
        <v>21</v>
      </c>
      <c r="P1839" s="6" t="str">
        <f>VLOOKUP(C1839,'Cleaned Customer Dim'!$A$2:$E$501,5,FALSE)</f>
        <v>Female</v>
      </c>
      <c r="Q1839" s="6" t="str">
        <f>VLOOKUP(C1839,'Cleaned Customer Dim'!$A$2:$J$501,10,FALSE)</f>
        <v>Silver</v>
      </c>
      <c r="R1839" s="4" t="str">
        <f>VLOOKUP(D1839,'Cleaned Product Dim'!$A$2:$C$101,3,FALSE)</f>
        <v>Sports</v>
      </c>
      <c r="S1839" s="6">
        <f>VLOOKUP(D1839,'Cleaned Product Dim'!$A$2:$G$101,7,FALSE)</f>
        <v>495.72</v>
      </c>
      <c r="T1839" s="6">
        <f>VLOOKUP(D1839,'Cleaned Product Dim'!$A$2:$H$101,8,FALSE)</f>
        <v>323</v>
      </c>
      <c r="U1839" s="6" t="str">
        <f>VLOOKUP(E1839,'Cleaned Store Dim'!$A$2:$C$21,3,FALSE)</f>
        <v>North</v>
      </c>
      <c r="V1839" s="6" t="str">
        <f>VLOOKUP(E1839,'Cleaned Store Dim'!$A$2:$E$21,5,FALSE)</f>
        <v>Online</v>
      </c>
      <c r="W1839" s="6" t="str">
        <f>VLOOKUP(E1839,'Cleaned Store Dim'!$A$2:$F$21,6,FALSE)</f>
        <v>Sabrina</v>
      </c>
    </row>
    <row r="1840" spans="1:23" ht="15.75" x14ac:dyDescent="0.25">
      <c r="A1840" s="4" t="s">
        <v>3805</v>
      </c>
      <c r="B1840" s="20">
        <v>45586</v>
      </c>
      <c r="C1840" s="4" t="s">
        <v>1169</v>
      </c>
      <c r="D1840" s="4" t="s">
        <v>1680</v>
      </c>
      <c r="E1840" s="4" t="s">
        <v>1939</v>
      </c>
      <c r="F1840" s="4">
        <v>2</v>
      </c>
      <c r="G1840" s="4">
        <v>858.15</v>
      </c>
      <c r="H1840" s="4">
        <v>0.03</v>
      </c>
      <c r="I1840" s="4" t="s">
        <v>1959</v>
      </c>
      <c r="J1840" s="4">
        <v>1664.8109999999999</v>
      </c>
      <c r="K1840" s="4">
        <f t="shared" si="112"/>
        <v>2</v>
      </c>
      <c r="L1840" s="4">
        <f t="shared" si="113"/>
        <v>858.15</v>
      </c>
      <c r="M1840" s="4">
        <f t="shared" si="114"/>
        <v>0.03</v>
      </c>
      <c r="N1840" s="4">
        <f t="shared" si="115"/>
        <v>1664.8109999999999</v>
      </c>
      <c r="O1840" s="6">
        <f>VLOOKUP(C1840,'Cleaned Customer Dim'!$A$2:$D$501,4,FALSE)</f>
        <v>45</v>
      </c>
      <c r="P1840" s="6" t="str">
        <f>VLOOKUP(C1840,'Cleaned Customer Dim'!$A$2:$E$501,5,FALSE)</f>
        <v>Male</v>
      </c>
      <c r="Q1840" s="6" t="str">
        <f>VLOOKUP(C1840,'Cleaned Customer Dim'!$A$2:$J$501,10,FALSE)</f>
        <v>Silver</v>
      </c>
      <c r="R1840" s="4" t="str">
        <f>VLOOKUP(D1840,'Cleaned Product Dim'!$A$2:$C$101,3,FALSE)</f>
        <v>Electronics</v>
      </c>
      <c r="S1840" s="6">
        <f>VLOOKUP(D1840,'Cleaned Product Dim'!$A$2:$G$101,7,FALSE)</f>
        <v>419.28</v>
      </c>
      <c r="T1840" s="6">
        <f>VLOOKUP(D1840,'Cleaned Product Dim'!$A$2:$H$101,8,FALSE)</f>
        <v>86</v>
      </c>
      <c r="U1840" s="6" t="str">
        <f>VLOOKUP(E1840,'Cleaned Store Dim'!$A$2:$C$21,3,FALSE)</f>
        <v>West</v>
      </c>
      <c r="V1840" s="6" t="str">
        <f>VLOOKUP(E1840,'Cleaned Store Dim'!$A$2:$E$21,5,FALSE)</f>
        <v>Flagship</v>
      </c>
      <c r="W1840" s="6" t="str">
        <f>VLOOKUP(E1840,'Cleaned Store Dim'!$A$2:$F$21,6,FALSE)</f>
        <v>New Jimmy</v>
      </c>
    </row>
    <row r="1841" spans="1:23" ht="15.75" x14ac:dyDescent="0.25">
      <c r="A1841" s="4" t="s">
        <v>3806</v>
      </c>
      <c r="B1841" s="20">
        <v>45340</v>
      </c>
      <c r="C1841" s="4" t="s">
        <v>1136</v>
      </c>
      <c r="D1841" s="4" t="s">
        <v>1802</v>
      </c>
      <c r="E1841" s="4" t="s">
        <v>1932</v>
      </c>
      <c r="F1841" s="4">
        <v>3</v>
      </c>
      <c r="G1841" s="4">
        <v>717.32</v>
      </c>
      <c r="H1841" s="4">
        <v>0.23</v>
      </c>
      <c r="I1841" s="4" t="s">
        <v>1964</v>
      </c>
      <c r="J1841" s="4">
        <v>1657.0092</v>
      </c>
      <c r="K1841" s="4">
        <f t="shared" si="112"/>
        <v>3</v>
      </c>
      <c r="L1841" s="4">
        <f t="shared" si="113"/>
        <v>717.32</v>
      </c>
      <c r="M1841" s="4">
        <f t="shared" si="114"/>
        <v>0.23</v>
      </c>
      <c r="N1841" s="4">
        <f t="shared" si="115"/>
        <v>1657.0092</v>
      </c>
      <c r="O1841" s="6">
        <f>VLOOKUP(C1841,'Cleaned Customer Dim'!$A$2:$D$501,4,FALSE)</f>
        <v>32</v>
      </c>
      <c r="P1841" s="6" t="str">
        <f>VLOOKUP(C1841,'Cleaned Customer Dim'!$A$2:$E$501,5,FALSE)</f>
        <v>Male</v>
      </c>
      <c r="Q1841" s="6" t="str">
        <f>VLOOKUP(C1841,'Cleaned Customer Dim'!$A$2:$J$501,10,FALSE)</f>
        <v>Silver</v>
      </c>
      <c r="R1841" s="4" t="str">
        <f>VLOOKUP(D1841,'Cleaned Product Dim'!$A$2:$C$101,3,FALSE)</f>
        <v>Sports</v>
      </c>
      <c r="S1841" s="6">
        <f>VLOOKUP(D1841,'Cleaned Product Dim'!$A$2:$G$101,7,FALSE)</f>
        <v>107.06</v>
      </c>
      <c r="T1841" s="6">
        <f>VLOOKUP(D1841,'Cleaned Product Dim'!$A$2:$H$101,8,FALSE)</f>
        <v>359</v>
      </c>
      <c r="U1841" s="6" t="str">
        <f>VLOOKUP(E1841,'Cleaned Store Dim'!$A$2:$C$21,3,FALSE)</f>
        <v>East</v>
      </c>
      <c r="V1841" s="6" t="str">
        <f>VLOOKUP(E1841,'Cleaned Store Dim'!$A$2:$E$21,5,FALSE)</f>
        <v>Flagship</v>
      </c>
      <c r="W1841" s="6" t="str">
        <f>VLOOKUP(E1841,'Cleaned Store Dim'!$A$2:$F$21,6,FALSE)</f>
        <v>Johnsonville</v>
      </c>
    </row>
    <row r="1842" spans="1:23" ht="15.75" x14ac:dyDescent="0.25">
      <c r="A1842" s="4" t="s">
        <v>3807</v>
      </c>
      <c r="B1842" s="20">
        <v>45853</v>
      </c>
      <c r="C1842" s="4" t="s">
        <v>1340</v>
      </c>
      <c r="D1842" s="4" t="s">
        <v>1832</v>
      </c>
      <c r="E1842" s="4" t="s">
        <v>1929</v>
      </c>
      <c r="F1842" s="4">
        <v>1</v>
      </c>
      <c r="G1842" s="4">
        <v>163.19999999999999</v>
      </c>
      <c r="H1842" s="4">
        <v>0.22</v>
      </c>
      <c r="I1842" s="4" t="s">
        <v>1961</v>
      </c>
      <c r="J1842" s="4">
        <v>127.29600000000001</v>
      </c>
      <c r="K1842" s="4">
        <f t="shared" si="112"/>
        <v>1</v>
      </c>
      <c r="L1842" s="4">
        <f t="shared" si="113"/>
        <v>163.19999999999999</v>
      </c>
      <c r="M1842" s="4">
        <f t="shared" si="114"/>
        <v>0.22</v>
      </c>
      <c r="N1842" s="4">
        <f t="shared" si="115"/>
        <v>127.29600000000001</v>
      </c>
      <c r="O1842" s="6">
        <f>VLOOKUP(C1842,'Cleaned Customer Dim'!$A$2:$D$501,4,FALSE)</f>
        <v>27</v>
      </c>
      <c r="P1842" s="6" t="str">
        <f>VLOOKUP(C1842,'Cleaned Customer Dim'!$A$2:$E$501,5,FALSE)</f>
        <v>Female</v>
      </c>
      <c r="Q1842" s="6" t="str">
        <f>VLOOKUP(C1842,'Cleaned Customer Dim'!$A$2:$J$501,10,FALSE)</f>
        <v>Bronze</v>
      </c>
      <c r="R1842" s="4" t="str">
        <f>VLOOKUP(D1842,'Cleaned Product Dim'!$A$2:$C$101,3,FALSE)</f>
        <v>Beauty</v>
      </c>
      <c r="S1842" s="6">
        <f>VLOOKUP(D1842,'Cleaned Product Dim'!$A$2:$G$101,7,FALSE)</f>
        <v>250.41615384615383</v>
      </c>
      <c r="T1842" s="6">
        <f>VLOOKUP(D1842,'Cleaned Product Dim'!$A$2:$H$101,8,FALSE)</f>
        <v>159</v>
      </c>
      <c r="U1842" s="6" t="str">
        <f>VLOOKUP(E1842,'Cleaned Store Dim'!$A$2:$C$21,3,FALSE)</f>
        <v>North</v>
      </c>
      <c r="V1842" s="6" t="str">
        <f>VLOOKUP(E1842,'Cleaned Store Dim'!$A$2:$E$21,5,FALSE)</f>
        <v>Online</v>
      </c>
      <c r="W1842" s="6" t="str">
        <f>VLOOKUP(E1842,'Cleaned Store Dim'!$A$2:$F$21,6,FALSE)</f>
        <v>Sabrina</v>
      </c>
    </row>
    <row r="1843" spans="1:23" ht="15.75" x14ac:dyDescent="0.25">
      <c r="A1843" s="4" t="s">
        <v>3808</v>
      </c>
      <c r="B1843" s="20">
        <v>45489</v>
      </c>
      <c r="C1843" s="4" t="s">
        <v>440</v>
      </c>
      <c r="D1843" s="4" t="s">
        <v>1826</v>
      </c>
      <c r="E1843" s="4" t="s">
        <v>1929</v>
      </c>
      <c r="F1843" s="4">
        <v>2</v>
      </c>
      <c r="G1843" s="4">
        <v>966.71</v>
      </c>
      <c r="H1843" s="4">
        <v>0.11</v>
      </c>
      <c r="I1843" s="4" t="s">
        <v>1959</v>
      </c>
      <c r="J1843" s="4">
        <v>1720.7438</v>
      </c>
      <c r="K1843" s="4">
        <f t="shared" si="112"/>
        <v>2</v>
      </c>
      <c r="L1843" s="4">
        <f t="shared" si="113"/>
        <v>966.71</v>
      </c>
      <c r="M1843" s="4">
        <f t="shared" si="114"/>
        <v>0.11</v>
      </c>
      <c r="N1843" s="4">
        <f t="shared" si="115"/>
        <v>1720.7438</v>
      </c>
      <c r="O1843" s="6">
        <f>VLOOKUP(C1843,'Cleaned Customer Dim'!$A$2:$D$501,4,FALSE)</f>
        <v>62</v>
      </c>
      <c r="P1843" s="6" t="str">
        <f>VLOOKUP(C1843,'Cleaned Customer Dim'!$A$2:$E$501,5,FALSE)</f>
        <v>Female</v>
      </c>
      <c r="Q1843" s="6" t="str">
        <f>VLOOKUP(C1843,'Cleaned Customer Dim'!$A$2:$J$501,10,FALSE)</f>
        <v>Gold</v>
      </c>
      <c r="R1843" s="4" t="str">
        <f>VLOOKUP(D1843,'Cleaned Product Dim'!$A$2:$C$101,3,FALSE)</f>
        <v>Sports</v>
      </c>
      <c r="S1843" s="6">
        <f>VLOOKUP(D1843,'Cleaned Product Dim'!$A$2:$G$101,7,FALSE)</f>
        <v>285.54000000000002</v>
      </c>
      <c r="T1843" s="6">
        <f>VLOOKUP(D1843,'Cleaned Product Dim'!$A$2:$H$101,8,FALSE)</f>
        <v>358</v>
      </c>
      <c r="U1843" s="6" t="str">
        <f>VLOOKUP(E1843,'Cleaned Store Dim'!$A$2:$C$21,3,FALSE)</f>
        <v>North</v>
      </c>
      <c r="V1843" s="6" t="str">
        <f>VLOOKUP(E1843,'Cleaned Store Dim'!$A$2:$E$21,5,FALSE)</f>
        <v>Online</v>
      </c>
      <c r="W1843" s="6" t="str">
        <f>VLOOKUP(E1843,'Cleaned Store Dim'!$A$2:$F$21,6,FALSE)</f>
        <v>Sabrina</v>
      </c>
    </row>
    <row r="1844" spans="1:23" ht="15.75" x14ac:dyDescent="0.25">
      <c r="A1844" s="4" t="s">
        <v>3809</v>
      </c>
      <c r="B1844" s="20">
        <v>45761</v>
      </c>
      <c r="C1844" s="4" t="s">
        <v>1103</v>
      </c>
      <c r="D1844" s="4" t="s">
        <v>1683</v>
      </c>
      <c r="E1844" s="4" t="s">
        <v>1932</v>
      </c>
      <c r="F1844" s="4">
        <v>2</v>
      </c>
      <c r="G1844" s="4">
        <v>873.94</v>
      </c>
      <c r="H1844" s="4">
        <v>0.14000000000000001</v>
      </c>
      <c r="I1844" s="4" t="s">
        <v>1964</v>
      </c>
      <c r="J1844" s="4">
        <v>1503.1768</v>
      </c>
      <c r="K1844" s="4">
        <f t="shared" si="112"/>
        <v>2</v>
      </c>
      <c r="L1844" s="4">
        <f t="shared" si="113"/>
        <v>873.94</v>
      </c>
      <c r="M1844" s="4">
        <f t="shared" si="114"/>
        <v>0.14000000000000001</v>
      </c>
      <c r="N1844" s="4">
        <f t="shared" si="115"/>
        <v>1503.1768</v>
      </c>
      <c r="O1844" s="6">
        <f>VLOOKUP(C1844,'Cleaned Customer Dim'!$A$2:$D$501,4,FALSE)</f>
        <v>55</v>
      </c>
      <c r="P1844" s="6" t="str">
        <f>VLOOKUP(C1844,'Cleaned Customer Dim'!$A$2:$E$501,5,FALSE)</f>
        <v>Male</v>
      </c>
      <c r="Q1844" s="6" t="str">
        <f>VLOOKUP(C1844,'Cleaned Customer Dim'!$A$2:$J$501,10,FALSE)</f>
        <v>Silver</v>
      </c>
      <c r="R1844" s="4" t="str">
        <f>VLOOKUP(D1844,'Cleaned Product Dim'!$A$2:$C$101,3,FALSE)</f>
        <v>Home</v>
      </c>
      <c r="S1844" s="6">
        <f>VLOOKUP(D1844,'Cleaned Product Dim'!$A$2:$G$101,7,FALSE)</f>
        <v>382.22</v>
      </c>
      <c r="T1844" s="6">
        <f>VLOOKUP(D1844,'Cleaned Product Dim'!$A$2:$H$101,8,FALSE)</f>
        <v>329</v>
      </c>
      <c r="U1844" s="6" t="str">
        <f>VLOOKUP(E1844,'Cleaned Store Dim'!$A$2:$C$21,3,FALSE)</f>
        <v>East</v>
      </c>
      <c r="V1844" s="6" t="str">
        <f>VLOOKUP(E1844,'Cleaned Store Dim'!$A$2:$E$21,5,FALSE)</f>
        <v>Flagship</v>
      </c>
      <c r="W1844" s="6" t="str">
        <f>VLOOKUP(E1844,'Cleaned Store Dim'!$A$2:$F$21,6,FALSE)</f>
        <v>Johnsonville</v>
      </c>
    </row>
    <row r="1845" spans="1:23" ht="15.75" x14ac:dyDescent="0.25">
      <c r="A1845" s="4" t="s">
        <v>3810</v>
      </c>
      <c r="B1845" s="20">
        <v>45379</v>
      </c>
      <c r="C1845" s="4" t="s">
        <v>509</v>
      </c>
      <c r="D1845" s="4" t="s">
        <v>1555</v>
      </c>
      <c r="E1845" s="4" t="s">
        <v>1901</v>
      </c>
      <c r="F1845" s="4">
        <v>1</v>
      </c>
      <c r="G1845" s="4">
        <v>140.24</v>
      </c>
      <c r="H1845" s="4">
        <v>0.27</v>
      </c>
      <c r="I1845" s="4" t="s">
        <v>1959</v>
      </c>
      <c r="J1845" s="4">
        <v>102.37520000000001</v>
      </c>
      <c r="K1845" s="4">
        <f t="shared" si="112"/>
        <v>1</v>
      </c>
      <c r="L1845" s="4">
        <f t="shared" si="113"/>
        <v>140.24</v>
      </c>
      <c r="M1845" s="4">
        <f t="shared" si="114"/>
        <v>0.27</v>
      </c>
      <c r="N1845" s="4">
        <f t="shared" si="115"/>
        <v>102.37520000000001</v>
      </c>
      <c r="O1845" s="6">
        <f>VLOOKUP(C1845,'Cleaned Customer Dim'!$A$2:$D$501,4,FALSE)</f>
        <v>33</v>
      </c>
      <c r="P1845" s="6" t="str">
        <f>VLOOKUP(C1845,'Cleaned Customer Dim'!$A$2:$E$501,5,FALSE)</f>
        <v>Male</v>
      </c>
      <c r="Q1845" s="6" t="str">
        <f>VLOOKUP(C1845,'Cleaned Customer Dim'!$A$2:$J$501,10,FALSE)</f>
        <v>Platinum</v>
      </c>
      <c r="R1845" s="4" t="str">
        <f>VLOOKUP(D1845,'Cleaned Product Dim'!$A$2:$C$101,3,FALSE)</f>
        <v>Electronics</v>
      </c>
      <c r="S1845" s="6">
        <f>VLOOKUP(D1845,'Cleaned Product Dim'!$A$2:$G$101,7,FALSE)</f>
        <v>112.42</v>
      </c>
      <c r="T1845" s="6">
        <f>VLOOKUP(D1845,'Cleaned Product Dim'!$A$2:$H$101,8,FALSE)</f>
        <v>416</v>
      </c>
      <c r="U1845" s="6" t="str">
        <f>VLOOKUP(E1845,'Cleaned Store Dim'!$A$2:$C$21,3,FALSE)</f>
        <v>North</v>
      </c>
      <c r="V1845" s="6" t="str">
        <f>VLOOKUP(E1845,'Cleaned Store Dim'!$A$2:$E$21,5,FALSE)</f>
        <v>Outlet</v>
      </c>
      <c r="W1845" s="6" t="str">
        <f>VLOOKUP(E1845,'Cleaned Store Dim'!$A$2:$F$21,6,FALSE)</f>
        <v>Goldberg</v>
      </c>
    </row>
    <row r="1846" spans="1:23" ht="15.75" x14ac:dyDescent="0.25">
      <c r="A1846" s="4" t="s">
        <v>3811</v>
      </c>
      <c r="B1846" s="20">
        <v>45716</v>
      </c>
      <c r="C1846" s="4" t="s">
        <v>665</v>
      </c>
      <c r="D1846" s="4" t="s">
        <v>1709</v>
      </c>
      <c r="E1846" s="4" t="s">
        <v>1908</v>
      </c>
      <c r="F1846" s="4">
        <v>2</v>
      </c>
      <c r="G1846" s="4">
        <v>549.91999999999996</v>
      </c>
      <c r="H1846" s="4">
        <v>0.28000000000000003</v>
      </c>
      <c r="I1846" s="4" t="s">
        <v>1959</v>
      </c>
      <c r="J1846" s="4">
        <v>791.88479999999993</v>
      </c>
      <c r="K1846" s="4">
        <f t="shared" si="112"/>
        <v>2</v>
      </c>
      <c r="L1846" s="4">
        <f t="shared" si="113"/>
        <v>549.91999999999996</v>
      </c>
      <c r="M1846" s="4">
        <f t="shared" si="114"/>
        <v>0.28000000000000003</v>
      </c>
      <c r="N1846" s="4">
        <f t="shared" si="115"/>
        <v>791.88479999999993</v>
      </c>
      <c r="O1846" s="6">
        <f>VLOOKUP(C1846,'Cleaned Customer Dim'!$A$2:$D$501,4,FALSE)</f>
        <v>25</v>
      </c>
      <c r="P1846" s="6" t="str">
        <f>VLOOKUP(C1846,'Cleaned Customer Dim'!$A$2:$E$501,5,FALSE)</f>
        <v>Female</v>
      </c>
      <c r="Q1846" s="6" t="str">
        <f>VLOOKUP(C1846,'Cleaned Customer Dim'!$A$2:$J$501,10,FALSE)</f>
        <v>Bronze</v>
      </c>
      <c r="R1846" s="4" t="str">
        <f>VLOOKUP(D1846,'Cleaned Product Dim'!$A$2:$C$101,3,FALSE)</f>
        <v>Electronics</v>
      </c>
      <c r="S1846" s="6">
        <f>VLOOKUP(D1846,'Cleaned Product Dim'!$A$2:$G$101,7,FALSE)</f>
        <v>253.33</v>
      </c>
      <c r="T1846" s="6">
        <f>VLOOKUP(D1846,'Cleaned Product Dim'!$A$2:$H$101,8,FALSE)</f>
        <v>266</v>
      </c>
      <c r="U1846" s="6" t="str">
        <f>VLOOKUP(E1846,'Cleaned Store Dim'!$A$2:$C$21,3,FALSE)</f>
        <v>North</v>
      </c>
      <c r="V1846" s="6" t="str">
        <f>VLOOKUP(E1846,'Cleaned Store Dim'!$A$2:$E$21,5,FALSE)</f>
        <v>Outlet</v>
      </c>
      <c r="W1846" s="6" t="str">
        <f>VLOOKUP(E1846,'Cleaned Store Dim'!$A$2:$F$21,6,FALSE)</f>
        <v>Chester</v>
      </c>
    </row>
    <row r="1847" spans="1:23" ht="15.75" x14ac:dyDescent="0.25">
      <c r="A1847" s="4" t="s">
        <v>3812</v>
      </c>
      <c r="B1847" s="20">
        <v>45364</v>
      </c>
      <c r="C1847" s="4" t="s">
        <v>394</v>
      </c>
      <c r="D1847" s="4" t="s">
        <v>1625</v>
      </c>
      <c r="E1847" s="4" t="s">
        <v>1908</v>
      </c>
      <c r="F1847" s="4">
        <v>4</v>
      </c>
      <c r="G1847" s="4">
        <v>715.88</v>
      </c>
      <c r="H1847" s="4">
        <v>0.19</v>
      </c>
      <c r="I1847" s="4" t="s">
        <v>1961</v>
      </c>
      <c r="J1847" s="4">
        <v>2319.4512</v>
      </c>
      <c r="K1847" s="4">
        <f t="shared" si="112"/>
        <v>4</v>
      </c>
      <c r="L1847" s="4">
        <f t="shared" si="113"/>
        <v>715.88</v>
      </c>
      <c r="M1847" s="4">
        <f t="shared" si="114"/>
        <v>0.19</v>
      </c>
      <c r="N1847" s="4">
        <f t="shared" si="115"/>
        <v>2319.4512</v>
      </c>
      <c r="O1847" s="6">
        <f>VLOOKUP(C1847,'Cleaned Customer Dim'!$A$2:$D$501,4,FALSE)</f>
        <v>18</v>
      </c>
      <c r="P1847" s="6" t="str">
        <f>VLOOKUP(C1847,'Cleaned Customer Dim'!$A$2:$E$501,5,FALSE)</f>
        <v>Female</v>
      </c>
      <c r="Q1847" s="6" t="str">
        <f>VLOOKUP(C1847,'Cleaned Customer Dim'!$A$2:$J$501,10,FALSE)</f>
        <v>Platinum</v>
      </c>
      <c r="R1847" s="4" t="str">
        <f>VLOOKUP(D1847,'Cleaned Product Dim'!$A$2:$C$101,3,FALSE)</f>
        <v>Sports</v>
      </c>
      <c r="S1847" s="6">
        <f>VLOOKUP(D1847,'Cleaned Product Dim'!$A$2:$G$101,7,FALSE)</f>
        <v>144.53</v>
      </c>
      <c r="T1847" s="6">
        <f>VLOOKUP(D1847,'Cleaned Product Dim'!$A$2:$H$101,8,FALSE)</f>
        <v>367</v>
      </c>
      <c r="U1847" s="6" t="str">
        <f>VLOOKUP(E1847,'Cleaned Store Dim'!$A$2:$C$21,3,FALSE)</f>
        <v>North</v>
      </c>
      <c r="V1847" s="6" t="str">
        <f>VLOOKUP(E1847,'Cleaned Store Dim'!$A$2:$E$21,5,FALSE)</f>
        <v>Outlet</v>
      </c>
      <c r="W1847" s="6" t="str">
        <f>VLOOKUP(E1847,'Cleaned Store Dim'!$A$2:$F$21,6,FALSE)</f>
        <v>Chester</v>
      </c>
    </row>
    <row r="1848" spans="1:23" ht="15.75" x14ac:dyDescent="0.25">
      <c r="A1848" s="4" t="s">
        <v>3813</v>
      </c>
      <c r="B1848" s="20">
        <v>45781</v>
      </c>
      <c r="C1848" s="4" t="s">
        <v>1172</v>
      </c>
      <c r="D1848" s="4" t="s">
        <v>1565</v>
      </c>
      <c r="E1848" s="4" t="s">
        <v>1917</v>
      </c>
      <c r="F1848" s="4">
        <v>3</v>
      </c>
      <c r="G1848" s="4">
        <v>591.9</v>
      </c>
      <c r="H1848" s="4">
        <v>0.27</v>
      </c>
      <c r="I1848" s="4" t="s">
        <v>1959</v>
      </c>
      <c r="J1848" s="4">
        <v>1296.261</v>
      </c>
      <c r="K1848" s="4">
        <f t="shared" si="112"/>
        <v>3</v>
      </c>
      <c r="L1848" s="4">
        <f t="shared" si="113"/>
        <v>591.9</v>
      </c>
      <c r="M1848" s="4">
        <f t="shared" si="114"/>
        <v>0.27</v>
      </c>
      <c r="N1848" s="4">
        <f t="shared" si="115"/>
        <v>1296.261</v>
      </c>
      <c r="O1848" s="6">
        <f>VLOOKUP(C1848,'Cleaned Customer Dim'!$A$2:$D$501,4,FALSE)</f>
        <v>21</v>
      </c>
      <c r="P1848" s="6" t="str">
        <f>VLOOKUP(C1848,'Cleaned Customer Dim'!$A$2:$E$501,5,FALSE)</f>
        <v>Female</v>
      </c>
      <c r="Q1848" s="6" t="str">
        <f>VLOOKUP(C1848,'Cleaned Customer Dim'!$A$2:$J$501,10,FALSE)</f>
        <v>Platinum</v>
      </c>
      <c r="R1848" s="4" t="str">
        <f>VLOOKUP(D1848,'Cleaned Product Dim'!$A$2:$C$101,3,FALSE)</f>
        <v>Clothing</v>
      </c>
      <c r="S1848" s="6">
        <f>VLOOKUP(D1848,'Cleaned Product Dim'!$A$2:$G$101,7,FALSE)</f>
        <v>265.73266666666666</v>
      </c>
      <c r="T1848" s="6">
        <f>VLOOKUP(D1848,'Cleaned Product Dim'!$A$2:$H$101,8,FALSE)</f>
        <v>352</v>
      </c>
      <c r="U1848" s="6" t="str">
        <f>VLOOKUP(E1848,'Cleaned Store Dim'!$A$2:$C$21,3,FALSE)</f>
        <v>West</v>
      </c>
      <c r="V1848" s="6" t="str">
        <f>VLOOKUP(E1848,'Cleaned Store Dim'!$A$2:$E$21,5,FALSE)</f>
        <v>Online</v>
      </c>
      <c r="W1848" s="6" t="str">
        <f>VLOOKUP(E1848,'Cleaned Store Dim'!$A$2:$F$21,6,FALSE)</f>
        <v>Thompson</v>
      </c>
    </row>
    <row r="1849" spans="1:23" ht="15.75" x14ac:dyDescent="0.25">
      <c r="A1849" s="4" t="s">
        <v>3814</v>
      </c>
      <c r="B1849" s="20">
        <v>45883</v>
      </c>
      <c r="C1849" s="4" t="s">
        <v>1184</v>
      </c>
      <c r="D1849" s="4" t="s">
        <v>1642</v>
      </c>
      <c r="E1849" s="4" t="s">
        <v>1924</v>
      </c>
      <c r="F1849" s="4">
        <v>2</v>
      </c>
      <c r="G1849" s="4">
        <v>523.14</v>
      </c>
      <c r="H1849" s="4">
        <v>0.13</v>
      </c>
      <c r="I1849" s="4" t="s">
        <v>1961</v>
      </c>
      <c r="J1849" s="4">
        <v>910.2636</v>
      </c>
      <c r="K1849" s="4">
        <f t="shared" si="112"/>
        <v>2</v>
      </c>
      <c r="L1849" s="4">
        <f t="shared" si="113"/>
        <v>523.14</v>
      </c>
      <c r="M1849" s="4">
        <f t="shared" si="114"/>
        <v>0.13</v>
      </c>
      <c r="N1849" s="4">
        <f t="shared" si="115"/>
        <v>910.2636</v>
      </c>
      <c r="O1849" s="6">
        <f>VLOOKUP(C1849,'Cleaned Customer Dim'!$A$2:$D$501,4,FALSE)</f>
        <v>26</v>
      </c>
      <c r="P1849" s="6" t="str">
        <f>VLOOKUP(C1849,'Cleaned Customer Dim'!$A$2:$E$501,5,FALSE)</f>
        <v>Male</v>
      </c>
      <c r="Q1849" s="6" t="str">
        <f>VLOOKUP(C1849,'Cleaned Customer Dim'!$A$2:$J$501,10,FALSE)</f>
        <v>Platinum</v>
      </c>
      <c r="R1849" s="4" t="str">
        <f>VLOOKUP(D1849,'Cleaned Product Dim'!$A$2:$C$101,3,FALSE)</f>
        <v>Sports</v>
      </c>
      <c r="S1849" s="6">
        <f>VLOOKUP(D1849,'Cleaned Product Dim'!$A$2:$G$101,7,FALSE)</f>
        <v>484.62</v>
      </c>
      <c r="T1849" s="6">
        <f>VLOOKUP(D1849,'Cleaned Product Dim'!$A$2:$H$101,8,FALSE)</f>
        <v>432</v>
      </c>
      <c r="U1849" s="6" t="str">
        <f>VLOOKUP(E1849,'Cleaned Store Dim'!$A$2:$C$21,3,FALSE)</f>
        <v>East</v>
      </c>
      <c r="V1849" s="6" t="str">
        <f>VLOOKUP(E1849,'Cleaned Store Dim'!$A$2:$E$21,5,FALSE)</f>
        <v>Online</v>
      </c>
      <c r="W1849" s="6" t="str">
        <f>VLOOKUP(E1849,'Cleaned Store Dim'!$A$2:$F$21,6,FALSE)</f>
        <v>David</v>
      </c>
    </row>
    <row r="1850" spans="1:23" ht="15.75" x14ac:dyDescent="0.25">
      <c r="A1850" s="4" t="s">
        <v>3815</v>
      </c>
      <c r="B1850" s="20">
        <v>45389</v>
      </c>
      <c r="C1850" s="4" t="s">
        <v>741</v>
      </c>
      <c r="D1850" s="4" t="s">
        <v>1790</v>
      </c>
      <c r="E1850" s="4" t="s">
        <v>1934</v>
      </c>
      <c r="F1850" s="4">
        <v>2</v>
      </c>
      <c r="G1850" s="4">
        <v>478.62</v>
      </c>
      <c r="H1850" s="4">
        <v>0.17</v>
      </c>
      <c r="I1850" s="4" t="s">
        <v>1964</v>
      </c>
      <c r="J1850" s="4">
        <v>794.50919999999996</v>
      </c>
      <c r="K1850" s="4">
        <f t="shared" si="112"/>
        <v>2</v>
      </c>
      <c r="L1850" s="4">
        <f t="shared" si="113"/>
        <v>478.62</v>
      </c>
      <c r="M1850" s="4">
        <f t="shared" si="114"/>
        <v>0.17</v>
      </c>
      <c r="N1850" s="4">
        <f t="shared" si="115"/>
        <v>794.50919999999996</v>
      </c>
      <c r="O1850" s="6">
        <f>VLOOKUP(C1850,'Cleaned Customer Dim'!$A$2:$D$501,4,FALSE)</f>
        <v>54</v>
      </c>
      <c r="P1850" s="6" t="str">
        <f>VLOOKUP(C1850,'Cleaned Customer Dim'!$A$2:$E$501,5,FALSE)</f>
        <v>Male</v>
      </c>
      <c r="Q1850" s="6" t="str">
        <f>VLOOKUP(C1850,'Cleaned Customer Dim'!$A$2:$J$501,10,FALSE)</f>
        <v>Gold</v>
      </c>
      <c r="R1850" s="4" t="str">
        <f>VLOOKUP(D1850,'Cleaned Product Dim'!$A$2:$C$101,3,FALSE)</f>
        <v>Clothing</v>
      </c>
      <c r="S1850" s="6">
        <f>VLOOKUP(D1850,'Cleaned Product Dim'!$A$2:$G$101,7,FALSE)</f>
        <v>218.22</v>
      </c>
      <c r="T1850" s="6">
        <f>VLOOKUP(D1850,'Cleaned Product Dim'!$A$2:$H$101,8,FALSE)</f>
        <v>224</v>
      </c>
      <c r="U1850" s="6" t="str">
        <f>VLOOKUP(E1850,'Cleaned Store Dim'!$A$2:$C$21,3,FALSE)</f>
        <v>South</v>
      </c>
      <c r="V1850" s="6" t="str">
        <f>VLOOKUP(E1850,'Cleaned Store Dim'!$A$2:$E$21,5,FALSE)</f>
        <v>Outlet</v>
      </c>
      <c r="W1850" s="6" t="str">
        <f>VLOOKUP(E1850,'Cleaned Store Dim'!$A$2:$F$21,6,FALSE)</f>
        <v>Christopher</v>
      </c>
    </row>
    <row r="1851" spans="1:23" ht="15.75" x14ac:dyDescent="0.25">
      <c r="A1851" s="4" t="s">
        <v>3816</v>
      </c>
      <c r="B1851" s="20">
        <v>45556</v>
      </c>
      <c r="C1851" s="4" t="s">
        <v>956</v>
      </c>
      <c r="D1851" s="4" t="s">
        <v>1829</v>
      </c>
      <c r="E1851" s="4" t="s">
        <v>1892</v>
      </c>
      <c r="F1851" s="4">
        <v>4</v>
      </c>
      <c r="G1851" s="4">
        <v>740.5</v>
      </c>
      <c r="H1851" s="4">
        <v>0.17</v>
      </c>
      <c r="I1851" s="4" t="s">
        <v>1961</v>
      </c>
      <c r="J1851" s="4">
        <v>2458.46</v>
      </c>
      <c r="K1851" s="4">
        <f t="shared" si="112"/>
        <v>4</v>
      </c>
      <c r="L1851" s="4">
        <f t="shared" si="113"/>
        <v>740.5</v>
      </c>
      <c r="M1851" s="4">
        <f t="shared" si="114"/>
        <v>0.17</v>
      </c>
      <c r="N1851" s="4">
        <f t="shared" si="115"/>
        <v>2458.46</v>
      </c>
      <c r="O1851" s="6">
        <f>VLOOKUP(C1851,'Cleaned Customer Dim'!$A$2:$D$501,4,FALSE)</f>
        <v>48</v>
      </c>
      <c r="P1851" s="6" t="str">
        <f>VLOOKUP(C1851,'Cleaned Customer Dim'!$A$2:$E$501,5,FALSE)</f>
        <v>Female</v>
      </c>
      <c r="Q1851" s="6" t="str">
        <f>VLOOKUP(C1851,'Cleaned Customer Dim'!$A$2:$J$501,10,FALSE)</f>
        <v>Platinum</v>
      </c>
      <c r="R1851" s="4" t="str">
        <f>VLOOKUP(D1851,'Cleaned Product Dim'!$A$2:$C$101,3,FALSE)</f>
        <v>Sports</v>
      </c>
      <c r="S1851" s="6">
        <f>VLOOKUP(D1851,'Cleaned Product Dim'!$A$2:$G$101,7,FALSE)</f>
        <v>152.91999999999999</v>
      </c>
      <c r="T1851" s="6">
        <f>VLOOKUP(D1851,'Cleaned Product Dim'!$A$2:$H$101,8,FALSE)</f>
        <v>281</v>
      </c>
      <c r="U1851" s="6" t="str">
        <f>VLOOKUP(E1851,'Cleaned Store Dim'!$A$2:$C$21,3,FALSE)</f>
        <v>North</v>
      </c>
      <c r="V1851" s="6" t="str">
        <f>VLOOKUP(E1851,'Cleaned Store Dim'!$A$2:$E$21,5,FALSE)</f>
        <v>Flagship</v>
      </c>
      <c r="W1851" s="6" t="str">
        <f>VLOOKUP(E1851,'Cleaned Store Dim'!$A$2:$F$21,6,FALSE)</f>
        <v>Daniel</v>
      </c>
    </row>
    <row r="1852" spans="1:23" ht="15.75" x14ac:dyDescent="0.25">
      <c r="A1852" s="4" t="s">
        <v>3817</v>
      </c>
      <c r="B1852" s="20">
        <v>45465</v>
      </c>
      <c r="C1852" s="4" t="s">
        <v>397</v>
      </c>
      <c r="D1852" s="4" t="s">
        <v>1718</v>
      </c>
      <c r="E1852" s="4" t="s">
        <v>1896</v>
      </c>
      <c r="F1852" s="4">
        <v>1</v>
      </c>
      <c r="G1852" s="4">
        <v>780.24</v>
      </c>
      <c r="H1852" s="4">
        <v>0.04</v>
      </c>
      <c r="I1852" s="4" t="s">
        <v>1964</v>
      </c>
      <c r="J1852" s="4">
        <v>749.03039999999999</v>
      </c>
      <c r="K1852" s="4">
        <f t="shared" si="112"/>
        <v>1</v>
      </c>
      <c r="L1852" s="4">
        <f t="shared" si="113"/>
        <v>780.24</v>
      </c>
      <c r="M1852" s="4">
        <f t="shared" si="114"/>
        <v>0.04</v>
      </c>
      <c r="N1852" s="4">
        <f t="shared" si="115"/>
        <v>749.03039999999999</v>
      </c>
      <c r="O1852" s="6">
        <f>VLOOKUP(C1852,'Cleaned Customer Dim'!$A$2:$D$501,4,FALSE)</f>
        <v>27</v>
      </c>
      <c r="P1852" s="6" t="str">
        <f>VLOOKUP(C1852,'Cleaned Customer Dim'!$A$2:$E$501,5,FALSE)</f>
        <v>Female</v>
      </c>
      <c r="Q1852" s="6" t="str">
        <f>VLOOKUP(C1852,'Cleaned Customer Dim'!$A$2:$J$501,10,FALSE)</f>
        <v>Silver</v>
      </c>
      <c r="R1852" s="4" t="str">
        <f>VLOOKUP(D1852,'Cleaned Product Dim'!$A$2:$C$101,3,FALSE)</f>
        <v>Clothing</v>
      </c>
      <c r="S1852" s="6">
        <f>VLOOKUP(D1852,'Cleaned Product Dim'!$A$2:$G$101,7,FALSE)</f>
        <v>167.34</v>
      </c>
      <c r="T1852" s="6">
        <f>VLOOKUP(D1852,'Cleaned Product Dim'!$A$2:$H$101,8,FALSE)</f>
        <v>296</v>
      </c>
      <c r="U1852" s="6" t="str">
        <f>VLOOKUP(E1852,'Cleaned Store Dim'!$A$2:$C$21,3,FALSE)</f>
        <v>South</v>
      </c>
      <c r="V1852" s="6" t="str">
        <f>VLOOKUP(E1852,'Cleaned Store Dim'!$A$2:$E$21,5,FALSE)</f>
        <v>Outlet</v>
      </c>
      <c r="W1852" s="6" t="str">
        <f>VLOOKUP(E1852,'Cleaned Store Dim'!$A$2:$F$21,6,FALSE)</f>
        <v>North Nancy</v>
      </c>
    </row>
    <row r="1853" spans="1:23" ht="15.75" x14ac:dyDescent="0.25">
      <c r="A1853" s="4" t="s">
        <v>3818</v>
      </c>
      <c r="B1853" s="20">
        <v>45552</v>
      </c>
      <c r="C1853" s="4" t="s">
        <v>382</v>
      </c>
      <c r="D1853" s="4" t="s">
        <v>1793</v>
      </c>
      <c r="E1853" s="4" t="s">
        <v>1939</v>
      </c>
      <c r="F1853" s="4">
        <v>4</v>
      </c>
      <c r="G1853" s="4">
        <v>579.24</v>
      </c>
      <c r="H1853" s="4">
        <v>0.04</v>
      </c>
      <c r="I1853" s="4" t="s">
        <v>1964</v>
      </c>
      <c r="J1853" s="4">
        <v>2224.2815999999998</v>
      </c>
      <c r="K1853" s="4">
        <f t="shared" si="112"/>
        <v>4</v>
      </c>
      <c r="L1853" s="4">
        <f t="shared" si="113"/>
        <v>579.24</v>
      </c>
      <c r="M1853" s="4">
        <f t="shared" si="114"/>
        <v>0.04</v>
      </c>
      <c r="N1853" s="4">
        <f t="shared" si="115"/>
        <v>2224.2815999999998</v>
      </c>
      <c r="O1853" s="6">
        <f>VLOOKUP(C1853,'Cleaned Customer Dim'!$A$2:$D$501,4,FALSE)</f>
        <v>62</v>
      </c>
      <c r="P1853" s="6" t="str">
        <f>VLOOKUP(C1853,'Cleaned Customer Dim'!$A$2:$E$501,5,FALSE)</f>
        <v>Female</v>
      </c>
      <c r="Q1853" s="6" t="str">
        <f>VLOOKUP(C1853,'Cleaned Customer Dim'!$A$2:$J$501,10,FALSE)</f>
        <v>Platinum</v>
      </c>
      <c r="R1853" s="4" t="str">
        <f>VLOOKUP(D1853,'Cleaned Product Dim'!$A$2:$C$101,3,FALSE)</f>
        <v>Home</v>
      </c>
      <c r="S1853" s="6">
        <f>VLOOKUP(D1853,'Cleaned Product Dim'!$A$2:$G$101,7,FALSE)</f>
        <v>138.05000000000001</v>
      </c>
      <c r="T1853" s="6">
        <f>VLOOKUP(D1853,'Cleaned Product Dim'!$A$2:$H$101,8,FALSE)</f>
        <v>89</v>
      </c>
      <c r="U1853" s="6" t="str">
        <f>VLOOKUP(E1853,'Cleaned Store Dim'!$A$2:$C$21,3,FALSE)</f>
        <v>West</v>
      </c>
      <c r="V1853" s="6" t="str">
        <f>VLOOKUP(E1853,'Cleaned Store Dim'!$A$2:$E$21,5,FALSE)</f>
        <v>Flagship</v>
      </c>
      <c r="W1853" s="6" t="str">
        <f>VLOOKUP(E1853,'Cleaned Store Dim'!$A$2:$F$21,6,FALSE)</f>
        <v>New Jimmy</v>
      </c>
    </row>
    <row r="1854" spans="1:23" ht="15.75" x14ac:dyDescent="0.25">
      <c r="A1854" s="4" t="s">
        <v>3819</v>
      </c>
      <c r="B1854" s="20">
        <v>45547</v>
      </c>
      <c r="C1854" s="4" t="s">
        <v>1172</v>
      </c>
      <c r="D1854" s="4" t="s">
        <v>1560</v>
      </c>
      <c r="E1854" s="4" t="s">
        <v>1896</v>
      </c>
      <c r="F1854" s="4">
        <v>3</v>
      </c>
      <c r="G1854" s="4">
        <v>268.95</v>
      </c>
      <c r="H1854" s="4">
        <v>0.04</v>
      </c>
      <c r="I1854" s="4" t="s">
        <v>1961</v>
      </c>
      <c r="J1854" s="4">
        <v>774.57599999999991</v>
      </c>
      <c r="K1854" s="4">
        <f t="shared" si="112"/>
        <v>3</v>
      </c>
      <c r="L1854" s="4">
        <f t="shared" si="113"/>
        <v>268.95</v>
      </c>
      <c r="M1854" s="4">
        <f t="shared" si="114"/>
        <v>0.04</v>
      </c>
      <c r="N1854" s="4">
        <f t="shared" si="115"/>
        <v>774.57599999999991</v>
      </c>
      <c r="O1854" s="6">
        <f>VLOOKUP(C1854,'Cleaned Customer Dim'!$A$2:$D$501,4,FALSE)</f>
        <v>21</v>
      </c>
      <c r="P1854" s="6" t="str">
        <f>VLOOKUP(C1854,'Cleaned Customer Dim'!$A$2:$E$501,5,FALSE)</f>
        <v>Female</v>
      </c>
      <c r="Q1854" s="6" t="str">
        <f>VLOOKUP(C1854,'Cleaned Customer Dim'!$A$2:$J$501,10,FALSE)</f>
        <v>Platinum</v>
      </c>
      <c r="R1854" s="4" t="str">
        <f>VLOOKUP(D1854,'Cleaned Product Dim'!$A$2:$C$101,3,FALSE)</f>
        <v>Clothing</v>
      </c>
      <c r="S1854" s="6">
        <f>VLOOKUP(D1854,'Cleaned Product Dim'!$A$2:$G$101,7,FALSE)</f>
        <v>342.56</v>
      </c>
      <c r="T1854" s="6">
        <f>VLOOKUP(D1854,'Cleaned Product Dim'!$A$2:$H$101,8,FALSE)</f>
        <v>181</v>
      </c>
      <c r="U1854" s="6" t="str">
        <f>VLOOKUP(E1854,'Cleaned Store Dim'!$A$2:$C$21,3,FALSE)</f>
        <v>South</v>
      </c>
      <c r="V1854" s="6" t="str">
        <f>VLOOKUP(E1854,'Cleaned Store Dim'!$A$2:$E$21,5,FALSE)</f>
        <v>Outlet</v>
      </c>
      <c r="W1854" s="6" t="str">
        <f>VLOOKUP(E1854,'Cleaned Store Dim'!$A$2:$F$21,6,FALSE)</f>
        <v>North Nancy</v>
      </c>
    </row>
    <row r="1855" spans="1:23" ht="15.75" x14ac:dyDescent="0.25">
      <c r="A1855" s="4" t="s">
        <v>3820</v>
      </c>
      <c r="B1855" s="20">
        <v>45740</v>
      </c>
      <c r="C1855" s="4" t="s">
        <v>974</v>
      </c>
      <c r="D1855" s="4" t="s">
        <v>1576</v>
      </c>
      <c r="E1855" s="4" t="s">
        <v>1904</v>
      </c>
      <c r="F1855" s="4">
        <v>1</v>
      </c>
      <c r="G1855" s="4">
        <v>47.47</v>
      </c>
      <c r="H1855" s="4">
        <v>0.28000000000000003</v>
      </c>
      <c r="I1855" s="4" t="s">
        <v>1959</v>
      </c>
      <c r="J1855" s="4">
        <v>34.178400000000003</v>
      </c>
      <c r="K1855" s="4">
        <f t="shared" si="112"/>
        <v>1</v>
      </c>
      <c r="L1855" s="4">
        <f t="shared" si="113"/>
        <v>47.47</v>
      </c>
      <c r="M1855" s="4">
        <f t="shared" si="114"/>
        <v>0.28000000000000003</v>
      </c>
      <c r="N1855" s="4">
        <f t="shared" si="115"/>
        <v>34.178400000000003</v>
      </c>
      <c r="O1855" s="6">
        <f>VLOOKUP(C1855,'Cleaned Customer Dim'!$A$2:$D$501,4,FALSE)</f>
        <v>64</v>
      </c>
      <c r="P1855" s="6" t="str">
        <f>VLOOKUP(C1855,'Cleaned Customer Dim'!$A$2:$E$501,5,FALSE)</f>
        <v>Male</v>
      </c>
      <c r="Q1855" s="6" t="str">
        <f>VLOOKUP(C1855,'Cleaned Customer Dim'!$A$2:$J$501,10,FALSE)</f>
        <v>Platinum</v>
      </c>
      <c r="R1855" s="4" t="str">
        <f>VLOOKUP(D1855,'Cleaned Product Dim'!$A$2:$C$101,3,FALSE)</f>
        <v>Clothing</v>
      </c>
      <c r="S1855" s="6">
        <f>VLOOKUP(D1855,'Cleaned Product Dim'!$A$2:$G$101,7,FALSE)</f>
        <v>261</v>
      </c>
      <c r="T1855" s="6">
        <f>VLOOKUP(D1855,'Cleaned Product Dim'!$A$2:$H$101,8,FALSE)</f>
        <v>59</v>
      </c>
      <c r="U1855" s="6" t="str">
        <f>VLOOKUP(E1855,'Cleaned Store Dim'!$A$2:$C$21,3,FALSE)</f>
        <v>South</v>
      </c>
      <c r="V1855" s="6" t="str">
        <f>VLOOKUP(E1855,'Cleaned Store Dim'!$A$2:$E$21,5,FALSE)</f>
        <v>Online</v>
      </c>
      <c r="W1855" s="6" t="str">
        <f>VLOOKUP(E1855,'Cleaned Store Dim'!$A$2:$F$21,6,FALSE)</f>
        <v>Sharon</v>
      </c>
    </row>
    <row r="1856" spans="1:23" ht="15.75" x14ac:dyDescent="0.25">
      <c r="A1856" s="4" t="s">
        <v>3821</v>
      </c>
      <c r="B1856" s="20">
        <v>45796</v>
      </c>
      <c r="C1856" s="4" t="s">
        <v>832</v>
      </c>
      <c r="D1856" s="4" t="s">
        <v>1677</v>
      </c>
      <c r="E1856" s="4" t="s">
        <v>1942</v>
      </c>
      <c r="F1856" s="4">
        <v>3</v>
      </c>
      <c r="G1856" s="4">
        <v>858.81</v>
      </c>
      <c r="H1856" s="4">
        <v>7.0000000000000007E-2</v>
      </c>
      <c r="I1856" s="4" t="s">
        <v>1959</v>
      </c>
      <c r="J1856" s="4">
        <v>2396.0799000000002</v>
      </c>
      <c r="K1856" s="4">
        <f t="shared" si="112"/>
        <v>3</v>
      </c>
      <c r="L1856" s="4">
        <f t="shared" si="113"/>
        <v>858.81</v>
      </c>
      <c r="M1856" s="4">
        <f t="shared" si="114"/>
        <v>7.0000000000000007E-2</v>
      </c>
      <c r="N1856" s="4">
        <f t="shared" si="115"/>
        <v>2396.0799000000002</v>
      </c>
      <c r="O1856" s="6">
        <f>VLOOKUP(C1856,'Cleaned Customer Dim'!$A$2:$D$501,4,FALSE)</f>
        <v>42</v>
      </c>
      <c r="P1856" s="6" t="str">
        <f>VLOOKUP(C1856,'Cleaned Customer Dim'!$A$2:$E$501,5,FALSE)</f>
        <v>Male</v>
      </c>
      <c r="Q1856" s="6" t="str">
        <f>VLOOKUP(C1856,'Cleaned Customer Dim'!$A$2:$J$501,10,FALSE)</f>
        <v>Silver</v>
      </c>
      <c r="R1856" s="4" t="str">
        <f>VLOOKUP(D1856,'Cleaned Product Dim'!$A$2:$C$101,3,FALSE)</f>
        <v>Home</v>
      </c>
      <c r="S1856" s="6">
        <f>VLOOKUP(D1856,'Cleaned Product Dim'!$A$2:$G$101,7,FALSE)</f>
        <v>179.77</v>
      </c>
      <c r="T1856" s="6">
        <f>VLOOKUP(D1856,'Cleaned Product Dim'!$A$2:$H$101,8,FALSE)</f>
        <v>305</v>
      </c>
      <c r="U1856" s="6" t="str">
        <f>VLOOKUP(E1856,'Cleaned Store Dim'!$A$2:$C$21,3,FALSE)</f>
        <v>North</v>
      </c>
      <c r="V1856" s="6" t="str">
        <f>VLOOKUP(E1856,'Cleaned Store Dim'!$A$2:$E$21,5,FALSE)</f>
        <v>Flagship</v>
      </c>
      <c r="W1856" s="6" t="str">
        <f>VLOOKUP(E1856,'Cleaned Store Dim'!$A$2:$F$21,6,FALSE)</f>
        <v>Benson</v>
      </c>
    </row>
    <row r="1857" spans="1:23" ht="15.75" x14ac:dyDescent="0.25">
      <c r="A1857" s="4" t="s">
        <v>3822</v>
      </c>
      <c r="B1857" s="20">
        <v>45710</v>
      </c>
      <c r="C1857" s="4" t="s">
        <v>989</v>
      </c>
      <c r="D1857" s="4" t="s">
        <v>1631</v>
      </c>
      <c r="E1857" s="4" t="s">
        <v>1924</v>
      </c>
      <c r="F1857" s="4">
        <v>3</v>
      </c>
      <c r="G1857" s="4">
        <v>569.98</v>
      </c>
      <c r="H1857" s="4">
        <v>0.05</v>
      </c>
      <c r="I1857" s="4" t="s">
        <v>1959</v>
      </c>
      <c r="J1857" s="4">
        <v>1624.443</v>
      </c>
      <c r="K1857" s="4">
        <f t="shared" si="112"/>
        <v>3</v>
      </c>
      <c r="L1857" s="4">
        <f t="shared" si="113"/>
        <v>569.98</v>
      </c>
      <c r="M1857" s="4">
        <f t="shared" si="114"/>
        <v>0.05</v>
      </c>
      <c r="N1857" s="4">
        <f t="shared" si="115"/>
        <v>1624.443</v>
      </c>
      <c r="O1857" s="6">
        <f>VLOOKUP(C1857,'Cleaned Customer Dim'!$A$2:$D$501,4,FALSE)</f>
        <v>20</v>
      </c>
      <c r="P1857" s="6" t="str">
        <f>VLOOKUP(C1857,'Cleaned Customer Dim'!$A$2:$E$501,5,FALSE)</f>
        <v>Male</v>
      </c>
      <c r="Q1857" s="6" t="str">
        <f>VLOOKUP(C1857,'Cleaned Customer Dim'!$A$2:$J$501,10,FALSE)</f>
        <v>Silver</v>
      </c>
      <c r="R1857" s="4" t="str">
        <f>VLOOKUP(D1857,'Cleaned Product Dim'!$A$2:$C$101,3,FALSE)</f>
        <v>Sports</v>
      </c>
      <c r="S1857" s="6">
        <f>VLOOKUP(D1857,'Cleaned Product Dim'!$A$2:$G$101,7,FALSE)</f>
        <v>21.34</v>
      </c>
      <c r="T1857" s="6">
        <f>VLOOKUP(D1857,'Cleaned Product Dim'!$A$2:$H$101,8,FALSE)</f>
        <v>65</v>
      </c>
      <c r="U1857" s="6" t="str">
        <f>VLOOKUP(E1857,'Cleaned Store Dim'!$A$2:$C$21,3,FALSE)</f>
        <v>East</v>
      </c>
      <c r="V1857" s="6" t="str">
        <f>VLOOKUP(E1857,'Cleaned Store Dim'!$A$2:$E$21,5,FALSE)</f>
        <v>Online</v>
      </c>
      <c r="W1857" s="6" t="str">
        <f>VLOOKUP(E1857,'Cleaned Store Dim'!$A$2:$F$21,6,FALSE)</f>
        <v>David</v>
      </c>
    </row>
    <row r="1858" spans="1:23" ht="15.75" x14ac:dyDescent="0.25">
      <c r="A1858" s="4" t="s">
        <v>3823</v>
      </c>
      <c r="B1858" s="20">
        <v>45596</v>
      </c>
      <c r="C1858" s="4" t="s">
        <v>1040</v>
      </c>
      <c r="D1858" s="4" t="s">
        <v>1805</v>
      </c>
      <c r="E1858" s="4" t="s">
        <v>1929</v>
      </c>
      <c r="F1858" s="4">
        <v>3</v>
      </c>
      <c r="G1858" s="4">
        <v>306.52</v>
      </c>
      <c r="H1858" s="4">
        <v>0.01</v>
      </c>
      <c r="I1858" s="4" t="s">
        <v>1964</v>
      </c>
      <c r="J1858" s="4">
        <v>910.36439999999993</v>
      </c>
      <c r="K1858" s="4">
        <f t="shared" ref="K1858:K1921" si="116">IF(F1858="",J1858/(G1858*(1-H1858)),F1858)</f>
        <v>3</v>
      </c>
      <c r="L1858" s="4">
        <f t="shared" ref="L1858:L1921" si="117">IF(G1858="",J1858/(K1858*(1-H1858)),G1858)</f>
        <v>306.52</v>
      </c>
      <c r="M1858" s="4">
        <f t="shared" ref="M1858:M1921" si="118">IF(H1858="",1-(J1858/(K1858*L1858)),H1858)</f>
        <v>0.01</v>
      </c>
      <c r="N1858" s="4">
        <f t="shared" ref="N1858:N1921" si="119">IF(J1858="",F1858*G1858*(1-H1858),J1858)</f>
        <v>910.36439999999993</v>
      </c>
      <c r="O1858" s="6">
        <f>VLOOKUP(C1858,'Cleaned Customer Dim'!$A$2:$D$501,4,FALSE)</f>
        <v>62</v>
      </c>
      <c r="P1858" s="6" t="str">
        <f>VLOOKUP(C1858,'Cleaned Customer Dim'!$A$2:$E$501,5,FALSE)</f>
        <v>Female</v>
      </c>
      <c r="Q1858" s="6" t="str">
        <f>VLOOKUP(C1858,'Cleaned Customer Dim'!$A$2:$J$501,10,FALSE)</f>
        <v>Bronze</v>
      </c>
      <c r="R1858" s="4" t="str">
        <f>VLOOKUP(D1858,'Cleaned Product Dim'!$A$2:$C$101,3,FALSE)</f>
        <v>Electronics</v>
      </c>
      <c r="S1858" s="6">
        <f>VLOOKUP(D1858,'Cleaned Product Dim'!$A$2:$G$101,7,FALSE)</f>
        <v>403.71</v>
      </c>
      <c r="T1858" s="6">
        <f>VLOOKUP(D1858,'Cleaned Product Dim'!$A$2:$H$101,8,FALSE)</f>
        <v>159</v>
      </c>
      <c r="U1858" s="6" t="str">
        <f>VLOOKUP(E1858,'Cleaned Store Dim'!$A$2:$C$21,3,FALSE)</f>
        <v>North</v>
      </c>
      <c r="V1858" s="6" t="str">
        <f>VLOOKUP(E1858,'Cleaned Store Dim'!$A$2:$E$21,5,FALSE)</f>
        <v>Online</v>
      </c>
      <c r="W1858" s="6" t="str">
        <f>VLOOKUP(E1858,'Cleaned Store Dim'!$A$2:$F$21,6,FALSE)</f>
        <v>Sabrina</v>
      </c>
    </row>
    <row r="1859" spans="1:23" ht="15.75" x14ac:dyDescent="0.25">
      <c r="A1859" s="4" t="s">
        <v>3824</v>
      </c>
      <c r="B1859" s="20">
        <v>45354</v>
      </c>
      <c r="C1859" s="4" t="s">
        <v>242</v>
      </c>
      <c r="D1859" s="4" t="s">
        <v>1750</v>
      </c>
      <c r="E1859" s="4" t="s">
        <v>1932</v>
      </c>
      <c r="F1859" s="4">
        <v>3</v>
      </c>
      <c r="G1859" s="4">
        <v>184.67</v>
      </c>
      <c r="H1859" s="4">
        <v>0.03</v>
      </c>
      <c r="I1859" s="4" t="s">
        <v>1964</v>
      </c>
      <c r="J1859" s="4">
        <v>537.38969999999995</v>
      </c>
      <c r="K1859" s="4">
        <f t="shared" si="116"/>
        <v>3</v>
      </c>
      <c r="L1859" s="4">
        <f t="shared" si="117"/>
        <v>184.67</v>
      </c>
      <c r="M1859" s="4">
        <f t="shared" si="118"/>
        <v>0.03</v>
      </c>
      <c r="N1859" s="4">
        <f t="shared" si="119"/>
        <v>537.38969999999995</v>
      </c>
      <c r="O1859" s="6">
        <f>VLOOKUP(C1859,'Cleaned Customer Dim'!$A$2:$D$501,4,FALSE)</f>
        <v>33</v>
      </c>
      <c r="P1859" s="6" t="str">
        <f>VLOOKUP(C1859,'Cleaned Customer Dim'!$A$2:$E$501,5,FALSE)</f>
        <v>Male</v>
      </c>
      <c r="Q1859" s="6" t="str">
        <f>VLOOKUP(C1859,'Cleaned Customer Dim'!$A$2:$J$501,10,FALSE)</f>
        <v>Gold</v>
      </c>
      <c r="R1859" s="4" t="str">
        <f>VLOOKUP(D1859,'Cleaned Product Dim'!$A$2:$C$101,3,FALSE)</f>
        <v>Home</v>
      </c>
      <c r="S1859" s="6">
        <f>VLOOKUP(D1859,'Cleaned Product Dim'!$A$2:$G$101,7,FALSE)</f>
        <v>461.47</v>
      </c>
      <c r="T1859" s="6">
        <f>VLOOKUP(D1859,'Cleaned Product Dim'!$A$2:$H$101,8,FALSE)</f>
        <v>190</v>
      </c>
      <c r="U1859" s="6" t="str">
        <f>VLOOKUP(E1859,'Cleaned Store Dim'!$A$2:$C$21,3,FALSE)</f>
        <v>East</v>
      </c>
      <c r="V1859" s="6" t="str">
        <f>VLOOKUP(E1859,'Cleaned Store Dim'!$A$2:$E$21,5,FALSE)</f>
        <v>Flagship</v>
      </c>
      <c r="W1859" s="6" t="str">
        <f>VLOOKUP(E1859,'Cleaned Store Dim'!$A$2:$F$21,6,FALSE)</f>
        <v>Johnsonville</v>
      </c>
    </row>
    <row r="1860" spans="1:23" ht="15.75" x14ac:dyDescent="0.25">
      <c r="A1860" s="4" t="s">
        <v>3825</v>
      </c>
      <c r="B1860" s="20">
        <v>45428</v>
      </c>
      <c r="C1860" s="4" t="s">
        <v>1496</v>
      </c>
      <c r="D1860" s="4" t="s">
        <v>1655</v>
      </c>
      <c r="E1860" s="4" t="s">
        <v>1908</v>
      </c>
      <c r="F1860" s="4">
        <v>4</v>
      </c>
      <c r="G1860" s="4">
        <v>189.56</v>
      </c>
      <c r="H1860" s="4">
        <v>0</v>
      </c>
      <c r="I1860" s="4" t="s">
        <v>1964</v>
      </c>
      <c r="J1860" s="4">
        <v>758.24</v>
      </c>
      <c r="K1860" s="4">
        <f t="shared" si="116"/>
        <v>4</v>
      </c>
      <c r="L1860" s="4">
        <f t="shared" si="117"/>
        <v>189.56</v>
      </c>
      <c r="M1860" s="4">
        <f t="shared" si="118"/>
        <v>0</v>
      </c>
      <c r="N1860" s="4">
        <f t="shared" si="119"/>
        <v>758.24</v>
      </c>
      <c r="O1860" s="6">
        <f>VLOOKUP(C1860,'Cleaned Customer Dim'!$A$2:$D$501,4,FALSE)</f>
        <v>26</v>
      </c>
      <c r="P1860" s="6" t="str">
        <f>VLOOKUP(C1860,'Cleaned Customer Dim'!$A$2:$E$501,5,FALSE)</f>
        <v>Male</v>
      </c>
      <c r="Q1860" s="6" t="str">
        <f>VLOOKUP(C1860,'Cleaned Customer Dim'!$A$2:$J$501,10,FALSE)</f>
        <v>Platinum</v>
      </c>
      <c r="R1860" s="4" t="str">
        <f>VLOOKUP(D1860,'Cleaned Product Dim'!$A$2:$C$101,3,FALSE)</f>
        <v>Electronics</v>
      </c>
      <c r="S1860" s="6">
        <f>VLOOKUP(D1860,'Cleaned Product Dim'!$A$2:$G$101,7,FALSE)</f>
        <v>322.41000000000003</v>
      </c>
      <c r="T1860" s="6">
        <f>VLOOKUP(D1860,'Cleaned Product Dim'!$A$2:$H$101,8,FALSE)</f>
        <v>213</v>
      </c>
      <c r="U1860" s="6" t="str">
        <f>VLOOKUP(E1860,'Cleaned Store Dim'!$A$2:$C$21,3,FALSE)</f>
        <v>North</v>
      </c>
      <c r="V1860" s="6" t="str">
        <f>VLOOKUP(E1860,'Cleaned Store Dim'!$A$2:$E$21,5,FALSE)</f>
        <v>Outlet</v>
      </c>
      <c r="W1860" s="6" t="str">
        <f>VLOOKUP(E1860,'Cleaned Store Dim'!$A$2:$F$21,6,FALSE)</f>
        <v>Chester</v>
      </c>
    </row>
    <row r="1861" spans="1:23" ht="15.75" x14ac:dyDescent="0.25">
      <c r="A1861" s="4" t="s">
        <v>3826</v>
      </c>
      <c r="B1861" s="20">
        <v>45481</v>
      </c>
      <c r="C1861" s="4" t="s">
        <v>686</v>
      </c>
      <c r="D1861" s="4" t="s">
        <v>1808</v>
      </c>
      <c r="E1861" s="4" t="s">
        <v>1908</v>
      </c>
      <c r="F1861" s="4">
        <v>1</v>
      </c>
      <c r="G1861" s="4">
        <v>805.24</v>
      </c>
      <c r="H1861" s="4">
        <v>0.04</v>
      </c>
      <c r="I1861" s="4" t="s">
        <v>1961</v>
      </c>
      <c r="J1861" s="4">
        <v>773.03039999999999</v>
      </c>
      <c r="K1861" s="4">
        <f t="shared" si="116"/>
        <v>1</v>
      </c>
      <c r="L1861" s="4">
        <f t="shared" si="117"/>
        <v>805.24</v>
      </c>
      <c r="M1861" s="4">
        <f t="shared" si="118"/>
        <v>0.04</v>
      </c>
      <c r="N1861" s="4">
        <f t="shared" si="119"/>
        <v>773.03039999999999</v>
      </c>
      <c r="O1861" s="6">
        <f>VLOOKUP(C1861,'Cleaned Customer Dim'!$A$2:$D$501,4,FALSE)</f>
        <v>54</v>
      </c>
      <c r="P1861" s="6" t="str">
        <f>VLOOKUP(C1861,'Cleaned Customer Dim'!$A$2:$E$501,5,FALSE)</f>
        <v>Male</v>
      </c>
      <c r="Q1861" s="6" t="str">
        <f>VLOOKUP(C1861,'Cleaned Customer Dim'!$A$2:$J$501,10,FALSE)</f>
        <v>Platinum</v>
      </c>
      <c r="R1861" s="4" t="str">
        <f>VLOOKUP(D1861,'Cleaned Product Dim'!$A$2:$C$101,3,FALSE)</f>
        <v>Clothing</v>
      </c>
      <c r="S1861" s="6">
        <f>VLOOKUP(D1861,'Cleaned Product Dim'!$A$2:$G$101,7,FALSE)</f>
        <v>158.13999999999999</v>
      </c>
      <c r="T1861" s="6">
        <f>VLOOKUP(D1861,'Cleaned Product Dim'!$A$2:$H$101,8,FALSE)</f>
        <v>82</v>
      </c>
      <c r="U1861" s="6" t="str">
        <f>VLOOKUP(E1861,'Cleaned Store Dim'!$A$2:$C$21,3,FALSE)</f>
        <v>North</v>
      </c>
      <c r="V1861" s="6" t="str">
        <f>VLOOKUP(E1861,'Cleaned Store Dim'!$A$2:$E$21,5,FALSE)</f>
        <v>Outlet</v>
      </c>
      <c r="W1861" s="6" t="str">
        <f>VLOOKUP(E1861,'Cleaned Store Dim'!$A$2:$F$21,6,FALSE)</f>
        <v>Chester</v>
      </c>
    </row>
    <row r="1862" spans="1:23" ht="15.75" x14ac:dyDescent="0.25">
      <c r="A1862" s="4" t="s">
        <v>3827</v>
      </c>
      <c r="B1862" s="20">
        <v>45549</v>
      </c>
      <c r="C1862" s="4" t="s">
        <v>627</v>
      </c>
      <c r="D1862" s="4" t="s">
        <v>1744</v>
      </c>
      <c r="E1862" s="4" t="s">
        <v>1942</v>
      </c>
      <c r="F1862" s="4">
        <v>3</v>
      </c>
      <c r="G1862" s="4">
        <v>683.74</v>
      </c>
      <c r="H1862" s="4">
        <v>0.24</v>
      </c>
      <c r="I1862" s="4" t="s">
        <v>1959</v>
      </c>
      <c r="J1862" s="4">
        <v>1558.9272000000001</v>
      </c>
      <c r="K1862" s="4">
        <f t="shared" si="116"/>
        <v>3</v>
      </c>
      <c r="L1862" s="4">
        <f t="shared" si="117"/>
        <v>683.74</v>
      </c>
      <c r="M1862" s="4">
        <f t="shared" si="118"/>
        <v>0.24</v>
      </c>
      <c r="N1862" s="4">
        <f t="shared" si="119"/>
        <v>1558.9272000000001</v>
      </c>
      <c r="O1862" s="6">
        <f>VLOOKUP(C1862,'Cleaned Customer Dim'!$A$2:$D$501,4,FALSE)</f>
        <v>42</v>
      </c>
      <c r="P1862" s="6" t="str">
        <f>VLOOKUP(C1862,'Cleaned Customer Dim'!$A$2:$E$501,5,FALSE)</f>
        <v>Male</v>
      </c>
      <c r="Q1862" s="6" t="str">
        <f>VLOOKUP(C1862,'Cleaned Customer Dim'!$A$2:$J$501,10,FALSE)</f>
        <v>Silver</v>
      </c>
      <c r="R1862" s="4" t="str">
        <f>VLOOKUP(D1862,'Cleaned Product Dim'!$A$2:$C$101,3,FALSE)</f>
        <v>Sports</v>
      </c>
      <c r="S1862" s="6">
        <f>VLOOKUP(D1862,'Cleaned Product Dim'!$A$2:$G$101,7,FALSE)</f>
        <v>434.84</v>
      </c>
      <c r="T1862" s="6">
        <f>VLOOKUP(D1862,'Cleaned Product Dim'!$A$2:$H$101,8,FALSE)</f>
        <v>185</v>
      </c>
      <c r="U1862" s="6" t="str">
        <f>VLOOKUP(E1862,'Cleaned Store Dim'!$A$2:$C$21,3,FALSE)</f>
        <v>North</v>
      </c>
      <c r="V1862" s="6" t="str">
        <f>VLOOKUP(E1862,'Cleaned Store Dim'!$A$2:$E$21,5,FALSE)</f>
        <v>Flagship</v>
      </c>
      <c r="W1862" s="6" t="str">
        <f>VLOOKUP(E1862,'Cleaned Store Dim'!$A$2:$F$21,6,FALSE)</f>
        <v>Benson</v>
      </c>
    </row>
    <row r="1863" spans="1:23" ht="15.75" x14ac:dyDescent="0.25">
      <c r="A1863" s="4" t="s">
        <v>3828</v>
      </c>
      <c r="B1863" s="20">
        <v>45514</v>
      </c>
      <c r="C1863" s="4" t="s">
        <v>692</v>
      </c>
      <c r="D1863" s="4" t="s">
        <v>1750</v>
      </c>
      <c r="E1863" s="4" t="s">
        <v>1945</v>
      </c>
      <c r="F1863" s="4">
        <v>3</v>
      </c>
      <c r="G1863" s="4">
        <v>439.21</v>
      </c>
      <c r="H1863" s="4">
        <v>0.28000000000000003</v>
      </c>
      <c r="I1863" s="4" t="s">
        <v>1964</v>
      </c>
      <c r="J1863" s="4">
        <v>948.69359999999983</v>
      </c>
      <c r="K1863" s="4">
        <f t="shared" si="116"/>
        <v>3</v>
      </c>
      <c r="L1863" s="4">
        <f t="shared" si="117"/>
        <v>439.21</v>
      </c>
      <c r="M1863" s="4">
        <f t="shared" si="118"/>
        <v>0.28000000000000003</v>
      </c>
      <c r="N1863" s="4">
        <f t="shared" si="119"/>
        <v>948.69359999999983</v>
      </c>
      <c r="O1863" s="6">
        <f>VLOOKUP(C1863,'Cleaned Customer Dim'!$A$2:$D$501,4,FALSE)</f>
        <v>48</v>
      </c>
      <c r="P1863" s="6" t="str">
        <f>VLOOKUP(C1863,'Cleaned Customer Dim'!$A$2:$E$501,5,FALSE)</f>
        <v>Male</v>
      </c>
      <c r="Q1863" s="6" t="str">
        <f>VLOOKUP(C1863,'Cleaned Customer Dim'!$A$2:$J$501,10,FALSE)</f>
        <v>Silver</v>
      </c>
      <c r="R1863" s="4" t="str">
        <f>VLOOKUP(D1863,'Cleaned Product Dim'!$A$2:$C$101,3,FALSE)</f>
        <v>Home</v>
      </c>
      <c r="S1863" s="6">
        <f>VLOOKUP(D1863,'Cleaned Product Dim'!$A$2:$G$101,7,FALSE)</f>
        <v>461.47</v>
      </c>
      <c r="T1863" s="6">
        <f>VLOOKUP(D1863,'Cleaned Product Dim'!$A$2:$H$101,8,FALSE)</f>
        <v>190</v>
      </c>
      <c r="U1863" s="6" t="str">
        <f>VLOOKUP(E1863,'Cleaned Store Dim'!$A$2:$C$21,3,FALSE)</f>
        <v>East</v>
      </c>
      <c r="V1863" s="6" t="str">
        <f>VLOOKUP(E1863,'Cleaned Store Dim'!$A$2:$E$21,5,FALSE)</f>
        <v>Flagship</v>
      </c>
      <c r="W1863" s="6" t="str">
        <f>VLOOKUP(E1863,'Cleaned Store Dim'!$A$2:$F$21,6,FALSE)</f>
        <v>East Stevechester</v>
      </c>
    </row>
    <row r="1864" spans="1:23" ht="15.75" x14ac:dyDescent="0.25">
      <c r="A1864" s="4" t="s">
        <v>3829</v>
      </c>
      <c r="B1864" s="20">
        <v>45756</v>
      </c>
      <c r="C1864" s="4" t="s">
        <v>418</v>
      </c>
      <c r="D1864" s="4" t="s">
        <v>1780</v>
      </c>
      <c r="E1864" s="4" t="s">
        <v>1911</v>
      </c>
      <c r="F1864" s="4">
        <v>1</v>
      </c>
      <c r="G1864" s="4">
        <v>126.92</v>
      </c>
      <c r="H1864" s="4">
        <v>0.24</v>
      </c>
      <c r="I1864" s="4" t="s">
        <v>1964</v>
      </c>
      <c r="J1864" s="4">
        <v>96.459199999999996</v>
      </c>
      <c r="K1864" s="4">
        <f t="shared" si="116"/>
        <v>1</v>
      </c>
      <c r="L1864" s="4">
        <f t="shared" si="117"/>
        <v>126.92</v>
      </c>
      <c r="M1864" s="4">
        <f t="shared" si="118"/>
        <v>0.24</v>
      </c>
      <c r="N1864" s="4">
        <f t="shared" si="119"/>
        <v>96.459199999999996</v>
      </c>
      <c r="O1864" s="6">
        <f>VLOOKUP(C1864,'Cleaned Customer Dim'!$A$2:$D$501,4,FALSE)</f>
        <v>40</v>
      </c>
      <c r="P1864" s="6" t="str">
        <f>VLOOKUP(C1864,'Cleaned Customer Dim'!$A$2:$E$501,5,FALSE)</f>
        <v>Male</v>
      </c>
      <c r="Q1864" s="6" t="str">
        <f>VLOOKUP(C1864,'Cleaned Customer Dim'!$A$2:$J$501,10,FALSE)</f>
        <v>Bronze</v>
      </c>
      <c r="R1864" s="4" t="str">
        <f>VLOOKUP(D1864,'Cleaned Product Dim'!$A$2:$C$101,3,FALSE)</f>
        <v>Beauty</v>
      </c>
      <c r="S1864" s="6">
        <f>VLOOKUP(D1864,'Cleaned Product Dim'!$A$2:$G$101,7,FALSE)</f>
        <v>340.39</v>
      </c>
      <c r="T1864" s="6">
        <f>VLOOKUP(D1864,'Cleaned Product Dim'!$A$2:$H$101,8,FALSE)</f>
        <v>177</v>
      </c>
      <c r="U1864" s="6" t="str">
        <f>VLOOKUP(E1864,'Cleaned Store Dim'!$A$2:$C$21,3,FALSE)</f>
        <v>East</v>
      </c>
      <c r="V1864" s="6" t="str">
        <f>VLOOKUP(E1864,'Cleaned Store Dim'!$A$2:$E$21,5,FALSE)</f>
        <v>Online</v>
      </c>
      <c r="W1864" s="6" t="str">
        <f>VLOOKUP(E1864,'Cleaned Store Dim'!$A$2:$F$21,6,FALSE)</f>
        <v>Joseph</v>
      </c>
    </row>
    <row r="1865" spans="1:23" ht="15.75" x14ac:dyDescent="0.25">
      <c r="A1865" s="4" t="s">
        <v>3830</v>
      </c>
      <c r="B1865" s="20">
        <v>45489</v>
      </c>
      <c r="C1865" s="4" t="s">
        <v>29</v>
      </c>
      <c r="D1865" s="4" t="s">
        <v>1802</v>
      </c>
      <c r="E1865" s="4" t="s">
        <v>1904</v>
      </c>
      <c r="F1865" s="4">
        <v>4</v>
      </c>
      <c r="G1865" s="4">
        <v>834.7</v>
      </c>
      <c r="H1865" s="4">
        <v>0.14000000000000001</v>
      </c>
      <c r="I1865" s="4" t="s">
        <v>1959</v>
      </c>
      <c r="J1865" s="4">
        <v>2871.3679999999999</v>
      </c>
      <c r="K1865" s="4">
        <f t="shared" si="116"/>
        <v>4</v>
      </c>
      <c r="L1865" s="4">
        <f t="shared" si="117"/>
        <v>834.7</v>
      </c>
      <c r="M1865" s="4">
        <f t="shared" si="118"/>
        <v>0.14000000000000001</v>
      </c>
      <c r="N1865" s="4">
        <f t="shared" si="119"/>
        <v>2871.3679999999999</v>
      </c>
      <c r="O1865" s="6">
        <f>VLOOKUP(C1865,'Cleaned Customer Dim'!$A$2:$D$501,4,FALSE)</f>
        <v>64</v>
      </c>
      <c r="P1865" s="6" t="str">
        <f>VLOOKUP(C1865,'Cleaned Customer Dim'!$A$2:$E$501,5,FALSE)</f>
        <v>Female</v>
      </c>
      <c r="Q1865" s="6" t="str">
        <f>VLOOKUP(C1865,'Cleaned Customer Dim'!$A$2:$J$501,10,FALSE)</f>
        <v>Silver</v>
      </c>
      <c r="R1865" s="4" t="str">
        <f>VLOOKUP(D1865,'Cleaned Product Dim'!$A$2:$C$101,3,FALSE)</f>
        <v>Sports</v>
      </c>
      <c r="S1865" s="6">
        <f>VLOOKUP(D1865,'Cleaned Product Dim'!$A$2:$G$101,7,FALSE)</f>
        <v>107.06</v>
      </c>
      <c r="T1865" s="6">
        <f>VLOOKUP(D1865,'Cleaned Product Dim'!$A$2:$H$101,8,FALSE)</f>
        <v>359</v>
      </c>
      <c r="U1865" s="6" t="str">
        <f>VLOOKUP(E1865,'Cleaned Store Dim'!$A$2:$C$21,3,FALSE)</f>
        <v>South</v>
      </c>
      <c r="V1865" s="6" t="str">
        <f>VLOOKUP(E1865,'Cleaned Store Dim'!$A$2:$E$21,5,FALSE)</f>
        <v>Online</v>
      </c>
      <c r="W1865" s="6" t="str">
        <f>VLOOKUP(E1865,'Cleaned Store Dim'!$A$2:$F$21,6,FALSE)</f>
        <v>Sharon</v>
      </c>
    </row>
    <row r="1866" spans="1:23" ht="15.75" x14ac:dyDescent="0.25">
      <c r="A1866" s="4" t="s">
        <v>3831</v>
      </c>
      <c r="B1866" s="20">
        <v>45909</v>
      </c>
      <c r="C1866" s="4" t="s">
        <v>1082</v>
      </c>
      <c r="D1866" s="4" t="s">
        <v>1706</v>
      </c>
      <c r="E1866" s="4" t="s">
        <v>1927</v>
      </c>
      <c r="F1866" s="4">
        <v>2</v>
      </c>
      <c r="G1866" s="4">
        <v>271.88</v>
      </c>
      <c r="H1866" s="4">
        <v>0.11</v>
      </c>
      <c r="I1866" s="4" t="s">
        <v>1964</v>
      </c>
      <c r="J1866" s="4">
        <v>483.94639999999998</v>
      </c>
      <c r="K1866" s="4">
        <f t="shared" si="116"/>
        <v>2</v>
      </c>
      <c r="L1866" s="4">
        <f t="shared" si="117"/>
        <v>271.88</v>
      </c>
      <c r="M1866" s="4">
        <f t="shared" si="118"/>
        <v>0.11</v>
      </c>
      <c r="N1866" s="4">
        <f t="shared" si="119"/>
        <v>483.94639999999998</v>
      </c>
      <c r="O1866" s="6">
        <f>VLOOKUP(C1866,'Cleaned Customer Dim'!$A$2:$D$501,4,FALSE)</f>
        <v>56</v>
      </c>
      <c r="P1866" s="6" t="str">
        <f>VLOOKUP(C1866,'Cleaned Customer Dim'!$A$2:$E$501,5,FALSE)</f>
        <v>Female</v>
      </c>
      <c r="Q1866" s="6" t="str">
        <f>VLOOKUP(C1866,'Cleaned Customer Dim'!$A$2:$J$501,10,FALSE)</f>
        <v>Bronze</v>
      </c>
      <c r="R1866" s="4" t="str">
        <f>VLOOKUP(D1866,'Cleaned Product Dim'!$A$2:$C$101,3,FALSE)</f>
        <v>Electronics</v>
      </c>
      <c r="S1866" s="6">
        <f>VLOOKUP(D1866,'Cleaned Product Dim'!$A$2:$G$101,7,FALSE)</f>
        <v>450.71</v>
      </c>
      <c r="T1866" s="6">
        <f>VLOOKUP(D1866,'Cleaned Product Dim'!$A$2:$H$101,8,FALSE)</f>
        <v>389</v>
      </c>
      <c r="U1866" s="6" t="str">
        <f>VLOOKUP(E1866,'Cleaned Store Dim'!$A$2:$C$21,3,FALSE)</f>
        <v>South</v>
      </c>
      <c r="V1866" s="6" t="str">
        <f>VLOOKUP(E1866,'Cleaned Store Dim'!$A$2:$E$21,5,FALSE)</f>
        <v>Online</v>
      </c>
      <c r="W1866" s="6" t="str">
        <f>VLOOKUP(E1866,'Cleaned Store Dim'!$A$2:$F$21,6,FALSE)</f>
        <v>Lake</v>
      </c>
    </row>
    <row r="1867" spans="1:23" ht="15.75" x14ac:dyDescent="0.25">
      <c r="A1867" s="4" t="s">
        <v>3832</v>
      </c>
      <c r="B1867" s="20">
        <v>45750</v>
      </c>
      <c r="C1867" s="4" t="s">
        <v>1490</v>
      </c>
      <c r="D1867" s="4" t="s">
        <v>1603</v>
      </c>
      <c r="E1867" s="4" t="s">
        <v>1892</v>
      </c>
      <c r="F1867" s="4">
        <v>4</v>
      </c>
      <c r="G1867" s="4">
        <v>972.14</v>
      </c>
      <c r="H1867" s="4">
        <v>0.25</v>
      </c>
      <c r="I1867" s="4" t="s">
        <v>1959</v>
      </c>
      <c r="J1867" s="4">
        <v>2916.42</v>
      </c>
      <c r="K1867" s="4">
        <f t="shared" si="116"/>
        <v>4</v>
      </c>
      <c r="L1867" s="4">
        <f t="shared" si="117"/>
        <v>972.14</v>
      </c>
      <c r="M1867" s="4">
        <f t="shared" si="118"/>
        <v>0.25</v>
      </c>
      <c r="N1867" s="4">
        <f t="shared" si="119"/>
        <v>2916.42</v>
      </c>
      <c r="O1867" s="6">
        <f>VLOOKUP(C1867,'Cleaned Customer Dim'!$A$2:$D$501,4,FALSE)</f>
        <v>33</v>
      </c>
      <c r="P1867" s="6" t="str">
        <f>VLOOKUP(C1867,'Cleaned Customer Dim'!$A$2:$E$501,5,FALSE)</f>
        <v>Male</v>
      </c>
      <c r="Q1867" s="6" t="str">
        <f>VLOOKUP(C1867,'Cleaned Customer Dim'!$A$2:$J$501,10,FALSE)</f>
        <v>Bronze</v>
      </c>
      <c r="R1867" s="4" t="str">
        <f>VLOOKUP(D1867,'Cleaned Product Dim'!$A$2:$C$101,3,FALSE)</f>
        <v>Electronics</v>
      </c>
      <c r="S1867" s="6">
        <f>VLOOKUP(D1867,'Cleaned Product Dim'!$A$2:$G$101,7,FALSE)</f>
        <v>449.4</v>
      </c>
      <c r="T1867" s="6">
        <f>VLOOKUP(D1867,'Cleaned Product Dim'!$A$2:$H$101,8,FALSE)</f>
        <v>274.7</v>
      </c>
      <c r="U1867" s="6" t="str">
        <f>VLOOKUP(E1867,'Cleaned Store Dim'!$A$2:$C$21,3,FALSE)</f>
        <v>North</v>
      </c>
      <c r="V1867" s="6" t="str">
        <f>VLOOKUP(E1867,'Cleaned Store Dim'!$A$2:$E$21,5,FALSE)</f>
        <v>Flagship</v>
      </c>
      <c r="W1867" s="6" t="str">
        <f>VLOOKUP(E1867,'Cleaned Store Dim'!$A$2:$F$21,6,FALSE)</f>
        <v>Daniel</v>
      </c>
    </row>
    <row r="1868" spans="1:23" ht="15.75" x14ac:dyDescent="0.25">
      <c r="A1868" s="4" t="s">
        <v>3833</v>
      </c>
      <c r="B1868" s="20">
        <v>45831</v>
      </c>
      <c r="C1868" s="4" t="s">
        <v>339</v>
      </c>
      <c r="D1868" s="4" t="s">
        <v>1709</v>
      </c>
      <c r="E1868" s="4" t="s">
        <v>1904</v>
      </c>
      <c r="F1868" s="4">
        <v>3</v>
      </c>
      <c r="G1868" s="4">
        <v>523.66</v>
      </c>
      <c r="H1868" s="4">
        <v>0.27</v>
      </c>
      <c r="I1868" s="4" t="s">
        <v>1961</v>
      </c>
      <c r="J1868" s="4">
        <v>1146.8154</v>
      </c>
      <c r="K1868" s="4">
        <f t="shared" si="116"/>
        <v>3</v>
      </c>
      <c r="L1868" s="4">
        <f t="shared" si="117"/>
        <v>523.66</v>
      </c>
      <c r="M1868" s="4">
        <f t="shared" si="118"/>
        <v>0.27</v>
      </c>
      <c r="N1868" s="4">
        <f t="shared" si="119"/>
        <v>1146.8154</v>
      </c>
      <c r="O1868" s="6">
        <f>VLOOKUP(C1868,'Cleaned Customer Dim'!$A$2:$D$501,4,FALSE)</f>
        <v>28</v>
      </c>
      <c r="P1868" s="6" t="str">
        <f>VLOOKUP(C1868,'Cleaned Customer Dim'!$A$2:$E$501,5,FALSE)</f>
        <v>Female</v>
      </c>
      <c r="Q1868" s="6" t="str">
        <f>VLOOKUP(C1868,'Cleaned Customer Dim'!$A$2:$J$501,10,FALSE)</f>
        <v>Gold</v>
      </c>
      <c r="R1868" s="4" t="str">
        <f>VLOOKUP(D1868,'Cleaned Product Dim'!$A$2:$C$101,3,FALSE)</f>
        <v>Electronics</v>
      </c>
      <c r="S1868" s="6">
        <f>VLOOKUP(D1868,'Cleaned Product Dim'!$A$2:$G$101,7,FALSE)</f>
        <v>253.33</v>
      </c>
      <c r="T1868" s="6">
        <f>VLOOKUP(D1868,'Cleaned Product Dim'!$A$2:$H$101,8,FALSE)</f>
        <v>266</v>
      </c>
      <c r="U1868" s="6" t="str">
        <f>VLOOKUP(E1868,'Cleaned Store Dim'!$A$2:$C$21,3,FALSE)</f>
        <v>South</v>
      </c>
      <c r="V1868" s="6" t="str">
        <f>VLOOKUP(E1868,'Cleaned Store Dim'!$A$2:$E$21,5,FALSE)</f>
        <v>Online</v>
      </c>
      <c r="W1868" s="6" t="str">
        <f>VLOOKUP(E1868,'Cleaned Store Dim'!$A$2:$F$21,6,FALSE)</f>
        <v>Sharon</v>
      </c>
    </row>
    <row r="1869" spans="1:23" ht="15.75" x14ac:dyDescent="0.25">
      <c r="A1869" s="4" t="s">
        <v>3834</v>
      </c>
      <c r="B1869" s="20">
        <v>45454</v>
      </c>
      <c r="C1869" s="4" t="s">
        <v>506</v>
      </c>
      <c r="D1869" s="4" t="s">
        <v>1774</v>
      </c>
      <c r="E1869" s="4" t="s">
        <v>1896</v>
      </c>
      <c r="F1869" s="4">
        <v>4</v>
      </c>
      <c r="G1869" s="4">
        <v>838.99</v>
      </c>
      <c r="H1869" s="4">
        <v>0.16</v>
      </c>
      <c r="I1869" s="4" t="s">
        <v>1959</v>
      </c>
      <c r="J1869" s="4">
        <v>2819.0064000000002</v>
      </c>
      <c r="K1869" s="4">
        <f t="shared" si="116"/>
        <v>4</v>
      </c>
      <c r="L1869" s="4">
        <f t="shared" si="117"/>
        <v>838.99</v>
      </c>
      <c r="M1869" s="4">
        <f t="shared" si="118"/>
        <v>0.16</v>
      </c>
      <c r="N1869" s="4">
        <f t="shared" si="119"/>
        <v>2819.0064000000002</v>
      </c>
      <c r="O1869" s="6">
        <f>VLOOKUP(C1869,'Cleaned Customer Dim'!$A$2:$D$501,4,FALSE)</f>
        <v>42</v>
      </c>
      <c r="P1869" s="6" t="str">
        <f>VLOOKUP(C1869,'Cleaned Customer Dim'!$A$2:$E$501,5,FALSE)</f>
        <v>Female</v>
      </c>
      <c r="Q1869" s="6" t="str">
        <f>VLOOKUP(C1869,'Cleaned Customer Dim'!$A$2:$J$501,10,FALSE)</f>
        <v>Bronze</v>
      </c>
      <c r="R1869" s="4" t="str">
        <f>VLOOKUP(D1869,'Cleaned Product Dim'!$A$2:$C$101,3,FALSE)</f>
        <v>Beauty</v>
      </c>
      <c r="S1869" s="6">
        <f>VLOOKUP(D1869,'Cleaned Product Dim'!$A$2:$G$101,7,FALSE)</f>
        <v>299.11</v>
      </c>
      <c r="T1869" s="6">
        <f>VLOOKUP(D1869,'Cleaned Product Dim'!$A$2:$H$101,8,FALSE)</f>
        <v>118</v>
      </c>
      <c r="U1869" s="6" t="str">
        <f>VLOOKUP(E1869,'Cleaned Store Dim'!$A$2:$C$21,3,FALSE)</f>
        <v>South</v>
      </c>
      <c r="V1869" s="6" t="str">
        <f>VLOOKUP(E1869,'Cleaned Store Dim'!$A$2:$E$21,5,FALSE)</f>
        <v>Outlet</v>
      </c>
      <c r="W1869" s="6" t="str">
        <f>VLOOKUP(E1869,'Cleaned Store Dim'!$A$2:$F$21,6,FALSE)</f>
        <v>North Nancy</v>
      </c>
    </row>
    <row r="1870" spans="1:23" ht="15.75" x14ac:dyDescent="0.25">
      <c r="A1870" s="4" t="s">
        <v>3835</v>
      </c>
      <c r="B1870" s="20">
        <v>45811</v>
      </c>
      <c r="C1870" s="4" t="s">
        <v>468</v>
      </c>
      <c r="D1870" s="4" t="s">
        <v>1603</v>
      </c>
      <c r="E1870" s="4" t="s">
        <v>1942</v>
      </c>
      <c r="F1870" s="4">
        <v>4</v>
      </c>
      <c r="G1870" s="4">
        <v>838.7</v>
      </c>
      <c r="H1870" s="4">
        <v>0.21</v>
      </c>
      <c r="I1870" s="4" t="s">
        <v>1964</v>
      </c>
      <c r="J1870" s="4">
        <v>2650.2919999999999</v>
      </c>
      <c r="K1870" s="4">
        <f t="shared" si="116"/>
        <v>4</v>
      </c>
      <c r="L1870" s="4">
        <f t="shared" si="117"/>
        <v>838.7</v>
      </c>
      <c r="M1870" s="4">
        <f t="shared" si="118"/>
        <v>0.21</v>
      </c>
      <c r="N1870" s="4">
        <f t="shared" si="119"/>
        <v>2650.2919999999999</v>
      </c>
      <c r="O1870" s="6">
        <f>VLOOKUP(C1870,'Cleaned Customer Dim'!$A$2:$D$501,4,FALSE)</f>
        <v>33</v>
      </c>
      <c r="P1870" s="6" t="str">
        <f>VLOOKUP(C1870,'Cleaned Customer Dim'!$A$2:$E$501,5,FALSE)</f>
        <v>Female</v>
      </c>
      <c r="Q1870" s="6" t="str">
        <f>VLOOKUP(C1870,'Cleaned Customer Dim'!$A$2:$J$501,10,FALSE)</f>
        <v>Platinum</v>
      </c>
      <c r="R1870" s="4" t="str">
        <f>VLOOKUP(D1870,'Cleaned Product Dim'!$A$2:$C$101,3,FALSE)</f>
        <v>Electronics</v>
      </c>
      <c r="S1870" s="6">
        <f>VLOOKUP(D1870,'Cleaned Product Dim'!$A$2:$G$101,7,FALSE)</f>
        <v>449.4</v>
      </c>
      <c r="T1870" s="6">
        <f>VLOOKUP(D1870,'Cleaned Product Dim'!$A$2:$H$101,8,FALSE)</f>
        <v>274.7</v>
      </c>
      <c r="U1870" s="6" t="str">
        <f>VLOOKUP(E1870,'Cleaned Store Dim'!$A$2:$C$21,3,FALSE)</f>
        <v>North</v>
      </c>
      <c r="V1870" s="6" t="str">
        <f>VLOOKUP(E1870,'Cleaned Store Dim'!$A$2:$E$21,5,FALSE)</f>
        <v>Flagship</v>
      </c>
      <c r="W1870" s="6" t="str">
        <f>VLOOKUP(E1870,'Cleaned Store Dim'!$A$2:$F$21,6,FALSE)</f>
        <v>Benson</v>
      </c>
    </row>
    <row r="1871" spans="1:23" ht="15.75" x14ac:dyDescent="0.25">
      <c r="A1871" s="4" t="s">
        <v>3836</v>
      </c>
      <c r="B1871" s="20">
        <v>45794</v>
      </c>
      <c r="C1871" s="4" t="s">
        <v>1316</v>
      </c>
      <c r="D1871" s="4" t="s">
        <v>1805</v>
      </c>
      <c r="E1871" s="4" t="s">
        <v>1917</v>
      </c>
      <c r="F1871" s="4">
        <v>3</v>
      </c>
      <c r="G1871" s="4">
        <v>943.24</v>
      </c>
      <c r="H1871" s="4">
        <v>0.21</v>
      </c>
      <c r="I1871" s="4" t="s">
        <v>1959</v>
      </c>
      <c r="J1871" s="4">
        <v>2235.4787999999999</v>
      </c>
      <c r="K1871" s="4">
        <f t="shared" si="116"/>
        <v>3</v>
      </c>
      <c r="L1871" s="4">
        <f t="shared" si="117"/>
        <v>943.24</v>
      </c>
      <c r="M1871" s="4">
        <f t="shared" si="118"/>
        <v>0.21</v>
      </c>
      <c r="N1871" s="4">
        <f t="shared" si="119"/>
        <v>2235.4787999999999</v>
      </c>
      <c r="O1871" s="6">
        <f>VLOOKUP(C1871,'Cleaned Customer Dim'!$A$2:$D$501,4,FALSE)</f>
        <v>60</v>
      </c>
      <c r="P1871" s="6" t="str">
        <f>VLOOKUP(C1871,'Cleaned Customer Dim'!$A$2:$E$501,5,FALSE)</f>
        <v>Male</v>
      </c>
      <c r="Q1871" s="6" t="str">
        <f>VLOOKUP(C1871,'Cleaned Customer Dim'!$A$2:$J$501,10,FALSE)</f>
        <v>Bronze</v>
      </c>
      <c r="R1871" s="4" t="str">
        <f>VLOOKUP(D1871,'Cleaned Product Dim'!$A$2:$C$101,3,FALSE)</f>
        <v>Electronics</v>
      </c>
      <c r="S1871" s="6">
        <f>VLOOKUP(D1871,'Cleaned Product Dim'!$A$2:$G$101,7,FALSE)</f>
        <v>403.71</v>
      </c>
      <c r="T1871" s="6">
        <f>VLOOKUP(D1871,'Cleaned Product Dim'!$A$2:$H$101,8,FALSE)</f>
        <v>159</v>
      </c>
      <c r="U1871" s="6" t="str">
        <f>VLOOKUP(E1871,'Cleaned Store Dim'!$A$2:$C$21,3,FALSE)</f>
        <v>West</v>
      </c>
      <c r="V1871" s="6" t="str">
        <f>VLOOKUP(E1871,'Cleaned Store Dim'!$A$2:$E$21,5,FALSE)</f>
        <v>Online</v>
      </c>
      <c r="W1871" s="6" t="str">
        <f>VLOOKUP(E1871,'Cleaned Store Dim'!$A$2:$F$21,6,FALSE)</f>
        <v>Thompson</v>
      </c>
    </row>
    <row r="1872" spans="1:23" ht="15.75" x14ac:dyDescent="0.25">
      <c r="A1872" s="4" t="s">
        <v>3837</v>
      </c>
      <c r="B1872" s="20">
        <v>45689</v>
      </c>
      <c r="C1872" s="4" t="s">
        <v>956</v>
      </c>
      <c r="D1872" s="4" t="s">
        <v>1555</v>
      </c>
      <c r="E1872" s="4" t="s">
        <v>1942</v>
      </c>
      <c r="F1872" s="4">
        <v>2</v>
      </c>
      <c r="G1872" s="4">
        <v>310.33</v>
      </c>
      <c r="H1872" s="4">
        <v>0.26</v>
      </c>
      <c r="I1872" s="4" t="s">
        <v>1959</v>
      </c>
      <c r="J1872" s="4">
        <v>459.28840000000002</v>
      </c>
      <c r="K1872" s="4">
        <f t="shared" si="116"/>
        <v>2</v>
      </c>
      <c r="L1872" s="4">
        <f t="shared" si="117"/>
        <v>310.33</v>
      </c>
      <c r="M1872" s="4">
        <f t="shared" si="118"/>
        <v>0.26</v>
      </c>
      <c r="N1872" s="4">
        <f t="shared" si="119"/>
        <v>459.28840000000002</v>
      </c>
      <c r="O1872" s="6">
        <f>VLOOKUP(C1872,'Cleaned Customer Dim'!$A$2:$D$501,4,FALSE)</f>
        <v>48</v>
      </c>
      <c r="P1872" s="6" t="str">
        <f>VLOOKUP(C1872,'Cleaned Customer Dim'!$A$2:$E$501,5,FALSE)</f>
        <v>Female</v>
      </c>
      <c r="Q1872" s="6" t="str">
        <f>VLOOKUP(C1872,'Cleaned Customer Dim'!$A$2:$J$501,10,FALSE)</f>
        <v>Platinum</v>
      </c>
      <c r="R1872" s="4" t="str">
        <f>VLOOKUP(D1872,'Cleaned Product Dim'!$A$2:$C$101,3,FALSE)</f>
        <v>Electronics</v>
      </c>
      <c r="S1872" s="6">
        <f>VLOOKUP(D1872,'Cleaned Product Dim'!$A$2:$G$101,7,FALSE)</f>
        <v>112.42</v>
      </c>
      <c r="T1872" s="6">
        <f>VLOOKUP(D1872,'Cleaned Product Dim'!$A$2:$H$101,8,FALSE)</f>
        <v>416</v>
      </c>
      <c r="U1872" s="6" t="str">
        <f>VLOOKUP(E1872,'Cleaned Store Dim'!$A$2:$C$21,3,FALSE)</f>
        <v>North</v>
      </c>
      <c r="V1872" s="6" t="str">
        <f>VLOOKUP(E1872,'Cleaned Store Dim'!$A$2:$E$21,5,FALSE)</f>
        <v>Flagship</v>
      </c>
      <c r="W1872" s="6" t="str">
        <f>VLOOKUP(E1872,'Cleaned Store Dim'!$A$2:$F$21,6,FALSE)</f>
        <v>Benson</v>
      </c>
    </row>
    <row r="1873" spans="1:23" ht="15.75" x14ac:dyDescent="0.25">
      <c r="A1873" s="4" t="s">
        <v>3838</v>
      </c>
      <c r="B1873" s="20">
        <v>45501</v>
      </c>
      <c r="C1873" s="4" t="s">
        <v>1097</v>
      </c>
      <c r="D1873" s="4" t="s">
        <v>1715</v>
      </c>
      <c r="E1873" s="4" t="s">
        <v>1887</v>
      </c>
      <c r="F1873" s="4">
        <v>3</v>
      </c>
      <c r="G1873" s="4">
        <v>201.05</v>
      </c>
      <c r="H1873" s="4">
        <v>0.23</v>
      </c>
      <c r="I1873" s="4" t="s">
        <v>1961</v>
      </c>
      <c r="J1873" s="4">
        <v>464.42550000000011</v>
      </c>
      <c r="K1873" s="4">
        <f t="shared" si="116"/>
        <v>3</v>
      </c>
      <c r="L1873" s="4">
        <f t="shared" si="117"/>
        <v>201.05</v>
      </c>
      <c r="M1873" s="4">
        <f t="shared" si="118"/>
        <v>0.23</v>
      </c>
      <c r="N1873" s="4">
        <f t="shared" si="119"/>
        <v>464.42550000000011</v>
      </c>
      <c r="O1873" s="6">
        <f>VLOOKUP(C1873,'Cleaned Customer Dim'!$A$2:$D$501,4,FALSE)</f>
        <v>58</v>
      </c>
      <c r="P1873" s="6" t="str">
        <f>VLOOKUP(C1873,'Cleaned Customer Dim'!$A$2:$E$501,5,FALSE)</f>
        <v>Female</v>
      </c>
      <c r="Q1873" s="6" t="str">
        <f>VLOOKUP(C1873,'Cleaned Customer Dim'!$A$2:$J$501,10,FALSE)</f>
        <v>Platinum</v>
      </c>
      <c r="R1873" s="4" t="str">
        <f>VLOOKUP(D1873,'Cleaned Product Dim'!$A$2:$C$101,3,FALSE)</f>
        <v>Sports</v>
      </c>
      <c r="S1873" s="6">
        <f>VLOOKUP(D1873,'Cleaned Product Dim'!$A$2:$G$101,7,FALSE)</f>
        <v>318.91000000000003</v>
      </c>
      <c r="T1873" s="6">
        <f>VLOOKUP(D1873,'Cleaned Product Dim'!$A$2:$H$101,8,FALSE)</f>
        <v>114</v>
      </c>
      <c r="U1873" s="6" t="str">
        <f>VLOOKUP(E1873,'Cleaned Store Dim'!$A$2:$C$21,3,FALSE)</f>
        <v>East</v>
      </c>
      <c r="V1873" s="6" t="str">
        <f>VLOOKUP(E1873,'Cleaned Store Dim'!$A$2:$E$21,5,FALSE)</f>
        <v>Flagship</v>
      </c>
      <c r="W1873" s="6" t="str">
        <f>VLOOKUP(E1873,'Cleaned Store Dim'!$A$2:$F$21,6,FALSE)</f>
        <v>Washington</v>
      </c>
    </row>
    <row r="1874" spans="1:23" ht="15.75" x14ac:dyDescent="0.25">
      <c r="A1874" s="4" t="s">
        <v>3839</v>
      </c>
      <c r="B1874" s="20">
        <v>45408</v>
      </c>
      <c r="C1874" s="4" t="s">
        <v>817</v>
      </c>
      <c r="D1874" s="4" t="s">
        <v>1756</v>
      </c>
      <c r="E1874" s="4" t="s">
        <v>1942</v>
      </c>
      <c r="F1874" s="4">
        <v>1</v>
      </c>
      <c r="G1874" s="4">
        <v>803.37</v>
      </c>
      <c r="H1874" s="4">
        <v>0.3</v>
      </c>
      <c r="I1874" s="4" t="s">
        <v>1961</v>
      </c>
      <c r="J1874" s="4">
        <v>562.35899999999992</v>
      </c>
      <c r="K1874" s="4">
        <f t="shared" si="116"/>
        <v>1</v>
      </c>
      <c r="L1874" s="4">
        <f t="shared" si="117"/>
        <v>803.37</v>
      </c>
      <c r="M1874" s="4">
        <f t="shared" si="118"/>
        <v>0.3</v>
      </c>
      <c r="N1874" s="4">
        <f t="shared" si="119"/>
        <v>562.35899999999992</v>
      </c>
      <c r="O1874" s="6">
        <f>VLOOKUP(C1874,'Cleaned Customer Dim'!$A$2:$D$501,4,FALSE)</f>
        <v>26</v>
      </c>
      <c r="P1874" s="6" t="str">
        <f>VLOOKUP(C1874,'Cleaned Customer Dim'!$A$2:$E$501,5,FALSE)</f>
        <v>Male</v>
      </c>
      <c r="Q1874" s="6" t="str">
        <f>VLOOKUP(C1874,'Cleaned Customer Dim'!$A$2:$J$501,10,FALSE)</f>
        <v>Silver</v>
      </c>
      <c r="R1874" s="4" t="str">
        <f>VLOOKUP(D1874,'Cleaned Product Dim'!$A$2:$C$101,3,FALSE)</f>
        <v>Clothing</v>
      </c>
      <c r="S1874" s="6">
        <f>VLOOKUP(D1874,'Cleaned Product Dim'!$A$2:$G$101,7,FALSE)</f>
        <v>113.83</v>
      </c>
      <c r="T1874" s="6">
        <f>VLOOKUP(D1874,'Cleaned Product Dim'!$A$2:$H$101,8,FALSE)</f>
        <v>485</v>
      </c>
      <c r="U1874" s="6" t="str">
        <f>VLOOKUP(E1874,'Cleaned Store Dim'!$A$2:$C$21,3,FALSE)</f>
        <v>North</v>
      </c>
      <c r="V1874" s="6" t="str">
        <f>VLOOKUP(E1874,'Cleaned Store Dim'!$A$2:$E$21,5,FALSE)</f>
        <v>Flagship</v>
      </c>
      <c r="W1874" s="6" t="str">
        <f>VLOOKUP(E1874,'Cleaned Store Dim'!$A$2:$F$21,6,FALSE)</f>
        <v>Benson</v>
      </c>
    </row>
    <row r="1875" spans="1:23" ht="15.75" x14ac:dyDescent="0.25">
      <c r="A1875" s="4" t="s">
        <v>3840</v>
      </c>
      <c r="B1875" s="20">
        <v>45886</v>
      </c>
      <c r="C1875" s="4" t="s">
        <v>148</v>
      </c>
      <c r="D1875" s="4" t="s">
        <v>1765</v>
      </c>
      <c r="E1875" s="4" t="s">
        <v>1936</v>
      </c>
      <c r="F1875" s="4">
        <v>3</v>
      </c>
      <c r="G1875" s="4">
        <v>259.98</v>
      </c>
      <c r="H1875" s="4">
        <v>7.0000000000000007E-2</v>
      </c>
      <c r="I1875" s="4" t="s">
        <v>1964</v>
      </c>
      <c r="J1875" s="4">
        <v>725.3442</v>
      </c>
      <c r="K1875" s="4">
        <f t="shared" si="116"/>
        <v>3</v>
      </c>
      <c r="L1875" s="4">
        <f t="shared" si="117"/>
        <v>259.98</v>
      </c>
      <c r="M1875" s="4">
        <f t="shared" si="118"/>
        <v>7.0000000000000007E-2</v>
      </c>
      <c r="N1875" s="4">
        <f t="shared" si="119"/>
        <v>725.3442</v>
      </c>
      <c r="O1875" s="6">
        <f>VLOOKUP(C1875,'Cleaned Customer Dim'!$A$2:$D$501,4,FALSE)</f>
        <v>20</v>
      </c>
      <c r="P1875" s="6" t="str">
        <f>VLOOKUP(C1875,'Cleaned Customer Dim'!$A$2:$E$501,5,FALSE)</f>
        <v>Female</v>
      </c>
      <c r="Q1875" s="6" t="str">
        <f>VLOOKUP(C1875,'Cleaned Customer Dim'!$A$2:$J$501,10,FALSE)</f>
        <v>Gold</v>
      </c>
      <c r="R1875" s="4" t="str">
        <f>VLOOKUP(D1875,'Cleaned Product Dim'!$A$2:$C$101,3,FALSE)</f>
        <v>Sports</v>
      </c>
      <c r="S1875" s="6">
        <f>VLOOKUP(D1875,'Cleaned Product Dim'!$A$2:$G$101,7,FALSE)</f>
        <v>103.45</v>
      </c>
      <c r="T1875" s="6">
        <f>VLOOKUP(D1875,'Cleaned Product Dim'!$A$2:$H$101,8,FALSE)</f>
        <v>465</v>
      </c>
      <c r="U1875" s="6" t="str">
        <f>VLOOKUP(E1875,'Cleaned Store Dim'!$A$2:$C$21,3,FALSE)</f>
        <v>North</v>
      </c>
      <c r="V1875" s="6" t="str">
        <f>VLOOKUP(E1875,'Cleaned Store Dim'!$A$2:$E$21,5,FALSE)</f>
        <v>Flagship</v>
      </c>
      <c r="W1875" s="6" t="str">
        <f>VLOOKUP(E1875,'Cleaned Store Dim'!$A$2:$F$21,6,FALSE)</f>
        <v>Jenniferstad</v>
      </c>
    </row>
    <row r="1876" spans="1:23" ht="15.75" x14ac:dyDescent="0.25">
      <c r="A1876" s="4" t="s">
        <v>3841</v>
      </c>
      <c r="B1876" s="20">
        <v>45426</v>
      </c>
      <c r="C1876" s="4" t="s">
        <v>433</v>
      </c>
      <c r="D1876" s="4" t="s">
        <v>1565</v>
      </c>
      <c r="E1876" s="4" t="s">
        <v>1901</v>
      </c>
      <c r="F1876" s="4">
        <v>4</v>
      </c>
      <c r="G1876" s="4">
        <v>591.9</v>
      </c>
      <c r="H1876" s="4">
        <v>0.2</v>
      </c>
      <c r="I1876" s="4" t="s">
        <v>1961</v>
      </c>
      <c r="J1876" s="4">
        <v>1894.08</v>
      </c>
      <c r="K1876" s="4">
        <f t="shared" si="116"/>
        <v>4</v>
      </c>
      <c r="L1876" s="4">
        <f t="shared" si="117"/>
        <v>591.9</v>
      </c>
      <c r="M1876" s="4">
        <f t="shared" si="118"/>
        <v>0.2</v>
      </c>
      <c r="N1876" s="4">
        <f t="shared" si="119"/>
        <v>1894.08</v>
      </c>
      <c r="O1876" s="6">
        <f>VLOOKUP(C1876,'Cleaned Customer Dim'!$A$2:$D$501,4,FALSE)</f>
        <v>26</v>
      </c>
      <c r="P1876" s="6" t="str">
        <f>VLOOKUP(C1876,'Cleaned Customer Dim'!$A$2:$E$501,5,FALSE)</f>
        <v>Male</v>
      </c>
      <c r="Q1876" s="6" t="str">
        <f>VLOOKUP(C1876,'Cleaned Customer Dim'!$A$2:$J$501,10,FALSE)</f>
        <v>Bronze</v>
      </c>
      <c r="R1876" s="4" t="str">
        <f>VLOOKUP(D1876,'Cleaned Product Dim'!$A$2:$C$101,3,FALSE)</f>
        <v>Clothing</v>
      </c>
      <c r="S1876" s="6">
        <f>VLOOKUP(D1876,'Cleaned Product Dim'!$A$2:$G$101,7,FALSE)</f>
        <v>265.73266666666666</v>
      </c>
      <c r="T1876" s="6">
        <f>VLOOKUP(D1876,'Cleaned Product Dim'!$A$2:$H$101,8,FALSE)</f>
        <v>352</v>
      </c>
      <c r="U1876" s="6" t="str">
        <f>VLOOKUP(E1876,'Cleaned Store Dim'!$A$2:$C$21,3,FALSE)</f>
        <v>North</v>
      </c>
      <c r="V1876" s="6" t="str">
        <f>VLOOKUP(E1876,'Cleaned Store Dim'!$A$2:$E$21,5,FALSE)</f>
        <v>Outlet</v>
      </c>
      <c r="W1876" s="6" t="str">
        <f>VLOOKUP(E1876,'Cleaned Store Dim'!$A$2:$F$21,6,FALSE)</f>
        <v>Goldberg</v>
      </c>
    </row>
    <row r="1877" spans="1:23" ht="15.75" x14ac:dyDescent="0.25">
      <c r="A1877" s="4" t="s">
        <v>3842</v>
      </c>
      <c r="B1877" s="20">
        <v>45730</v>
      </c>
      <c r="C1877" s="4" t="s">
        <v>131</v>
      </c>
      <c r="D1877" s="4" t="s">
        <v>1762</v>
      </c>
      <c r="E1877" s="4" t="s">
        <v>1929</v>
      </c>
      <c r="F1877" s="4">
        <v>2</v>
      </c>
      <c r="G1877" s="4">
        <v>396.9</v>
      </c>
      <c r="H1877" s="4">
        <v>0.18</v>
      </c>
      <c r="I1877" s="4" t="s">
        <v>1961</v>
      </c>
      <c r="J1877" s="4">
        <v>650.91600000000005</v>
      </c>
      <c r="K1877" s="4">
        <f t="shared" si="116"/>
        <v>2</v>
      </c>
      <c r="L1877" s="4">
        <f t="shared" si="117"/>
        <v>396.9</v>
      </c>
      <c r="M1877" s="4">
        <f t="shared" si="118"/>
        <v>0.18</v>
      </c>
      <c r="N1877" s="4">
        <f t="shared" si="119"/>
        <v>650.91600000000005</v>
      </c>
      <c r="O1877" s="6">
        <f>VLOOKUP(C1877,'Cleaned Customer Dim'!$A$2:$D$501,4,FALSE)</f>
        <v>41</v>
      </c>
      <c r="P1877" s="6" t="str">
        <f>VLOOKUP(C1877,'Cleaned Customer Dim'!$A$2:$E$501,5,FALSE)</f>
        <v>Male</v>
      </c>
      <c r="Q1877" s="6" t="str">
        <f>VLOOKUP(C1877,'Cleaned Customer Dim'!$A$2:$J$501,10,FALSE)</f>
        <v>Silver</v>
      </c>
      <c r="R1877" s="4" t="str">
        <f>VLOOKUP(D1877,'Cleaned Product Dim'!$A$2:$C$101,3,FALSE)</f>
        <v>Beauty</v>
      </c>
      <c r="S1877" s="6">
        <f>VLOOKUP(D1877,'Cleaned Product Dim'!$A$2:$G$101,7,FALSE)</f>
        <v>482.75</v>
      </c>
      <c r="T1877" s="6">
        <f>VLOOKUP(D1877,'Cleaned Product Dim'!$A$2:$H$101,8,FALSE)</f>
        <v>444</v>
      </c>
      <c r="U1877" s="6" t="str">
        <f>VLOOKUP(E1877,'Cleaned Store Dim'!$A$2:$C$21,3,FALSE)</f>
        <v>North</v>
      </c>
      <c r="V1877" s="6" t="str">
        <f>VLOOKUP(E1877,'Cleaned Store Dim'!$A$2:$E$21,5,FALSE)</f>
        <v>Online</v>
      </c>
      <c r="W1877" s="6" t="str">
        <f>VLOOKUP(E1877,'Cleaned Store Dim'!$A$2:$F$21,6,FALSE)</f>
        <v>Sabrina</v>
      </c>
    </row>
    <row r="1878" spans="1:23" ht="15.75" x14ac:dyDescent="0.25">
      <c r="A1878" s="4" t="s">
        <v>3843</v>
      </c>
      <c r="B1878" s="20">
        <v>45731</v>
      </c>
      <c r="C1878" s="4" t="s">
        <v>1412</v>
      </c>
      <c r="D1878" s="4" t="s">
        <v>1877</v>
      </c>
      <c r="E1878" s="4" t="s">
        <v>1896</v>
      </c>
      <c r="F1878" s="4">
        <v>1</v>
      </c>
      <c r="G1878" s="4">
        <v>176.84</v>
      </c>
      <c r="H1878" s="4">
        <v>0.19</v>
      </c>
      <c r="I1878" s="4" t="s">
        <v>1959</v>
      </c>
      <c r="J1878" s="4">
        <v>143.24039999999999</v>
      </c>
      <c r="K1878" s="4">
        <f t="shared" si="116"/>
        <v>1</v>
      </c>
      <c r="L1878" s="4">
        <f t="shared" si="117"/>
        <v>176.84</v>
      </c>
      <c r="M1878" s="4">
        <f t="shared" si="118"/>
        <v>0.19</v>
      </c>
      <c r="N1878" s="4">
        <f t="shared" si="119"/>
        <v>143.24039999999999</v>
      </c>
      <c r="O1878" s="6">
        <f>VLOOKUP(C1878,'Cleaned Customer Dim'!$A$2:$D$501,4,FALSE)</f>
        <v>62</v>
      </c>
      <c r="P1878" s="6" t="str">
        <f>VLOOKUP(C1878,'Cleaned Customer Dim'!$A$2:$E$501,5,FALSE)</f>
        <v>Female</v>
      </c>
      <c r="Q1878" s="6" t="str">
        <f>VLOOKUP(C1878,'Cleaned Customer Dim'!$A$2:$J$501,10,FALSE)</f>
        <v>Platinum</v>
      </c>
      <c r="R1878" s="4" t="str">
        <f>VLOOKUP(D1878,'Cleaned Product Dim'!$A$2:$C$101,3,FALSE)</f>
        <v>Electronics</v>
      </c>
      <c r="S1878" s="6">
        <f>VLOOKUP(D1878,'Cleaned Product Dim'!$A$2:$G$101,7,FALSE)</f>
        <v>431.67</v>
      </c>
      <c r="T1878" s="6">
        <f>VLOOKUP(D1878,'Cleaned Product Dim'!$A$2:$H$101,8,FALSE)</f>
        <v>73</v>
      </c>
      <c r="U1878" s="6" t="str">
        <f>VLOOKUP(E1878,'Cleaned Store Dim'!$A$2:$C$21,3,FALSE)</f>
        <v>South</v>
      </c>
      <c r="V1878" s="6" t="str">
        <f>VLOOKUP(E1878,'Cleaned Store Dim'!$A$2:$E$21,5,FALSE)</f>
        <v>Outlet</v>
      </c>
      <c r="W1878" s="6" t="str">
        <f>VLOOKUP(E1878,'Cleaned Store Dim'!$A$2:$F$21,6,FALSE)</f>
        <v>North Nancy</v>
      </c>
    </row>
    <row r="1879" spans="1:23" ht="15.75" x14ac:dyDescent="0.25">
      <c r="A1879" s="4" t="s">
        <v>3844</v>
      </c>
      <c r="B1879" s="20">
        <v>45272</v>
      </c>
      <c r="C1879" s="4" t="s">
        <v>823</v>
      </c>
      <c r="D1879" s="4" t="s">
        <v>1655</v>
      </c>
      <c r="E1879" s="4" t="s">
        <v>1887</v>
      </c>
      <c r="F1879" s="4">
        <v>2</v>
      </c>
      <c r="G1879" s="4">
        <v>614.21</v>
      </c>
      <c r="H1879" s="4">
        <v>0.11</v>
      </c>
      <c r="I1879" s="4" t="s">
        <v>1961</v>
      </c>
      <c r="J1879" s="4">
        <v>1093.2937999999999</v>
      </c>
      <c r="K1879" s="4">
        <f t="shared" si="116"/>
        <v>2</v>
      </c>
      <c r="L1879" s="4">
        <f t="shared" si="117"/>
        <v>614.21</v>
      </c>
      <c r="M1879" s="4">
        <f t="shared" si="118"/>
        <v>0.11</v>
      </c>
      <c r="N1879" s="4">
        <f t="shared" si="119"/>
        <v>1093.2937999999999</v>
      </c>
      <c r="O1879" s="6">
        <f>VLOOKUP(C1879,'Cleaned Customer Dim'!$A$2:$D$501,4,FALSE)</f>
        <v>34</v>
      </c>
      <c r="P1879" s="6" t="str">
        <f>VLOOKUP(C1879,'Cleaned Customer Dim'!$A$2:$E$501,5,FALSE)</f>
        <v>Male</v>
      </c>
      <c r="Q1879" s="6" t="str">
        <f>VLOOKUP(C1879,'Cleaned Customer Dim'!$A$2:$J$501,10,FALSE)</f>
        <v>Silver</v>
      </c>
      <c r="R1879" s="4" t="str">
        <f>VLOOKUP(D1879,'Cleaned Product Dim'!$A$2:$C$101,3,FALSE)</f>
        <v>Electronics</v>
      </c>
      <c r="S1879" s="6">
        <f>VLOOKUP(D1879,'Cleaned Product Dim'!$A$2:$G$101,7,FALSE)</f>
        <v>322.41000000000003</v>
      </c>
      <c r="T1879" s="6">
        <f>VLOOKUP(D1879,'Cleaned Product Dim'!$A$2:$H$101,8,FALSE)</f>
        <v>213</v>
      </c>
      <c r="U1879" s="6" t="str">
        <f>VLOOKUP(E1879,'Cleaned Store Dim'!$A$2:$C$21,3,FALSE)</f>
        <v>East</v>
      </c>
      <c r="V1879" s="6" t="str">
        <f>VLOOKUP(E1879,'Cleaned Store Dim'!$A$2:$E$21,5,FALSE)</f>
        <v>Flagship</v>
      </c>
      <c r="W1879" s="6" t="str">
        <f>VLOOKUP(E1879,'Cleaned Store Dim'!$A$2:$F$21,6,FALSE)</f>
        <v>Washington</v>
      </c>
    </row>
    <row r="1880" spans="1:23" ht="15.75" x14ac:dyDescent="0.25">
      <c r="A1880" s="4" t="s">
        <v>3845</v>
      </c>
      <c r="B1880" s="20">
        <v>45584</v>
      </c>
      <c r="C1880" s="4" t="s">
        <v>385</v>
      </c>
      <c r="D1880" s="4" t="s">
        <v>2061</v>
      </c>
      <c r="E1880" s="4" t="s">
        <v>1914</v>
      </c>
      <c r="F1880" s="4">
        <v>3</v>
      </c>
      <c r="G1880" s="4">
        <v>604.66</v>
      </c>
      <c r="H1880" s="4">
        <v>0.18</v>
      </c>
      <c r="I1880" s="4" t="s">
        <v>1964</v>
      </c>
      <c r="J1880" s="4">
        <v>1487.4636</v>
      </c>
      <c r="K1880" s="4">
        <f t="shared" si="116"/>
        <v>3</v>
      </c>
      <c r="L1880" s="4">
        <f t="shared" si="117"/>
        <v>604.66</v>
      </c>
      <c r="M1880" s="4">
        <f t="shared" si="118"/>
        <v>0.18</v>
      </c>
      <c r="N1880" s="4">
        <f t="shared" si="119"/>
        <v>1487.4636</v>
      </c>
      <c r="O1880" s="6">
        <f>VLOOKUP(C1880,'Cleaned Customer Dim'!$A$2:$D$501,4,FALSE)</f>
        <v>38</v>
      </c>
      <c r="P1880" s="6" t="str">
        <f>VLOOKUP(C1880,'Cleaned Customer Dim'!$A$2:$E$501,5,FALSE)</f>
        <v>Male</v>
      </c>
      <c r="Q1880" s="6" t="str">
        <f>VLOOKUP(C1880,'Cleaned Customer Dim'!$A$2:$J$501,10,FALSE)</f>
        <v>Bronze</v>
      </c>
      <c r="R1880" s="4" t="str">
        <f>VLOOKUP(D1880,'Cleaned Product Dim'!$A$2:$C$101,3,FALSE)</f>
        <v>Clothing</v>
      </c>
      <c r="S1880" s="6">
        <f>VLOOKUP(D1880,'Cleaned Product Dim'!$A$2:$G$101,7,FALSE)</f>
        <v>364.67</v>
      </c>
      <c r="T1880" s="6">
        <f>VLOOKUP(D1880,'Cleaned Product Dim'!$A$2:$H$101,8,FALSE)</f>
        <v>452</v>
      </c>
      <c r="U1880" s="6" t="str">
        <f>VLOOKUP(E1880,'Cleaned Store Dim'!$A$2:$C$21,3,FALSE)</f>
        <v>South</v>
      </c>
      <c r="V1880" s="6" t="str">
        <f>VLOOKUP(E1880,'Cleaned Store Dim'!$A$2:$E$21,5,FALSE)</f>
        <v>Online</v>
      </c>
      <c r="W1880" s="6" t="str">
        <f>VLOOKUP(E1880,'Cleaned Store Dim'!$A$2:$F$21,6,FALSE)</f>
        <v>Williamsport</v>
      </c>
    </row>
    <row r="1881" spans="1:23" ht="15.75" x14ac:dyDescent="0.25">
      <c r="A1881" s="4" t="s">
        <v>3846</v>
      </c>
      <c r="B1881" s="20">
        <v>45534</v>
      </c>
      <c r="C1881" s="4" t="s">
        <v>1542</v>
      </c>
      <c r="D1881" s="4" t="s">
        <v>1565</v>
      </c>
      <c r="E1881" s="4" t="s">
        <v>1929</v>
      </c>
      <c r="F1881" s="4">
        <v>3</v>
      </c>
      <c r="G1881" s="4">
        <v>24.29</v>
      </c>
      <c r="H1881" s="4">
        <v>0.12</v>
      </c>
      <c r="I1881" s="4" t="s">
        <v>1961</v>
      </c>
      <c r="J1881" s="4">
        <v>64.125600000000006</v>
      </c>
      <c r="K1881" s="4">
        <f t="shared" si="116"/>
        <v>3</v>
      </c>
      <c r="L1881" s="4">
        <f t="shared" si="117"/>
        <v>24.29</v>
      </c>
      <c r="M1881" s="4">
        <f t="shared" si="118"/>
        <v>0.12</v>
      </c>
      <c r="N1881" s="4">
        <f t="shared" si="119"/>
        <v>64.125600000000006</v>
      </c>
      <c r="O1881" s="6">
        <f>VLOOKUP(C1881,'Cleaned Customer Dim'!$A$2:$D$501,4,FALSE)</f>
        <v>35</v>
      </c>
      <c r="P1881" s="6" t="str">
        <f>VLOOKUP(C1881,'Cleaned Customer Dim'!$A$2:$E$501,5,FALSE)</f>
        <v>Male</v>
      </c>
      <c r="Q1881" s="6" t="str">
        <f>VLOOKUP(C1881,'Cleaned Customer Dim'!$A$2:$J$501,10,FALSE)</f>
        <v>Silver</v>
      </c>
      <c r="R1881" s="4" t="str">
        <f>VLOOKUP(D1881,'Cleaned Product Dim'!$A$2:$C$101,3,FALSE)</f>
        <v>Clothing</v>
      </c>
      <c r="S1881" s="6">
        <f>VLOOKUP(D1881,'Cleaned Product Dim'!$A$2:$G$101,7,FALSE)</f>
        <v>265.73266666666666</v>
      </c>
      <c r="T1881" s="6">
        <f>VLOOKUP(D1881,'Cleaned Product Dim'!$A$2:$H$101,8,FALSE)</f>
        <v>352</v>
      </c>
      <c r="U1881" s="6" t="str">
        <f>VLOOKUP(E1881,'Cleaned Store Dim'!$A$2:$C$21,3,FALSE)</f>
        <v>North</v>
      </c>
      <c r="V1881" s="6" t="str">
        <f>VLOOKUP(E1881,'Cleaned Store Dim'!$A$2:$E$21,5,FALSE)</f>
        <v>Online</v>
      </c>
      <c r="W1881" s="6" t="str">
        <f>VLOOKUP(E1881,'Cleaned Store Dim'!$A$2:$F$21,6,FALSE)</f>
        <v>Sabrina</v>
      </c>
    </row>
    <row r="1882" spans="1:23" ht="15.75" x14ac:dyDescent="0.25">
      <c r="A1882" s="4" t="s">
        <v>3847</v>
      </c>
      <c r="B1882" s="20">
        <v>45542</v>
      </c>
      <c r="C1882" s="4" t="s">
        <v>424</v>
      </c>
      <c r="D1882" s="4" t="s">
        <v>1771</v>
      </c>
      <c r="E1882" s="4" t="s">
        <v>1927</v>
      </c>
      <c r="F1882" s="4">
        <v>1</v>
      </c>
      <c r="G1882" s="4">
        <v>503.95</v>
      </c>
      <c r="H1882" s="4">
        <v>0.24</v>
      </c>
      <c r="I1882" s="4" t="s">
        <v>1961</v>
      </c>
      <c r="J1882" s="4">
        <v>383.00200000000001</v>
      </c>
      <c r="K1882" s="4">
        <f t="shared" si="116"/>
        <v>1</v>
      </c>
      <c r="L1882" s="4">
        <f t="shared" si="117"/>
        <v>503.95</v>
      </c>
      <c r="M1882" s="4">
        <f t="shared" si="118"/>
        <v>0.24</v>
      </c>
      <c r="N1882" s="4">
        <f t="shared" si="119"/>
        <v>383.00200000000001</v>
      </c>
      <c r="O1882" s="6">
        <f>VLOOKUP(C1882,'Cleaned Customer Dim'!$A$2:$D$501,4,FALSE)</f>
        <v>62</v>
      </c>
      <c r="P1882" s="6" t="str">
        <f>VLOOKUP(C1882,'Cleaned Customer Dim'!$A$2:$E$501,5,FALSE)</f>
        <v>Male</v>
      </c>
      <c r="Q1882" s="6" t="str">
        <f>VLOOKUP(C1882,'Cleaned Customer Dim'!$A$2:$J$501,10,FALSE)</f>
        <v>Platinum</v>
      </c>
      <c r="R1882" s="4" t="str">
        <f>VLOOKUP(D1882,'Cleaned Product Dim'!$A$2:$C$101,3,FALSE)</f>
        <v>Beauty</v>
      </c>
      <c r="S1882" s="6">
        <f>VLOOKUP(D1882,'Cleaned Product Dim'!$A$2:$G$101,7,FALSE)</f>
        <v>266.86</v>
      </c>
      <c r="T1882" s="6">
        <f>VLOOKUP(D1882,'Cleaned Product Dim'!$A$2:$H$101,8,FALSE)</f>
        <v>458</v>
      </c>
      <c r="U1882" s="6" t="str">
        <f>VLOOKUP(E1882,'Cleaned Store Dim'!$A$2:$C$21,3,FALSE)</f>
        <v>South</v>
      </c>
      <c r="V1882" s="6" t="str">
        <f>VLOOKUP(E1882,'Cleaned Store Dim'!$A$2:$E$21,5,FALSE)</f>
        <v>Online</v>
      </c>
      <c r="W1882" s="6" t="str">
        <f>VLOOKUP(E1882,'Cleaned Store Dim'!$A$2:$F$21,6,FALSE)</f>
        <v>Lake</v>
      </c>
    </row>
    <row r="1883" spans="1:23" ht="15.75" x14ac:dyDescent="0.25">
      <c r="A1883" s="4" t="s">
        <v>3848</v>
      </c>
      <c r="B1883" s="20">
        <v>45329</v>
      </c>
      <c r="C1883" s="4" t="s">
        <v>1016</v>
      </c>
      <c r="D1883" s="4" t="s">
        <v>1735</v>
      </c>
      <c r="E1883" s="4" t="s">
        <v>1934</v>
      </c>
      <c r="F1883" s="4">
        <v>4</v>
      </c>
      <c r="G1883" s="4">
        <v>860.78</v>
      </c>
      <c r="H1883" s="4">
        <v>0.03</v>
      </c>
      <c r="I1883" s="4" t="s">
        <v>1959</v>
      </c>
      <c r="J1883" s="4">
        <v>3339.8263999999999</v>
      </c>
      <c r="K1883" s="4">
        <f t="shared" si="116"/>
        <v>4</v>
      </c>
      <c r="L1883" s="4">
        <f t="shared" si="117"/>
        <v>860.78</v>
      </c>
      <c r="M1883" s="4">
        <f t="shared" si="118"/>
        <v>0.03</v>
      </c>
      <c r="N1883" s="4">
        <f t="shared" si="119"/>
        <v>3339.8263999999999</v>
      </c>
      <c r="O1883" s="6">
        <f>VLOOKUP(C1883,'Cleaned Customer Dim'!$A$2:$D$501,4,FALSE)</f>
        <v>54</v>
      </c>
      <c r="P1883" s="6" t="str">
        <f>VLOOKUP(C1883,'Cleaned Customer Dim'!$A$2:$E$501,5,FALSE)</f>
        <v>Male</v>
      </c>
      <c r="Q1883" s="6" t="str">
        <f>VLOOKUP(C1883,'Cleaned Customer Dim'!$A$2:$J$501,10,FALSE)</f>
        <v>Platinum</v>
      </c>
      <c r="R1883" s="4" t="str">
        <f>VLOOKUP(D1883,'Cleaned Product Dim'!$A$2:$C$101,3,FALSE)</f>
        <v>Electronics</v>
      </c>
      <c r="S1883" s="6">
        <f>VLOOKUP(D1883,'Cleaned Product Dim'!$A$2:$G$101,7,FALSE)</f>
        <v>88.49</v>
      </c>
      <c r="T1883" s="6">
        <f>VLOOKUP(D1883,'Cleaned Product Dim'!$A$2:$H$101,8,FALSE)</f>
        <v>246</v>
      </c>
      <c r="U1883" s="6" t="str">
        <f>VLOOKUP(E1883,'Cleaned Store Dim'!$A$2:$C$21,3,FALSE)</f>
        <v>South</v>
      </c>
      <c r="V1883" s="6" t="str">
        <f>VLOOKUP(E1883,'Cleaned Store Dim'!$A$2:$E$21,5,FALSE)</f>
        <v>Outlet</v>
      </c>
      <c r="W1883" s="6" t="str">
        <f>VLOOKUP(E1883,'Cleaned Store Dim'!$A$2:$F$21,6,FALSE)</f>
        <v>Christopher</v>
      </c>
    </row>
    <row r="1884" spans="1:23" ht="15.75" x14ac:dyDescent="0.25">
      <c r="A1884" s="4" t="s">
        <v>3849</v>
      </c>
      <c r="B1884" s="20">
        <v>45027</v>
      </c>
      <c r="C1884" s="4" t="s">
        <v>654</v>
      </c>
      <c r="D1884" s="4" t="s">
        <v>1706</v>
      </c>
      <c r="E1884" s="4" t="s">
        <v>1901</v>
      </c>
      <c r="F1884" s="4">
        <v>3</v>
      </c>
      <c r="G1884" s="4">
        <v>41.97</v>
      </c>
      <c r="H1884" s="4">
        <v>0.03</v>
      </c>
      <c r="I1884" s="4" t="s">
        <v>1964</v>
      </c>
      <c r="J1884" s="4">
        <v>122.1327</v>
      </c>
      <c r="K1884" s="4">
        <f t="shared" si="116"/>
        <v>3</v>
      </c>
      <c r="L1884" s="4">
        <f t="shared" si="117"/>
        <v>41.97</v>
      </c>
      <c r="M1884" s="4">
        <f t="shared" si="118"/>
        <v>0.03</v>
      </c>
      <c r="N1884" s="4">
        <f t="shared" si="119"/>
        <v>122.1327</v>
      </c>
      <c r="O1884" s="6">
        <f>VLOOKUP(C1884,'Cleaned Customer Dim'!$A$2:$D$501,4,FALSE)</f>
        <v>45</v>
      </c>
      <c r="P1884" s="6" t="str">
        <f>VLOOKUP(C1884,'Cleaned Customer Dim'!$A$2:$E$501,5,FALSE)</f>
        <v>Female</v>
      </c>
      <c r="Q1884" s="6" t="str">
        <f>VLOOKUP(C1884,'Cleaned Customer Dim'!$A$2:$J$501,10,FALSE)</f>
        <v>Platinum</v>
      </c>
      <c r="R1884" s="4" t="str">
        <f>VLOOKUP(D1884,'Cleaned Product Dim'!$A$2:$C$101,3,FALSE)</f>
        <v>Electronics</v>
      </c>
      <c r="S1884" s="6">
        <f>VLOOKUP(D1884,'Cleaned Product Dim'!$A$2:$G$101,7,FALSE)</f>
        <v>450.71</v>
      </c>
      <c r="T1884" s="6">
        <f>VLOOKUP(D1884,'Cleaned Product Dim'!$A$2:$H$101,8,FALSE)</f>
        <v>389</v>
      </c>
      <c r="U1884" s="6" t="str">
        <f>VLOOKUP(E1884,'Cleaned Store Dim'!$A$2:$C$21,3,FALSE)</f>
        <v>North</v>
      </c>
      <c r="V1884" s="6" t="str">
        <f>VLOOKUP(E1884,'Cleaned Store Dim'!$A$2:$E$21,5,FALSE)</f>
        <v>Outlet</v>
      </c>
      <c r="W1884" s="6" t="str">
        <f>VLOOKUP(E1884,'Cleaned Store Dim'!$A$2:$F$21,6,FALSE)</f>
        <v>Goldberg</v>
      </c>
    </row>
    <row r="1885" spans="1:23" ht="15.75" x14ac:dyDescent="0.25">
      <c r="A1885" s="4" t="s">
        <v>3850</v>
      </c>
      <c r="B1885" s="20">
        <v>45397</v>
      </c>
      <c r="C1885" s="4" t="s">
        <v>138</v>
      </c>
      <c r="D1885" s="4" t="s">
        <v>1617</v>
      </c>
      <c r="E1885" s="4" t="s">
        <v>1908</v>
      </c>
      <c r="F1885" s="4">
        <v>1</v>
      </c>
      <c r="G1885" s="4">
        <v>649.59</v>
      </c>
      <c r="H1885" s="4">
        <v>0.12</v>
      </c>
      <c r="I1885" s="4" t="s">
        <v>1964</v>
      </c>
      <c r="J1885" s="4">
        <v>571.63920000000007</v>
      </c>
      <c r="K1885" s="4">
        <f t="shared" si="116"/>
        <v>1</v>
      </c>
      <c r="L1885" s="4">
        <f t="shared" si="117"/>
        <v>649.59</v>
      </c>
      <c r="M1885" s="4">
        <f t="shared" si="118"/>
        <v>0.12</v>
      </c>
      <c r="N1885" s="4">
        <f t="shared" si="119"/>
        <v>571.63920000000007</v>
      </c>
      <c r="O1885" s="6">
        <f>VLOOKUP(C1885,'Cleaned Customer Dim'!$A$2:$D$501,4,FALSE)</f>
        <v>25</v>
      </c>
      <c r="P1885" s="6" t="str">
        <f>VLOOKUP(C1885,'Cleaned Customer Dim'!$A$2:$E$501,5,FALSE)</f>
        <v>Male</v>
      </c>
      <c r="Q1885" s="6" t="str">
        <f>VLOOKUP(C1885,'Cleaned Customer Dim'!$A$2:$J$501,10,FALSE)</f>
        <v>Platinum</v>
      </c>
      <c r="R1885" s="4" t="str">
        <f>VLOOKUP(D1885,'Cleaned Product Dim'!$A$2:$C$101,3,FALSE)</f>
        <v>Electronics</v>
      </c>
      <c r="S1885" s="6">
        <f>VLOOKUP(D1885,'Cleaned Product Dim'!$A$2:$G$101,7,FALSE)</f>
        <v>465.34</v>
      </c>
      <c r="T1885" s="6">
        <f>VLOOKUP(D1885,'Cleaned Product Dim'!$A$2:$H$101,8,FALSE)</f>
        <v>301</v>
      </c>
      <c r="U1885" s="6" t="str">
        <f>VLOOKUP(E1885,'Cleaned Store Dim'!$A$2:$C$21,3,FALSE)</f>
        <v>North</v>
      </c>
      <c r="V1885" s="6" t="str">
        <f>VLOOKUP(E1885,'Cleaned Store Dim'!$A$2:$E$21,5,FALSE)</f>
        <v>Outlet</v>
      </c>
      <c r="W1885" s="6" t="str">
        <f>VLOOKUP(E1885,'Cleaned Store Dim'!$A$2:$F$21,6,FALSE)</f>
        <v>Chester</v>
      </c>
    </row>
    <row r="1886" spans="1:23" ht="15.75" x14ac:dyDescent="0.25">
      <c r="A1886" s="4" t="s">
        <v>3851</v>
      </c>
      <c r="B1886" s="20">
        <v>45502</v>
      </c>
      <c r="C1886" s="4" t="s">
        <v>206</v>
      </c>
      <c r="D1886" s="4" t="s">
        <v>1771</v>
      </c>
      <c r="E1886" s="4" t="s">
        <v>1921</v>
      </c>
      <c r="F1886" s="4">
        <v>2</v>
      </c>
      <c r="G1886" s="4">
        <v>386.09</v>
      </c>
      <c r="H1886" s="4">
        <v>0.19</v>
      </c>
      <c r="I1886" s="4" t="s">
        <v>1961</v>
      </c>
      <c r="J1886" s="4">
        <v>625.46579999999994</v>
      </c>
      <c r="K1886" s="4">
        <f t="shared" si="116"/>
        <v>2</v>
      </c>
      <c r="L1886" s="4">
        <f t="shared" si="117"/>
        <v>386.09</v>
      </c>
      <c r="M1886" s="4">
        <f t="shared" si="118"/>
        <v>0.19</v>
      </c>
      <c r="N1886" s="4">
        <f t="shared" si="119"/>
        <v>625.46579999999994</v>
      </c>
      <c r="O1886" s="6">
        <f>VLOOKUP(C1886,'Cleaned Customer Dim'!$A$2:$D$501,4,FALSE)</f>
        <v>37</v>
      </c>
      <c r="P1886" s="6" t="str">
        <f>VLOOKUP(C1886,'Cleaned Customer Dim'!$A$2:$E$501,5,FALSE)</f>
        <v>Female</v>
      </c>
      <c r="Q1886" s="6" t="str">
        <f>VLOOKUP(C1886,'Cleaned Customer Dim'!$A$2:$J$501,10,FALSE)</f>
        <v>Gold</v>
      </c>
      <c r="R1886" s="4" t="str">
        <f>VLOOKUP(D1886,'Cleaned Product Dim'!$A$2:$C$101,3,FALSE)</f>
        <v>Beauty</v>
      </c>
      <c r="S1886" s="6">
        <f>VLOOKUP(D1886,'Cleaned Product Dim'!$A$2:$G$101,7,FALSE)</f>
        <v>266.86</v>
      </c>
      <c r="T1886" s="6">
        <f>VLOOKUP(D1886,'Cleaned Product Dim'!$A$2:$H$101,8,FALSE)</f>
        <v>458</v>
      </c>
      <c r="U1886" s="6" t="str">
        <f>VLOOKUP(E1886,'Cleaned Store Dim'!$A$2:$C$21,3,FALSE)</f>
        <v>South</v>
      </c>
      <c r="V1886" s="6" t="str">
        <f>VLOOKUP(E1886,'Cleaned Store Dim'!$A$2:$E$21,5,FALSE)</f>
        <v>Flagship</v>
      </c>
      <c r="W1886" s="6" t="str">
        <f>VLOOKUP(E1886,'Cleaned Store Dim'!$A$2:$F$21,6,FALSE)</f>
        <v>Johnstad</v>
      </c>
    </row>
    <row r="1887" spans="1:23" ht="15.75" x14ac:dyDescent="0.25">
      <c r="A1887" s="4" t="s">
        <v>3852</v>
      </c>
      <c r="B1887" s="20">
        <v>45644</v>
      </c>
      <c r="C1887" s="4" t="s">
        <v>357</v>
      </c>
      <c r="D1887" s="4" t="s">
        <v>1735</v>
      </c>
      <c r="E1887" s="4" t="s">
        <v>1929</v>
      </c>
      <c r="F1887" s="4">
        <v>1</v>
      </c>
      <c r="G1887" s="4">
        <v>891.62</v>
      </c>
      <c r="H1887" s="4">
        <v>0.06</v>
      </c>
      <c r="I1887" s="4" t="s">
        <v>1961</v>
      </c>
      <c r="J1887" s="4">
        <v>838.12279999999998</v>
      </c>
      <c r="K1887" s="4">
        <f t="shared" si="116"/>
        <v>1</v>
      </c>
      <c r="L1887" s="4">
        <f t="shared" si="117"/>
        <v>891.62</v>
      </c>
      <c r="M1887" s="4">
        <f t="shared" si="118"/>
        <v>0.06</v>
      </c>
      <c r="N1887" s="4">
        <f t="shared" si="119"/>
        <v>838.12279999999998</v>
      </c>
      <c r="O1887" s="6">
        <f>VLOOKUP(C1887,'Cleaned Customer Dim'!$A$2:$D$501,4,FALSE)</f>
        <v>35</v>
      </c>
      <c r="P1887" s="6" t="str">
        <f>VLOOKUP(C1887,'Cleaned Customer Dim'!$A$2:$E$501,5,FALSE)</f>
        <v>Male</v>
      </c>
      <c r="Q1887" s="6" t="str">
        <f>VLOOKUP(C1887,'Cleaned Customer Dim'!$A$2:$J$501,10,FALSE)</f>
        <v>Silver</v>
      </c>
      <c r="R1887" s="4" t="str">
        <f>VLOOKUP(D1887,'Cleaned Product Dim'!$A$2:$C$101,3,FALSE)</f>
        <v>Electronics</v>
      </c>
      <c r="S1887" s="6">
        <f>VLOOKUP(D1887,'Cleaned Product Dim'!$A$2:$G$101,7,FALSE)</f>
        <v>88.49</v>
      </c>
      <c r="T1887" s="6">
        <f>VLOOKUP(D1887,'Cleaned Product Dim'!$A$2:$H$101,8,FALSE)</f>
        <v>246</v>
      </c>
      <c r="U1887" s="6" t="str">
        <f>VLOOKUP(E1887,'Cleaned Store Dim'!$A$2:$C$21,3,FALSE)</f>
        <v>North</v>
      </c>
      <c r="V1887" s="6" t="str">
        <f>VLOOKUP(E1887,'Cleaned Store Dim'!$A$2:$E$21,5,FALSE)</f>
        <v>Online</v>
      </c>
      <c r="W1887" s="6" t="str">
        <f>VLOOKUP(E1887,'Cleaned Store Dim'!$A$2:$F$21,6,FALSE)</f>
        <v>Sabrina</v>
      </c>
    </row>
    <row r="1888" spans="1:23" ht="15.75" x14ac:dyDescent="0.25">
      <c r="A1888" s="4" t="s">
        <v>3853</v>
      </c>
      <c r="B1888" s="20">
        <v>45617</v>
      </c>
      <c r="C1888" s="4" t="s">
        <v>1202</v>
      </c>
      <c r="D1888" s="4" t="s">
        <v>1774</v>
      </c>
      <c r="E1888" s="4" t="s">
        <v>1936</v>
      </c>
      <c r="F1888" s="4">
        <v>2</v>
      </c>
      <c r="G1888" s="4">
        <v>558.9</v>
      </c>
      <c r="H1888" s="4">
        <v>0.05</v>
      </c>
      <c r="I1888" s="4" t="s">
        <v>1964</v>
      </c>
      <c r="J1888" s="4">
        <v>1061.9100000000001</v>
      </c>
      <c r="K1888" s="4">
        <f t="shared" si="116"/>
        <v>2</v>
      </c>
      <c r="L1888" s="4">
        <f t="shared" si="117"/>
        <v>558.9</v>
      </c>
      <c r="M1888" s="4">
        <f t="shared" si="118"/>
        <v>0.05</v>
      </c>
      <c r="N1888" s="4">
        <f t="shared" si="119"/>
        <v>1061.9100000000001</v>
      </c>
      <c r="O1888" s="6">
        <f>VLOOKUP(C1888,'Cleaned Customer Dim'!$A$2:$D$501,4,FALSE)</f>
        <v>50</v>
      </c>
      <c r="P1888" s="6" t="str">
        <f>VLOOKUP(C1888,'Cleaned Customer Dim'!$A$2:$E$501,5,FALSE)</f>
        <v>Male</v>
      </c>
      <c r="Q1888" s="6" t="str">
        <f>VLOOKUP(C1888,'Cleaned Customer Dim'!$A$2:$J$501,10,FALSE)</f>
        <v>Silver</v>
      </c>
      <c r="R1888" s="4" t="str">
        <f>VLOOKUP(D1888,'Cleaned Product Dim'!$A$2:$C$101,3,FALSE)</f>
        <v>Beauty</v>
      </c>
      <c r="S1888" s="6">
        <f>VLOOKUP(D1888,'Cleaned Product Dim'!$A$2:$G$101,7,FALSE)</f>
        <v>299.11</v>
      </c>
      <c r="T1888" s="6">
        <f>VLOOKUP(D1888,'Cleaned Product Dim'!$A$2:$H$101,8,FALSE)</f>
        <v>118</v>
      </c>
      <c r="U1888" s="6" t="str">
        <f>VLOOKUP(E1888,'Cleaned Store Dim'!$A$2:$C$21,3,FALSE)</f>
        <v>North</v>
      </c>
      <c r="V1888" s="6" t="str">
        <f>VLOOKUP(E1888,'Cleaned Store Dim'!$A$2:$E$21,5,FALSE)</f>
        <v>Flagship</v>
      </c>
      <c r="W1888" s="6" t="str">
        <f>VLOOKUP(E1888,'Cleaned Store Dim'!$A$2:$F$21,6,FALSE)</f>
        <v>Jenniferstad</v>
      </c>
    </row>
    <row r="1889" spans="1:23" ht="15.75" x14ac:dyDescent="0.25">
      <c r="A1889" s="4" t="s">
        <v>3854</v>
      </c>
      <c r="B1889" s="20">
        <v>45797</v>
      </c>
      <c r="C1889" s="4" t="s">
        <v>1115</v>
      </c>
      <c r="D1889" s="4" t="s">
        <v>1560</v>
      </c>
      <c r="E1889" s="4" t="s">
        <v>1901</v>
      </c>
      <c r="F1889" s="4">
        <v>2</v>
      </c>
      <c r="G1889" s="4">
        <v>99.04</v>
      </c>
      <c r="H1889" s="4">
        <v>0.26</v>
      </c>
      <c r="I1889" s="4" t="s">
        <v>1964</v>
      </c>
      <c r="J1889" s="4">
        <v>146.57919999999999</v>
      </c>
      <c r="K1889" s="4">
        <f t="shared" si="116"/>
        <v>2</v>
      </c>
      <c r="L1889" s="4">
        <f t="shared" si="117"/>
        <v>99.04</v>
      </c>
      <c r="M1889" s="4">
        <f t="shared" si="118"/>
        <v>0.26</v>
      </c>
      <c r="N1889" s="4">
        <f t="shared" si="119"/>
        <v>146.57919999999999</v>
      </c>
      <c r="O1889" s="6">
        <f>VLOOKUP(C1889,'Cleaned Customer Dim'!$A$2:$D$501,4,FALSE)</f>
        <v>52</v>
      </c>
      <c r="P1889" s="6" t="str">
        <f>VLOOKUP(C1889,'Cleaned Customer Dim'!$A$2:$E$501,5,FALSE)</f>
        <v>Female</v>
      </c>
      <c r="Q1889" s="6" t="str">
        <f>VLOOKUP(C1889,'Cleaned Customer Dim'!$A$2:$J$501,10,FALSE)</f>
        <v>Silver</v>
      </c>
      <c r="R1889" s="4" t="str">
        <f>VLOOKUP(D1889,'Cleaned Product Dim'!$A$2:$C$101,3,FALSE)</f>
        <v>Clothing</v>
      </c>
      <c r="S1889" s="6">
        <f>VLOOKUP(D1889,'Cleaned Product Dim'!$A$2:$G$101,7,FALSE)</f>
        <v>342.56</v>
      </c>
      <c r="T1889" s="6">
        <f>VLOOKUP(D1889,'Cleaned Product Dim'!$A$2:$H$101,8,FALSE)</f>
        <v>181</v>
      </c>
      <c r="U1889" s="6" t="str">
        <f>VLOOKUP(E1889,'Cleaned Store Dim'!$A$2:$C$21,3,FALSE)</f>
        <v>North</v>
      </c>
      <c r="V1889" s="6" t="str">
        <f>VLOOKUP(E1889,'Cleaned Store Dim'!$A$2:$E$21,5,FALSE)</f>
        <v>Outlet</v>
      </c>
      <c r="W1889" s="6" t="str">
        <f>VLOOKUP(E1889,'Cleaned Store Dim'!$A$2:$F$21,6,FALSE)</f>
        <v>Goldberg</v>
      </c>
    </row>
    <row r="1890" spans="1:23" ht="15.75" x14ac:dyDescent="0.25">
      <c r="A1890" s="4" t="s">
        <v>3855</v>
      </c>
      <c r="B1890" s="20">
        <v>45740</v>
      </c>
      <c r="C1890" s="4" t="s">
        <v>934</v>
      </c>
      <c r="D1890" s="4" t="s">
        <v>2061</v>
      </c>
      <c r="E1890" s="4" t="s">
        <v>1917</v>
      </c>
      <c r="F1890" s="4">
        <v>4</v>
      </c>
      <c r="G1890" s="4">
        <v>625.13</v>
      </c>
      <c r="H1890" s="4">
        <v>0.06</v>
      </c>
      <c r="I1890" s="4" t="s">
        <v>1959</v>
      </c>
      <c r="J1890" s="4">
        <v>2350.4888000000001</v>
      </c>
      <c r="K1890" s="4">
        <f t="shared" si="116"/>
        <v>4</v>
      </c>
      <c r="L1890" s="4">
        <f t="shared" si="117"/>
        <v>625.13</v>
      </c>
      <c r="M1890" s="4">
        <f t="shared" si="118"/>
        <v>0.06</v>
      </c>
      <c r="N1890" s="4">
        <f t="shared" si="119"/>
        <v>2350.4888000000001</v>
      </c>
      <c r="O1890" s="6">
        <f>VLOOKUP(C1890,'Cleaned Customer Dim'!$A$2:$D$501,4,FALSE)</f>
        <v>40</v>
      </c>
      <c r="P1890" s="6" t="str">
        <f>VLOOKUP(C1890,'Cleaned Customer Dim'!$A$2:$E$501,5,FALSE)</f>
        <v>Female</v>
      </c>
      <c r="Q1890" s="6" t="str">
        <f>VLOOKUP(C1890,'Cleaned Customer Dim'!$A$2:$J$501,10,FALSE)</f>
        <v>Bronze</v>
      </c>
      <c r="R1890" s="4" t="str">
        <f>VLOOKUP(D1890,'Cleaned Product Dim'!$A$2:$C$101,3,FALSE)</f>
        <v>Clothing</v>
      </c>
      <c r="S1890" s="6">
        <f>VLOOKUP(D1890,'Cleaned Product Dim'!$A$2:$G$101,7,FALSE)</f>
        <v>364.67</v>
      </c>
      <c r="T1890" s="6">
        <f>VLOOKUP(D1890,'Cleaned Product Dim'!$A$2:$H$101,8,FALSE)</f>
        <v>452</v>
      </c>
      <c r="U1890" s="6" t="str">
        <f>VLOOKUP(E1890,'Cleaned Store Dim'!$A$2:$C$21,3,FALSE)</f>
        <v>West</v>
      </c>
      <c r="V1890" s="6" t="str">
        <f>VLOOKUP(E1890,'Cleaned Store Dim'!$A$2:$E$21,5,FALSE)</f>
        <v>Online</v>
      </c>
      <c r="W1890" s="6" t="str">
        <f>VLOOKUP(E1890,'Cleaned Store Dim'!$A$2:$F$21,6,FALSE)</f>
        <v>Thompson</v>
      </c>
    </row>
    <row r="1891" spans="1:23" ht="15.75" x14ac:dyDescent="0.25">
      <c r="A1891" s="4" t="s">
        <v>3856</v>
      </c>
      <c r="B1891" s="20">
        <v>45824</v>
      </c>
      <c r="C1891" s="4" t="s">
        <v>148</v>
      </c>
      <c r="D1891" s="4" t="s">
        <v>1700</v>
      </c>
      <c r="E1891" s="4" t="s">
        <v>1945</v>
      </c>
      <c r="F1891" s="4">
        <v>4</v>
      </c>
      <c r="G1891" s="4">
        <v>38.380000000000003</v>
      </c>
      <c r="H1891" s="4">
        <v>0.16</v>
      </c>
      <c r="I1891" s="4" t="s">
        <v>1964</v>
      </c>
      <c r="J1891" s="4">
        <v>128.95679999999999</v>
      </c>
      <c r="K1891" s="4">
        <f t="shared" si="116"/>
        <v>4</v>
      </c>
      <c r="L1891" s="4">
        <f t="shared" si="117"/>
        <v>38.380000000000003</v>
      </c>
      <c r="M1891" s="4">
        <f t="shared" si="118"/>
        <v>0.16</v>
      </c>
      <c r="N1891" s="4">
        <f t="shared" si="119"/>
        <v>128.95679999999999</v>
      </c>
      <c r="O1891" s="6">
        <f>VLOOKUP(C1891,'Cleaned Customer Dim'!$A$2:$D$501,4,FALSE)</f>
        <v>20</v>
      </c>
      <c r="P1891" s="6" t="str">
        <f>VLOOKUP(C1891,'Cleaned Customer Dim'!$A$2:$E$501,5,FALSE)</f>
        <v>Female</v>
      </c>
      <c r="Q1891" s="6" t="str">
        <f>VLOOKUP(C1891,'Cleaned Customer Dim'!$A$2:$J$501,10,FALSE)</f>
        <v>Gold</v>
      </c>
      <c r="R1891" s="4" t="str">
        <f>VLOOKUP(D1891,'Cleaned Product Dim'!$A$2:$C$101,3,FALSE)</f>
        <v>Electronics</v>
      </c>
      <c r="S1891" s="6">
        <f>VLOOKUP(D1891,'Cleaned Product Dim'!$A$2:$G$101,7,FALSE)</f>
        <v>38.520000000000003</v>
      </c>
      <c r="T1891" s="6">
        <f>VLOOKUP(D1891,'Cleaned Product Dim'!$A$2:$H$101,8,FALSE)</f>
        <v>378</v>
      </c>
      <c r="U1891" s="6" t="str">
        <f>VLOOKUP(E1891,'Cleaned Store Dim'!$A$2:$C$21,3,FALSE)</f>
        <v>East</v>
      </c>
      <c r="V1891" s="6" t="str">
        <f>VLOOKUP(E1891,'Cleaned Store Dim'!$A$2:$E$21,5,FALSE)</f>
        <v>Flagship</v>
      </c>
      <c r="W1891" s="6" t="str">
        <f>VLOOKUP(E1891,'Cleaned Store Dim'!$A$2:$F$21,6,FALSE)</f>
        <v>East Stevechester</v>
      </c>
    </row>
    <row r="1892" spans="1:23" ht="15.75" x14ac:dyDescent="0.25">
      <c r="A1892" s="4" t="s">
        <v>3857</v>
      </c>
      <c r="B1892" s="20">
        <v>45404</v>
      </c>
      <c r="C1892" s="4" t="s">
        <v>1525</v>
      </c>
      <c r="D1892" s="4" t="s">
        <v>1865</v>
      </c>
      <c r="E1892" s="4" t="s">
        <v>1924</v>
      </c>
      <c r="F1892" s="4">
        <v>4</v>
      </c>
      <c r="G1892" s="4">
        <v>731.72</v>
      </c>
      <c r="H1892" s="4">
        <v>0.22</v>
      </c>
      <c r="I1892" s="4" t="s">
        <v>1964</v>
      </c>
      <c r="J1892" s="4">
        <v>2282.9663999999998</v>
      </c>
      <c r="K1892" s="4">
        <f t="shared" si="116"/>
        <v>4</v>
      </c>
      <c r="L1892" s="4">
        <f t="shared" si="117"/>
        <v>731.72</v>
      </c>
      <c r="M1892" s="4">
        <f t="shared" si="118"/>
        <v>0.22</v>
      </c>
      <c r="N1892" s="4">
        <f t="shared" si="119"/>
        <v>2282.9663999999998</v>
      </c>
      <c r="O1892" s="6">
        <f>VLOOKUP(C1892,'Cleaned Customer Dim'!$A$2:$D$501,4,FALSE)</f>
        <v>59</v>
      </c>
      <c r="P1892" s="6" t="str">
        <f>VLOOKUP(C1892,'Cleaned Customer Dim'!$A$2:$E$501,5,FALSE)</f>
        <v>Female</v>
      </c>
      <c r="Q1892" s="6" t="str">
        <f>VLOOKUP(C1892,'Cleaned Customer Dim'!$A$2:$J$501,10,FALSE)</f>
        <v>Platinum</v>
      </c>
      <c r="R1892" s="4" t="str">
        <f>VLOOKUP(D1892,'Cleaned Product Dim'!$A$2:$C$101,3,FALSE)</f>
        <v>Beauty</v>
      </c>
      <c r="S1892" s="6">
        <f>VLOOKUP(D1892,'Cleaned Product Dim'!$A$2:$G$101,7,FALSE)</f>
        <v>358.47</v>
      </c>
      <c r="T1892" s="6">
        <f>VLOOKUP(D1892,'Cleaned Product Dim'!$A$2:$H$101,8,FALSE)</f>
        <v>213</v>
      </c>
      <c r="U1892" s="6" t="str">
        <f>VLOOKUP(E1892,'Cleaned Store Dim'!$A$2:$C$21,3,FALSE)</f>
        <v>East</v>
      </c>
      <c r="V1892" s="6" t="str">
        <f>VLOOKUP(E1892,'Cleaned Store Dim'!$A$2:$E$21,5,FALSE)</f>
        <v>Online</v>
      </c>
      <c r="W1892" s="6" t="str">
        <f>VLOOKUP(E1892,'Cleaned Store Dim'!$A$2:$F$21,6,FALSE)</f>
        <v>David</v>
      </c>
    </row>
    <row r="1893" spans="1:23" ht="15.75" x14ac:dyDescent="0.25">
      <c r="A1893" s="4" t="s">
        <v>3858</v>
      </c>
      <c r="B1893" s="20">
        <v>45916</v>
      </c>
      <c r="C1893" s="4" t="s">
        <v>1423</v>
      </c>
      <c r="D1893" s="4" t="s">
        <v>1826</v>
      </c>
      <c r="E1893" s="4" t="s">
        <v>1948</v>
      </c>
      <c r="F1893" s="4">
        <v>3</v>
      </c>
      <c r="G1893" s="4">
        <v>825.33</v>
      </c>
      <c r="H1893" s="4">
        <v>0.21</v>
      </c>
      <c r="I1893" s="4" t="s">
        <v>1959</v>
      </c>
      <c r="J1893" s="4">
        <v>1956.0320999999999</v>
      </c>
      <c r="K1893" s="4">
        <f t="shared" si="116"/>
        <v>3</v>
      </c>
      <c r="L1893" s="4">
        <f t="shared" si="117"/>
        <v>825.33</v>
      </c>
      <c r="M1893" s="4">
        <f t="shared" si="118"/>
        <v>0.21</v>
      </c>
      <c r="N1893" s="4">
        <f t="shared" si="119"/>
        <v>1956.0320999999999</v>
      </c>
      <c r="O1893" s="6">
        <f>VLOOKUP(C1893,'Cleaned Customer Dim'!$A$2:$D$501,4,FALSE)</f>
        <v>59</v>
      </c>
      <c r="P1893" s="6" t="str">
        <f>VLOOKUP(C1893,'Cleaned Customer Dim'!$A$2:$E$501,5,FALSE)</f>
        <v>Male</v>
      </c>
      <c r="Q1893" s="6" t="str">
        <f>VLOOKUP(C1893,'Cleaned Customer Dim'!$A$2:$J$501,10,FALSE)</f>
        <v>Platinum</v>
      </c>
      <c r="R1893" s="4" t="str">
        <f>VLOOKUP(D1893,'Cleaned Product Dim'!$A$2:$C$101,3,FALSE)</f>
        <v>Sports</v>
      </c>
      <c r="S1893" s="6">
        <f>VLOOKUP(D1893,'Cleaned Product Dim'!$A$2:$G$101,7,FALSE)</f>
        <v>285.54000000000002</v>
      </c>
      <c r="T1893" s="6">
        <f>VLOOKUP(D1893,'Cleaned Product Dim'!$A$2:$H$101,8,FALSE)</f>
        <v>358</v>
      </c>
      <c r="U1893" s="6" t="str">
        <f>VLOOKUP(E1893,'Cleaned Store Dim'!$A$2:$C$21,3,FALSE)</f>
        <v>East</v>
      </c>
      <c r="V1893" s="6" t="str">
        <f>VLOOKUP(E1893,'Cleaned Store Dim'!$A$2:$E$21,5,FALSE)</f>
        <v>Online</v>
      </c>
      <c r="W1893" s="6" t="str">
        <f>VLOOKUP(E1893,'Cleaned Store Dim'!$A$2:$F$21,6,FALSE)</f>
        <v>Vasquez</v>
      </c>
    </row>
    <row r="1894" spans="1:23" ht="15.75" x14ac:dyDescent="0.25">
      <c r="A1894" s="4" t="s">
        <v>3859</v>
      </c>
      <c r="B1894" s="20">
        <v>45181</v>
      </c>
      <c r="C1894" s="4" t="s">
        <v>225</v>
      </c>
      <c r="D1894" s="4" t="s">
        <v>1793</v>
      </c>
      <c r="E1894" s="4" t="s">
        <v>1934</v>
      </c>
      <c r="F1894" s="4">
        <v>2</v>
      </c>
      <c r="G1894" s="4">
        <v>47.3</v>
      </c>
      <c r="H1894" s="4">
        <v>0.01</v>
      </c>
      <c r="I1894" s="4" t="s">
        <v>1961</v>
      </c>
      <c r="J1894" s="4">
        <v>93.653999999999996</v>
      </c>
      <c r="K1894" s="4">
        <f t="shared" si="116"/>
        <v>2</v>
      </c>
      <c r="L1894" s="4">
        <f t="shared" si="117"/>
        <v>47.3</v>
      </c>
      <c r="M1894" s="4">
        <f t="shared" si="118"/>
        <v>0.01</v>
      </c>
      <c r="N1894" s="4">
        <f t="shared" si="119"/>
        <v>93.653999999999996</v>
      </c>
      <c r="O1894" s="6">
        <f>VLOOKUP(C1894,'Cleaned Customer Dim'!$A$2:$D$501,4,FALSE)</f>
        <v>53</v>
      </c>
      <c r="P1894" s="6" t="str">
        <f>VLOOKUP(C1894,'Cleaned Customer Dim'!$A$2:$E$501,5,FALSE)</f>
        <v>Male</v>
      </c>
      <c r="Q1894" s="6" t="str">
        <f>VLOOKUP(C1894,'Cleaned Customer Dim'!$A$2:$J$501,10,FALSE)</f>
        <v>Platinum</v>
      </c>
      <c r="R1894" s="4" t="str">
        <f>VLOOKUP(D1894,'Cleaned Product Dim'!$A$2:$C$101,3,FALSE)</f>
        <v>Home</v>
      </c>
      <c r="S1894" s="6">
        <f>VLOOKUP(D1894,'Cleaned Product Dim'!$A$2:$G$101,7,FALSE)</f>
        <v>138.05000000000001</v>
      </c>
      <c r="T1894" s="6">
        <f>VLOOKUP(D1894,'Cleaned Product Dim'!$A$2:$H$101,8,FALSE)</f>
        <v>89</v>
      </c>
      <c r="U1894" s="6" t="str">
        <f>VLOOKUP(E1894,'Cleaned Store Dim'!$A$2:$C$21,3,FALSE)</f>
        <v>South</v>
      </c>
      <c r="V1894" s="6" t="str">
        <f>VLOOKUP(E1894,'Cleaned Store Dim'!$A$2:$E$21,5,FALSE)</f>
        <v>Outlet</v>
      </c>
      <c r="W1894" s="6" t="str">
        <f>VLOOKUP(E1894,'Cleaned Store Dim'!$A$2:$F$21,6,FALSE)</f>
        <v>Christopher</v>
      </c>
    </row>
    <row r="1895" spans="1:23" ht="15.75" x14ac:dyDescent="0.25">
      <c r="A1895" s="4" t="s">
        <v>3860</v>
      </c>
      <c r="B1895" s="20">
        <v>45493</v>
      </c>
      <c r="C1895" s="4" t="s">
        <v>575</v>
      </c>
      <c r="D1895" s="4" t="s">
        <v>1799</v>
      </c>
      <c r="E1895" s="4" t="s">
        <v>1942</v>
      </c>
      <c r="F1895" s="4">
        <v>1</v>
      </c>
      <c r="G1895" s="4">
        <v>389.12</v>
      </c>
      <c r="H1895" s="4">
        <v>0.18</v>
      </c>
      <c r="I1895" s="4" t="s">
        <v>1961</v>
      </c>
      <c r="J1895" s="4">
        <v>319.07839999999999</v>
      </c>
      <c r="K1895" s="4">
        <f t="shared" si="116"/>
        <v>1</v>
      </c>
      <c r="L1895" s="4">
        <f t="shared" si="117"/>
        <v>389.12</v>
      </c>
      <c r="M1895" s="4">
        <f t="shared" si="118"/>
        <v>0.18</v>
      </c>
      <c r="N1895" s="4">
        <f t="shared" si="119"/>
        <v>319.07839999999999</v>
      </c>
      <c r="O1895" s="6">
        <f>VLOOKUP(C1895,'Cleaned Customer Dim'!$A$2:$D$501,4,FALSE)</f>
        <v>44</v>
      </c>
      <c r="P1895" s="6" t="str">
        <f>VLOOKUP(C1895,'Cleaned Customer Dim'!$A$2:$E$501,5,FALSE)</f>
        <v>Female</v>
      </c>
      <c r="Q1895" s="6" t="str">
        <f>VLOOKUP(C1895,'Cleaned Customer Dim'!$A$2:$J$501,10,FALSE)</f>
        <v>Platinum</v>
      </c>
      <c r="R1895" s="4" t="str">
        <f>VLOOKUP(D1895,'Cleaned Product Dim'!$A$2:$C$101,3,FALSE)</f>
        <v>Sports</v>
      </c>
      <c r="S1895" s="6">
        <f>VLOOKUP(D1895,'Cleaned Product Dim'!$A$2:$G$101,7,FALSE)</f>
        <v>477.61</v>
      </c>
      <c r="T1895" s="6">
        <f>VLOOKUP(D1895,'Cleaned Product Dim'!$A$2:$H$101,8,FALSE)</f>
        <v>300</v>
      </c>
      <c r="U1895" s="6" t="str">
        <f>VLOOKUP(E1895,'Cleaned Store Dim'!$A$2:$C$21,3,FALSE)</f>
        <v>North</v>
      </c>
      <c r="V1895" s="6" t="str">
        <f>VLOOKUP(E1895,'Cleaned Store Dim'!$A$2:$E$21,5,FALSE)</f>
        <v>Flagship</v>
      </c>
      <c r="W1895" s="6" t="str">
        <f>VLOOKUP(E1895,'Cleaned Store Dim'!$A$2:$F$21,6,FALSE)</f>
        <v>Benson</v>
      </c>
    </row>
    <row r="1896" spans="1:23" ht="15.75" x14ac:dyDescent="0.25">
      <c r="A1896" s="4" t="s">
        <v>3861</v>
      </c>
      <c r="B1896" s="20">
        <v>45558</v>
      </c>
      <c r="C1896" s="4" t="s">
        <v>1426</v>
      </c>
      <c r="D1896" s="4" t="s">
        <v>1829</v>
      </c>
      <c r="E1896" s="4" t="s">
        <v>1945</v>
      </c>
      <c r="F1896" s="4">
        <v>3</v>
      </c>
      <c r="G1896" s="4">
        <v>543.83000000000004</v>
      </c>
      <c r="H1896" s="4">
        <v>0.05</v>
      </c>
      <c r="I1896" s="4" t="s">
        <v>1959</v>
      </c>
      <c r="J1896" s="4">
        <v>1549.9155000000001</v>
      </c>
      <c r="K1896" s="4">
        <f t="shared" si="116"/>
        <v>3</v>
      </c>
      <c r="L1896" s="4">
        <f t="shared" si="117"/>
        <v>543.83000000000004</v>
      </c>
      <c r="M1896" s="4">
        <f t="shared" si="118"/>
        <v>0.05</v>
      </c>
      <c r="N1896" s="4">
        <f t="shared" si="119"/>
        <v>1549.9155000000001</v>
      </c>
      <c r="O1896" s="6">
        <f>VLOOKUP(C1896,'Cleaned Customer Dim'!$A$2:$D$501,4,FALSE)</f>
        <v>62</v>
      </c>
      <c r="P1896" s="6" t="str">
        <f>VLOOKUP(C1896,'Cleaned Customer Dim'!$A$2:$E$501,5,FALSE)</f>
        <v>Female</v>
      </c>
      <c r="Q1896" s="6" t="str">
        <f>VLOOKUP(C1896,'Cleaned Customer Dim'!$A$2:$J$501,10,FALSE)</f>
        <v>Silver</v>
      </c>
      <c r="R1896" s="4" t="str">
        <f>VLOOKUP(D1896,'Cleaned Product Dim'!$A$2:$C$101,3,FALSE)</f>
        <v>Sports</v>
      </c>
      <c r="S1896" s="6">
        <f>VLOOKUP(D1896,'Cleaned Product Dim'!$A$2:$G$101,7,FALSE)</f>
        <v>152.91999999999999</v>
      </c>
      <c r="T1896" s="6">
        <f>VLOOKUP(D1896,'Cleaned Product Dim'!$A$2:$H$101,8,FALSE)</f>
        <v>281</v>
      </c>
      <c r="U1896" s="6" t="str">
        <f>VLOOKUP(E1896,'Cleaned Store Dim'!$A$2:$C$21,3,FALSE)</f>
        <v>East</v>
      </c>
      <c r="V1896" s="6" t="str">
        <f>VLOOKUP(E1896,'Cleaned Store Dim'!$A$2:$E$21,5,FALSE)</f>
        <v>Flagship</v>
      </c>
      <c r="W1896" s="6" t="str">
        <f>VLOOKUP(E1896,'Cleaned Store Dim'!$A$2:$F$21,6,FALSE)</f>
        <v>East Stevechester</v>
      </c>
    </row>
    <row r="1897" spans="1:23" ht="15.75" x14ac:dyDescent="0.25">
      <c r="A1897" s="4" t="s">
        <v>3862</v>
      </c>
      <c r="B1897" s="20">
        <v>45601</v>
      </c>
      <c r="C1897" s="4" t="s">
        <v>107</v>
      </c>
      <c r="D1897" s="4" t="s">
        <v>1613</v>
      </c>
      <c r="E1897" s="4" t="s">
        <v>1892</v>
      </c>
      <c r="F1897" s="4">
        <v>2</v>
      </c>
      <c r="G1897" s="4">
        <v>660.27</v>
      </c>
      <c r="H1897" s="4">
        <v>0.01</v>
      </c>
      <c r="I1897" s="4" t="s">
        <v>1961</v>
      </c>
      <c r="J1897" s="4">
        <v>1307.3345999999999</v>
      </c>
      <c r="K1897" s="4">
        <f t="shared" si="116"/>
        <v>2</v>
      </c>
      <c r="L1897" s="4">
        <f t="shared" si="117"/>
        <v>660.27</v>
      </c>
      <c r="M1897" s="4">
        <f t="shared" si="118"/>
        <v>0.01</v>
      </c>
      <c r="N1897" s="4">
        <f t="shared" si="119"/>
        <v>1307.3345999999999</v>
      </c>
      <c r="O1897" s="6">
        <f>VLOOKUP(C1897,'Cleaned Customer Dim'!$A$2:$D$501,4,FALSE)</f>
        <v>40</v>
      </c>
      <c r="P1897" s="6" t="str">
        <f>VLOOKUP(C1897,'Cleaned Customer Dim'!$A$2:$E$501,5,FALSE)</f>
        <v>Male</v>
      </c>
      <c r="Q1897" s="6" t="str">
        <f>VLOOKUP(C1897,'Cleaned Customer Dim'!$A$2:$J$501,10,FALSE)</f>
        <v>Platinum</v>
      </c>
      <c r="R1897" s="4" t="str">
        <f>VLOOKUP(D1897,'Cleaned Product Dim'!$A$2:$C$101,3,FALSE)</f>
        <v>Home</v>
      </c>
      <c r="S1897" s="6">
        <f>VLOOKUP(D1897,'Cleaned Product Dim'!$A$2:$G$101,7,FALSE)</f>
        <v>48.01</v>
      </c>
      <c r="T1897" s="6">
        <f>VLOOKUP(D1897,'Cleaned Product Dim'!$A$2:$H$101,8,FALSE)</f>
        <v>439</v>
      </c>
      <c r="U1897" s="6" t="str">
        <f>VLOOKUP(E1897,'Cleaned Store Dim'!$A$2:$C$21,3,FALSE)</f>
        <v>North</v>
      </c>
      <c r="V1897" s="6" t="str">
        <f>VLOOKUP(E1897,'Cleaned Store Dim'!$A$2:$E$21,5,FALSE)</f>
        <v>Flagship</v>
      </c>
      <c r="W1897" s="6" t="str">
        <f>VLOOKUP(E1897,'Cleaned Store Dim'!$A$2:$F$21,6,FALSE)</f>
        <v>Daniel</v>
      </c>
    </row>
    <row r="1898" spans="1:23" ht="15.75" x14ac:dyDescent="0.25">
      <c r="A1898" s="4" t="s">
        <v>3863</v>
      </c>
      <c r="B1898" s="20">
        <v>45721</v>
      </c>
      <c r="C1898" s="4" t="s">
        <v>1358</v>
      </c>
      <c r="D1898" s="4" t="s">
        <v>1610</v>
      </c>
      <c r="E1898" s="4" t="s">
        <v>1917</v>
      </c>
      <c r="F1898" s="4">
        <v>4</v>
      </c>
      <c r="G1898" s="4">
        <v>729.31</v>
      </c>
      <c r="H1898" s="4">
        <v>0.03</v>
      </c>
      <c r="I1898" s="4" t="s">
        <v>1959</v>
      </c>
      <c r="J1898" s="4">
        <v>2829.7228</v>
      </c>
      <c r="K1898" s="4">
        <f t="shared" si="116"/>
        <v>4</v>
      </c>
      <c r="L1898" s="4">
        <f t="shared" si="117"/>
        <v>729.31</v>
      </c>
      <c r="M1898" s="4">
        <f t="shared" si="118"/>
        <v>0.03</v>
      </c>
      <c r="N1898" s="4">
        <f t="shared" si="119"/>
        <v>2829.7228</v>
      </c>
      <c r="O1898" s="6">
        <f>VLOOKUP(C1898,'Cleaned Customer Dim'!$A$2:$D$501,4,FALSE)</f>
        <v>48</v>
      </c>
      <c r="P1898" s="6" t="str">
        <f>VLOOKUP(C1898,'Cleaned Customer Dim'!$A$2:$E$501,5,FALSE)</f>
        <v>Female</v>
      </c>
      <c r="Q1898" s="6" t="str">
        <f>VLOOKUP(C1898,'Cleaned Customer Dim'!$A$2:$J$501,10,FALSE)</f>
        <v>Gold</v>
      </c>
      <c r="R1898" s="4" t="str">
        <f>VLOOKUP(D1898,'Cleaned Product Dim'!$A$2:$C$101,3,FALSE)</f>
        <v>Electronics</v>
      </c>
      <c r="S1898" s="6">
        <f>VLOOKUP(D1898,'Cleaned Product Dim'!$A$2:$G$101,7,FALSE)</f>
        <v>242.23</v>
      </c>
      <c r="T1898" s="6">
        <f>VLOOKUP(D1898,'Cleaned Product Dim'!$A$2:$H$101,8,FALSE)</f>
        <v>453</v>
      </c>
      <c r="U1898" s="6" t="str">
        <f>VLOOKUP(E1898,'Cleaned Store Dim'!$A$2:$C$21,3,FALSE)</f>
        <v>West</v>
      </c>
      <c r="V1898" s="6" t="str">
        <f>VLOOKUP(E1898,'Cleaned Store Dim'!$A$2:$E$21,5,FALSE)</f>
        <v>Online</v>
      </c>
      <c r="W1898" s="6" t="str">
        <f>VLOOKUP(E1898,'Cleaned Store Dim'!$A$2:$F$21,6,FALSE)</f>
        <v>Thompson</v>
      </c>
    </row>
    <row r="1899" spans="1:23" ht="15.75" x14ac:dyDescent="0.25">
      <c r="A1899" s="4" t="s">
        <v>3864</v>
      </c>
      <c r="B1899" s="20">
        <v>45345</v>
      </c>
      <c r="C1899" s="4" t="s">
        <v>1319</v>
      </c>
      <c r="D1899" s="4" t="s">
        <v>1844</v>
      </c>
      <c r="E1899" s="4" t="s">
        <v>1911</v>
      </c>
      <c r="F1899" s="4">
        <v>2</v>
      </c>
      <c r="G1899" s="4">
        <v>152.91</v>
      </c>
      <c r="H1899" s="4">
        <v>0.24</v>
      </c>
      <c r="I1899" s="4" t="s">
        <v>1961</v>
      </c>
      <c r="J1899" s="4">
        <v>232.42320000000001</v>
      </c>
      <c r="K1899" s="4">
        <f t="shared" si="116"/>
        <v>2</v>
      </c>
      <c r="L1899" s="4">
        <f t="shared" si="117"/>
        <v>152.91</v>
      </c>
      <c r="M1899" s="4">
        <f t="shared" si="118"/>
        <v>0.24</v>
      </c>
      <c r="N1899" s="4">
        <f t="shared" si="119"/>
        <v>232.42320000000001</v>
      </c>
      <c r="O1899" s="6">
        <f>VLOOKUP(C1899,'Cleaned Customer Dim'!$A$2:$D$501,4,FALSE)</f>
        <v>45</v>
      </c>
      <c r="P1899" s="6" t="str">
        <f>VLOOKUP(C1899,'Cleaned Customer Dim'!$A$2:$E$501,5,FALSE)</f>
        <v>Female</v>
      </c>
      <c r="Q1899" s="6" t="str">
        <f>VLOOKUP(C1899,'Cleaned Customer Dim'!$A$2:$J$501,10,FALSE)</f>
        <v>Platinum</v>
      </c>
      <c r="R1899" s="4" t="str">
        <f>VLOOKUP(D1899,'Cleaned Product Dim'!$A$2:$C$101,3,FALSE)</f>
        <v>Home</v>
      </c>
      <c r="S1899" s="6">
        <f>VLOOKUP(D1899,'Cleaned Product Dim'!$A$2:$G$101,7,FALSE)</f>
        <v>371.38</v>
      </c>
      <c r="T1899" s="6">
        <f>VLOOKUP(D1899,'Cleaned Product Dim'!$A$2:$H$101,8,FALSE)</f>
        <v>220</v>
      </c>
      <c r="U1899" s="6" t="str">
        <f>VLOOKUP(E1899,'Cleaned Store Dim'!$A$2:$C$21,3,FALSE)</f>
        <v>East</v>
      </c>
      <c r="V1899" s="6" t="str">
        <f>VLOOKUP(E1899,'Cleaned Store Dim'!$A$2:$E$21,5,FALSE)</f>
        <v>Online</v>
      </c>
      <c r="W1899" s="6" t="str">
        <f>VLOOKUP(E1899,'Cleaned Store Dim'!$A$2:$F$21,6,FALSE)</f>
        <v>Joseph</v>
      </c>
    </row>
    <row r="1900" spans="1:23" ht="15.75" x14ac:dyDescent="0.25">
      <c r="A1900" s="4" t="s">
        <v>3865</v>
      </c>
      <c r="B1900" s="20">
        <v>45344</v>
      </c>
      <c r="C1900" s="4" t="s">
        <v>1434</v>
      </c>
      <c r="D1900" s="4" t="s">
        <v>1805</v>
      </c>
      <c r="E1900" s="4" t="s">
        <v>1936</v>
      </c>
      <c r="F1900" s="4">
        <v>4</v>
      </c>
      <c r="G1900" s="4">
        <v>592.14</v>
      </c>
      <c r="H1900" s="4">
        <v>0.12</v>
      </c>
      <c r="I1900" s="4" t="s">
        <v>1964</v>
      </c>
      <c r="J1900" s="4">
        <v>2084.3328000000001</v>
      </c>
      <c r="K1900" s="4">
        <f t="shared" si="116"/>
        <v>4</v>
      </c>
      <c r="L1900" s="4">
        <f t="shared" si="117"/>
        <v>592.14</v>
      </c>
      <c r="M1900" s="4">
        <f t="shared" si="118"/>
        <v>0.12</v>
      </c>
      <c r="N1900" s="4">
        <f t="shared" si="119"/>
        <v>2084.3328000000001</v>
      </c>
      <c r="O1900" s="6">
        <f>VLOOKUP(C1900,'Cleaned Customer Dim'!$A$2:$D$501,4,FALSE)</f>
        <v>60</v>
      </c>
      <c r="P1900" s="6" t="str">
        <f>VLOOKUP(C1900,'Cleaned Customer Dim'!$A$2:$E$501,5,FALSE)</f>
        <v>Female</v>
      </c>
      <c r="Q1900" s="6" t="str">
        <f>VLOOKUP(C1900,'Cleaned Customer Dim'!$A$2:$J$501,10,FALSE)</f>
        <v>Silver</v>
      </c>
      <c r="R1900" s="4" t="str">
        <f>VLOOKUP(D1900,'Cleaned Product Dim'!$A$2:$C$101,3,FALSE)</f>
        <v>Electronics</v>
      </c>
      <c r="S1900" s="6">
        <f>VLOOKUP(D1900,'Cleaned Product Dim'!$A$2:$G$101,7,FALSE)</f>
        <v>403.71</v>
      </c>
      <c r="T1900" s="6">
        <f>VLOOKUP(D1900,'Cleaned Product Dim'!$A$2:$H$101,8,FALSE)</f>
        <v>159</v>
      </c>
      <c r="U1900" s="6" t="str">
        <f>VLOOKUP(E1900,'Cleaned Store Dim'!$A$2:$C$21,3,FALSE)</f>
        <v>North</v>
      </c>
      <c r="V1900" s="6" t="str">
        <f>VLOOKUP(E1900,'Cleaned Store Dim'!$A$2:$E$21,5,FALSE)</f>
        <v>Flagship</v>
      </c>
      <c r="W1900" s="6" t="str">
        <f>VLOOKUP(E1900,'Cleaned Store Dim'!$A$2:$F$21,6,FALSE)</f>
        <v>Jenniferstad</v>
      </c>
    </row>
    <row r="1901" spans="1:23" ht="15.75" x14ac:dyDescent="0.25">
      <c r="A1901" s="4" t="s">
        <v>3866</v>
      </c>
      <c r="B1901" s="20">
        <v>45525</v>
      </c>
      <c r="C1901" s="4" t="s">
        <v>234</v>
      </c>
      <c r="D1901" s="4" t="s">
        <v>1817</v>
      </c>
      <c r="E1901" s="4" t="s">
        <v>1929</v>
      </c>
      <c r="F1901" s="4">
        <v>1</v>
      </c>
      <c r="G1901" s="4">
        <v>984.37</v>
      </c>
      <c r="H1901" s="4">
        <v>0</v>
      </c>
      <c r="I1901" s="4" t="s">
        <v>1961</v>
      </c>
      <c r="J1901" s="4">
        <v>984.37</v>
      </c>
      <c r="K1901" s="4">
        <f t="shared" si="116"/>
        <v>1</v>
      </c>
      <c r="L1901" s="4">
        <f t="shared" si="117"/>
        <v>984.37</v>
      </c>
      <c r="M1901" s="4">
        <f t="shared" si="118"/>
        <v>0</v>
      </c>
      <c r="N1901" s="4">
        <f t="shared" si="119"/>
        <v>984.37</v>
      </c>
      <c r="O1901" s="6">
        <f>VLOOKUP(C1901,'Cleaned Customer Dim'!$A$2:$D$501,4,FALSE)</f>
        <v>50</v>
      </c>
      <c r="P1901" s="6" t="str">
        <f>VLOOKUP(C1901,'Cleaned Customer Dim'!$A$2:$E$501,5,FALSE)</f>
        <v>Male</v>
      </c>
      <c r="Q1901" s="6" t="str">
        <f>VLOOKUP(C1901,'Cleaned Customer Dim'!$A$2:$J$501,10,FALSE)</f>
        <v>Bronze</v>
      </c>
      <c r="R1901" s="4" t="str">
        <f>VLOOKUP(D1901,'Cleaned Product Dim'!$A$2:$C$101,3,FALSE)</f>
        <v>Home</v>
      </c>
      <c r="S1901" s="6">
        <f>VLOOKUP(D1901,'Cleaned Product Dim'!$A$2:$G$101,7,FALSE)</f>
        <v>325.26</v>
      </c>
      <c r="T1901" s="6">
        <f>VLOOKUP(D1901,'Cleaned Product Dim'!$A$2:$H$101,8,FALSE)</f>
        <v>400</v>
      </c>
      <c r="U1901" s="6" t="str">
        <f>VLOOKUP(E1901,'Cleaned Store Dim'!$A$2:$C$21,3,FALSE)</f>
        <v>North</v>
      </c>
      <c r="V1901" s="6" t="str">
        <f>VLOOKUP(E1901,'Cleaned Store Dim'!$A$2:$E$21,5,FALSE)</f>
        <v>Online</v>
      </c>
      <c r="W1901" s="6" t="str">
        <f>VLOOKUP(E1901,'Cleaned Store Dim'!$A$2:$F$21,6,FALSE)</f>
        <v>Sabrina</v>
      </c>
    </row>
    <row r="1902" spans="1:23" ht="15.75" x14ac:dyDescent="0.25">
      <c r="A1902" s="4" t="s">
        <v>3867</v>
      </c>
      <c r="B1902" s="20">
        <v>45475</v>
      </c>
      <c r="C1902" s="4" t="s">
        <v>937</v>
      </c>
      <c r="D1902" s="4" t="s">
        <v>1560</v>
      </c>
      <c r="E1902" s="4" t="s">
        <v>1929</v>
      </c>
      <c r="F1902" s="4">
        <v>2</v>
      </c>
      <c r="G1902" s="4">
        <v>237.59</v>
      </c>
      <c r="H1902" s="4">
        <v>0.12</v>
      </c>
      <c r="I1902" s="4" t="s">
        <v>1959</v>
      </c>
      <c r="J1902" s="4">
        <v>418.15839999999997</v>
      </c>
      <c r="K1902" s="4">
        <f t="shared" si="116"/>
        <v>2</v>
      </c>
      <c r="L1902" s="4">
        <f t="shared" si="117"/>
        <v>237.59</v>
      </c>
      <c r="M1902" s="4">
        <f t="shared" si="118"/>
        <v>0.12</v>
      </c>
      <c r="N1902" s="4">
        <f t="shared" si="119"/>
        <v>418.15839999999997</v>
      </c>
      <c r="O1902" s="6">
        <f>VLOOKUP(C1902,'Cleaned Customer Dim'!$A$2:$D$501,4,FALSE)</f>
        <v>30</v>
      </c>
      <c r="P1902" s="6" t="str">
        <f>VLOOKUP(C1902,'Cleaned Customer Dim'!$A$2:$E$501,5,FALSE)</f>
        <v>Male</v>
      </c>
      <c r="Q1902" s="6" t="str">
        <f>VLOOKUP(C1902,'Cleaned Customer Dim'!$A$2:$J$501,10,FALSE)</f>
        <v>Silver</v>
      </c>
      <c r="R1902" s="4" t="str">
        <f>VLOOKUP(D1902,'Cleaned Product Dim'!$A$2:$C$101,3,FALSE)</f>
        <v>Clothing</v>
      </c>
      <c r="S1902" s="6">
        <f>VLOOKUP(D1902,'Cleaned Product Dim'!$A$2:$G$101,7,FALSE)</f>
        <v>342.56</v>
      </c>
      <c r="T1902" s="6">
        <f>VLOOKUP(D1902,'Cleaned Product Dim'!$A$2:$H$101,8,FALSE)</f>
        <v>181</v>
      </c>
      <c r="U1902" s="6" t="str">
        <f>VLOOKUP(E1902,'Cleaned Store Dim'!$A$2:$C$21,3,FALSE)</f>
        <v>North</v>
      </c>
      <c r="V1902" s="6" t="str">
        <f>VLOOKUP(E1902,'Cleaned Store Dim'!$A$2:$E$21,5,FALSE)</f>
        <v>Online</v>
      </c>
      <c r="W1902" s="6" t="str">
        <f>VLOOKUP(E1902,'Cleaned Store Dim'!$A$2:$F$21,6,FALSE)</f>
        <v>Sabrina</v>
      </c>
    </row>
    <row r="1903" spans="1:23" ht="15.75" x14ac:dyDescent="0.25">
      <c r="A1903" s="4" t="s">
        <v>3868</v>
      </c>
      <c r="B1903" s="20">
        <v>45250</v>
      </c>
      <c r="C1903" s="4" t="s">
        <v>1349</v>
      </c>
      <c r="D1903" s="4" t="s">
        <v>1652</v>
      </c>
      <c r="E1903" s="4" t="s">
        <v>1917</v>
      </c>
      <c r="F1903" s="4">
        <v>1</v>
      </c>
      <c r="G1903" s="4">
        <v>52.06</v>
      </c>
      <c r="H1903" s="4">
        <v>0.27</v>
      </c>
      <c r="I1903" s="4" t="s">
        <v>1964</v>
      </c>
      <c r="J1903" s="4">
        <v>38.003799999999998</v>
      </c>
      <c r="K1903" s="4">
        <f t="shared" si="116"/>
        <v>1</v>
      </c>
      <c r="L1903" s="4">
        <f t="shared" si="117"/>
        <v>52.06</v>
      </c>
      <c r="M1903" s="4">
        <f t="shared" si="118"/>
        <v>0.27</v>
      </c>
      <c r="N1903" s="4">
        <f t="shared" si="119"/>
        <v>38.003799999999998</v>
      </c>
      <c r="O1903" s="6">
        <f>VLOOKUP(C1903,'Cleaned Customer Dim'!$A$2:$D$501,4,FALSE)</f>
        <v>27</v>
      </c>
      <c r="P1903" s="6" t="str">
        <f>VLOOKUP(C1903,'Cleaned Customer Dim'!$A$2:$E$501,5,FALSE)</f>
        <v>Male</v>
      </c>
      <c r="Q1903" s="6" t="str">
        <f>VLOOKUP(C1903,'Cleaned Customer Dim'!$A$2:$J$501,10,FALSE)</f>
        <v>Platinum</v>
      </c>
      <c r="R1903" s="4" t="str">
        <f>VLOOKUP(D1903,'Cleaned Product Dim'!$A$2:$C$101,3,FALSE)</f>
        <v>Clothing</v>
      </c>
      <c r="S1903" s="6">
        <f>VLOOKUP(D1903,'Cleaned Product Dim'!$A$2:$G$101,7,FALSE)</f>
        <v>174.02</v>
      </c>
      <c r="T1903" s="6">
        <f>VLOOKUP(D1903,'Cleaned Product Dim'!$A$2:$H$101,8,FALSE)</f>
        <v>268</v>
      </c>
      <c r="U1903" s="6" t="str">
        <f>VLOOKUP(E1903,'Cleaned Store Dim'!$A$2:$C$21,3,FALSE)</f>
        <v>West</v>
      </c>
      <c r="V1903" s="6" t="str">
        <f>VLOOKUP(E1903,'Cleaned Store Dim'!$A$2:$E$21,5,FALSE)</f>
        <v>Online</v>
      </c>
      <c r="W1903" s="6" t="str">
        <f>VLOOKUP(E1903,'Cleaned Store Dim'!$A$2:$F$21,6,FALSE)</f>
        <v>Thompson</v>
      </c>
    </row>
    <row r="1904" spans="1:23" ht="15.75" x14ac:dyDescent="0.25">
      <c r="A1904" s="4" t="s">
        <v>3869</v>
      </c>
      <c r="B1904" s="20">
        <v>45718</v>
      </c>
      <c r="C1904" s="4" t="s">
        <v>1417</v>
      </c>
      <c r="D1904" s="4" t="s">
        <v>2061</v>
      </c>
      <c r="E1904" s="4" t="s">
        <v>1892</v>
      </c>
      <c r="F1904" s="4">
        <v>2</v>
      </c>
      <c r="G1904" s="4">
        <v>594.63</v>
      </c>
      <c r="H1904" s="4">
        <v>0.12</v>
      </c>
      <c r="I1904" s="4" t="s">
        <v>1959</v>
      </c>
      <c r="J1904" s="4">
        <v>1046.5488</v>
      </c>
      <c r="K1904" s="4">
        <f t="shared" si="116"/>
        <v>2</v>
      </c>
      <c r="L1904" s="4">
        <f t="shared" si="117"/>
        <v>594.63</v>
      </c>
      <c r="M1904" s="4">
        <f t="shared" si="118"/>
        <v>0.12</v>
      </c>
      <c r="N1904" s="4">
        <f t="shared" si="119"/>
        <v>1046.5488</v>
      </c>
      <c r="O1904" s="6">
        <f>VLOOKUP(C1904,'Cleaned Customer Dim'!$A$2:$D$501,4,FALSE)</f>
        <v>54</v>
      </c>
      <c r="P1904" s="6" t="str">
        <f>VLOOKUP(C1904,'Cleaned Customer Dim'!$A$2:$E$501,5,FALSE)</f>
        <v>Male</v>
      </c>
      <c r="Q1904" s="6" t="str">
        <f>VLOOKUP(C1904,'Cleaned Customer Dim'!$A$2:$J$501,10,FALSE)</f>
        <v>Gold</v>
      </c>
      <c r="R1904" s="4" t="str">
        <f>VLOOKUP(D1904,'Cleaned Product Dim'!$A$2:$C$101,3,FALSE)</f>
        <v>Clothing</v>
      </c>
      <c r="S1904" s="6">
        <f>VLOOKUP(D1904,'Cleaned Product Dim'!$A$2:$G$101,7,FALSE)</f>
        <v>364.67</v>
      </c>
      <c r="T1904" s="6">
        <f>VLOOKUP(D1904,'Cleaned Product Dim'!$A$2:$H$101,8,FALSE)</f>
        <v>452</v>
      </c>
      <c r="U1904" s="6" t="str">
        <f>VLOOKUP(E1904,'Cleaned Store Dim'!$A$2:$C$21,3,FALSE)</f>
        <v>North</v>
      </c>
      <c r="V1904" s="6" t="str">
        <f>VLOOKUP(E1904,'Cleaned Store Dim'!$A$2:$E$21,5,FALSE)</f>
        <v>Flagship</v>
      </c>
      <c r="W1904" s="6" t="str">
        <f>VLOOKUP(E1904,'Cleaned Store Dim'!$A$2:$F$21,6,FALSE)</f>
        <v>Daniel</v>
      </c>
    </row>
    <row r="1905" spans="1:23" ht="15.75" x14ac:dyDescent="0.25">
      <c r="A1905" s="4" t="s">
        <v>3870</v>
      </c>
      <c r="B1905" s="20">
        <v>45644</v>
      </c>
      <c r="C1905" s="4" t="s">
        <v>563</v>
      </c>
      <c r="D1905" s="4" t="s">
        <v>2061</v>
      </c>
      <c r="E1905" s="4" t="s">
        <v>1887</v>
      </c>
      <c r="F1905" s="4">
        <v>3</v>
      </c>
      <c r="G1905" s="4">
        <v>476.1</v>
      </c>
      <c r="H1905" s="4">
        <v>0.05</v>
      </c>
      <c r="I1905" s="4" t="s">
        <v>1964</v>
      </c>
      <c r="J1905" s="4">
        <v>1356.885</v>
      </c>
      <c r="K1905" s="4">
        <f t="shared" si="116"/>
        <v>3</v>
      </c>
      <c r="L1905" s="4">
        <f t="shared" si="117"/>
        <v>476.1</v>
      </c>
      <c r="M1905" s="4">
        <f t="shared" si="118"/>
        <v>0.05</v>
      </c>
      <c r="N1905" s="4">
        <f t="shared" si="119"/>
        <v>1356.885</v>
      </c>
      <c r="O1905" s="6">
        <f>VLOOKUP(C1905,'Cleaned Customer Dim'!$A$2:$D$501,4,FALSE)</f>
        <v>36</v>
      </c>
      <c r="P1905" s="6" t="str">
        <f>VLOOKUP(C1905,'Cleaned Customer Dim'!$A$2:$E$501,5,FALSE)</f>
        <v>Female</v>
      </c>
      <c r="Q1905" s="6" t="str">
        <f>VLOOKUP(C1905,'Cleaned Customer Dim'!$A$2:$J$501,10,FALSE)</f>
        <v>Gold</v>
      </c>
      <c r="R1905" s="4" t="str">
        <f>VLOOKUP(D1905,'Cleaned Product Dim'!$A$2:$C$101,3,FALSE)</f>
        <v>Clothing</v>
      </c>
      <c r="S1905" s="6">
        <f>VLOOKUP(D1905,'Cleaned Product Dim'!$A$2:$G$101,7,FALSE)</f>
        <v>364.67</v>
      </c>
      <c r="T1905" s="6">
        <f>VLOOKUP(D1905,'Cleaned Product Dim'!$A$2:$H$101,8,FALSE)</f>
        <v>452</v>
      </c>
      <c r="U1905" s="6" t="str">
        <f>VLOOKUP(E1905,'Cleaned Store Dim'!$A$2:$C$21,3,FALSE)</f>
        <v>East</v>
      </c>
      <c r="V1905" s="6" t="str">
        <f>VLOOKUP(E1905,'Cleaned Store Dim'!$A$2:$E$21,5,FALSE)</f>
        <v>Flagship</v>
      </c>
      <c r="W1905" s="6" t="str">
        <f>VLOOKUP(E1905,'Cleaned Store Dim'!$A$2:$F$21,6,FALSE)</f>
        <v>Washington</v>
      </c>
    </row>
    <row r="1906" spans="1:23" ht="15.75" x14ac:dyDescent="0.25">
      <c r="A1906" s="4" t="s">
        <v>3871</v>
      </c>
      <c r="B1906" s="20">
        <v>45573</v>
      </c>
      <c r="C1906" s="4" t="s">
        <v>231</v>
      </c>
      <c r="D1906" s="4" t="s">
        <v>1765</v>
      </c>
      <c r="E1906" s="4" t="s">
        <v>1911</v>
      </c>
      <c r="F1906" s="4">
        <v>1</v>
      </c>
      <c r="G1906" s="4">
        <v>546.47</v>
      </c>
      <c r="H1906" s="4">
        <v>0.08</v>
      </c>
      <c r="I1906" s="4" t="s">
        <v>1964</v>
      </c>
      <c r="J1906" s="4">
        <v>502.75240000000002</v>
      </c>
      <c r="K1906" s="4">
        <f t="shared" si="116"/>
        <v>1</v>
      </c>
      <c r="L1906" s="4">
        <f t="shared" si="117"/>
        <v>546.47</v>
      </c>
      <c r="M1906" s="4">
        <f t="shared" si="118"/>
        <v>0.08</v>
      </c>
      <c r="N1906" s="4">
        <f t="shared" si="119"/>
        <v>502.75240000000002</v>
      </c>
      <c r="O1906" s="6">
        <f>VLOOKUP(C1906,'Cleaned Customer Dim'!$A$2:$D$501,4,FALSE)</f>
        <v>23</v>
      </c>
      <c r="P1906" s="6" t="str">
        <f>VLOOKUP(C1906,'Cleaned Customer Dim'!$A$2:$E$501,5,FALSE)</f>
        <v>Male</v>
      </c>
      <c r="Q1906" s="6" t="str">
        <f>VLOOKUP(C1906,'Cleaned Customer Dim'!$A$2:$J$501,10,FALSE)</f>
        <v>Silver</v>
      </c>
      <c r="R1906" s="4" t="str">
        <f>VLOOKUP(D1906,'Cleaned Product Dim'!$A$2:$C$101,3,FALSE)</f>
        <v>Sports</v>
      </c>
      <c r="S1906" s="6">
        <f>VLOOKUP(D1906,'Cleaned Product Dim'!$A$2:$G$101,7,FALSE)</f>
        <v>103.45</v>
      </c>
      <c r="T1906" s="6">
        <f>VLOOKUP(D1906,'Cleaned Product Dim'!$A$2:$H$101,8,FALSE)</f>
        <v>465</v>
      </c>
      <c r="U1906" s="6" t="str">
        <f>VLOOKUP(E1906,'Cleaned Store Dim'!$A$2:$C$21,3,FALSE)</f>
        <v>East</v>
      </c>
      <c r="V1906" s="6" t="str">
        <f>VLOOKUP(E1906,'Cleaned Store Dim'!$A$2:$E$21,5,FALSE)</f>
        <v>Online</v>
      </c>
      <c r="W1906" s="6" t="str">
        <f>VLOOKUP(E1906,'Cleaned Store Dim'!$A$2:$F$21,6,FALSE)</f>
        <v>Joseph</v>
      </c>
    </row>
    <row r="1907" spans="1:23" ht="15.75" x14ac:dyDescent="0.25">
      <c r="A1907" s="4" t="s">
        <v>3872</v>
      </c>
      <c r="B1907" s="20">
        <v>45760</v>
      </c>
      <c r="C1907" s="4" t="s">
        <v>590</v>
      </c>
      <c r="D1907" s="4" t="s">
        <v>1808</v>
      </c>
      <c r="E1907" s="4" t="s">
        <v>1929</v>
      </c>
      <c r="F1907" s="4">
        <v>1</v>
      </c>
      <c r="G1907" s="4">
        <v>979.49</v>
      </c>
      <c r="H1907" s="4">
        <v>0.19</v>
      </c>
      <c r="I1907" s="4" t="s">
        <v>1964</v>
      </c>
      <c r="J1907" s="4">
        <v>793.38690000000008</v>
      </c>
      <c r="K1907" s="4">
        <f t="shared" si="116"/>
        <v>1</v>
      </c>
      <c r="L1907" s="4">
        <f t="shared" si="117"/>
        <v>979.49</v>
      </c>
      <c r="M1907" s="4">
        <f t="shared" si="118"/>
        <v>0.19</v>
      </c>
      <c r="N1907" s="4">
        <f t="shared" si="119"/>
        <v>793.38690000000008</v>
      </c>
      <c r="O1907" s="6">
        <f>VLOOKUP(C1907,'Cleaned Customer Dim'!$A$2:$D$501,4,FALSE)</f>
        <v>48</v>
      </c>
      <c r="P1907" s="6" t="str">
        <f>VLOOKUP(C1907,'Cleaned Customer Dim'!$A$2:$E$501,5,FALSE)</f>
        <v>Male</v>
      </c>
      <c r="Q1907" s="6" t="str">
        <f>VLOOKUP(C1907,'Cleaned Customer Dim'!$A$2:$J$501,10,FALSE)</f>
        <v>Silver</v>
      </c>
      <c r="R1907" s="4" t="str">
        <f>VLOOKUP(D1907,'Cleaned Product Dim'!$A$2:$C$101,3,FALSE)</f>
        <v>Clothing</v>
      </c>
      <c r="S1907" s="6">
        <f>VLOOKUP(D1907,'Cleaned Product Dim'!$A$2:$G$101,7,FALSE)</f>
        <v>158.13999999999999</v>
      </c>
      <c r="T1907" s="6">
        <f>VLOOKUP(D1907,'Cleaned Product Dim'!$A$2:$H$101,8,FALSE)</f>
        <v>82</v>
      </c>
      <c r="U1907" s="6" t="str">
        <f>VLOOKUP(E1907,'Cleaned Store Dim'!$A$2:$C$21,3,FALSE)</f>
        <v>North</v>
      </c>
      <c r="V1907" s="6" t="str">
        <f>VLOOKUP(E1907,'Cleaned Store Dim'!$A$2:$E$21,5,FALSE)</f>
        <v>Online</v>
      </c>
      <c r="W1907" s="6" t="str">
        <f>VLOOKUP(E1907,'Cleaned Store Dim'!$A$2:$F$21,6,FALSE)</f>
        <v>Sabrina</v>
      </c>
    </row>
    <row r="1908" spans="1:23" ht="15.75" x14ac:dyDescent="0.25">
      <c r="A1908" s="4" t="s">
        <v>3873</v>
      </c>
      <c r="B1908" s="20">
        <v>45289</v>
      </c>
      <c r="C1908" s="4" t="s">
        <v>642</v>
      </c>
      <c r="D1908" s="4" t="s">
        <v>1625</v>
      </c>
      <c r="E1908" s="4" t="s">
        <v>1896</v>
      </c>
      <c r="F1908" s="4">
        <v>3</v>
      </c>
      <c r="G1908" s="4">
        <v>988.53</v>
      </c>
      <c r="H1908" s="4">
        <v>0.3</v>
      </c>
      <c r="I1908" s="4" t="s">
        <v>1964</v>
      </c>
      <c r="J1908" s="4">
        <v>2075.913</v>
      </c>
      <c r="K1908" s="4">
        <f t="shared" si="116"/>
        <v>3</v>
      </c>
      <c r="L1908" s="4">
        <f t="shared" si="117"/>
        <v>988.53</v>
      </c>
      <c r="M1908" s="4">
        <f t="shared" si="118"/>
        <v>0.3</v>
      </c>
      <c r="N1908" s="4">
        <f t="shared" si="119"/>
        <v>2075.913</v>
      </c>
      <c r="O1908" s="6">
        <f>VLOOKUP(C1908,'Cleaned Customer Dim'!$A$2:$D$501,4,FALSE)</f>
        <v>38</v>
      </c>
      <c r="P1908" s="6" t="str">
        <f>VLOOKUP(C1908,'Cleaned Customer Dim'!$A$2:$E$501,5,FALSE)</f>
        <v>Male</v>
      </c>
      <c r="Q1908" s="6" t="str">
        <f>VLOOKUP(C1908,'Cleaned Customer Dim'!$A$2:$J$501,10,FALSE)</f>
        <v>Gold</v>
      </c>
      <c r="R1908" s="4" t="str">
        <f>VLOOKUP(D1908,'Cleaned Product Dim'!$A$2:$C$101,3,FALSE)</f>
        <v>Sports</v>
      </c>
      <c r="S1908" s="6">
        <f>VLOOKUP(D1908,'Cleaned Product Dim'!$A$2:$G$101,7,FALSE)</f>
        <v>144.53</v>
      </c>
      <c r="T1908" s="6">
        <f>VLOOKUP(D1908,'Cleaned Product Dim'!$A$2:$H$101,8,FALSE)</f>
        <v>367</v>
      </c>
      <c r="U1908" s="6" t="str">
        <f>VLOOKUP(E1908,'Cleaned Store Dim'!$A$2:$C$21,3,FALSE)</f>
        <v>South</v>
      </c>
      <c r="V1908" s="6" t="str">
        <f>VLOOKUP(E1908,'Cleaned Store Dim'!$A$2:$E$21,5,FALSE)</f>
        <v>Outlet</v>
      </c>
      <c r="W1908" s="6" t="str">
        <f>VLOOKUP(E1908,'Cleaned Store Dim'!$A$2:$F$21,6,FALSE)</f>
        <v>North Nancy</v>
      </c>
    </row>
    <row r="1909" spans="1:23" ht="15.75" x14ac:dyDescent="0.25">
      <c r="A1909" s="4" t="s">
        <v>3874</v>
      </c>
      <c r="B1909" s="20">
        <v>45704</v>
      </c>
      <c r="C1909" s="4" t="s">
        <v>826</v>
      </c>
      <c r="D1909" s="4" t="s">
        <v>1811</v>
      </c>
      <c r="E1909" s="4" t="s">
        <v>1901</v>
      </c>
      <c r="F1909" s="4">
        <v>4</v>
      </c>
      <c r="G1909" s="4">
        <v>849.29</v>
      </c>
      <c r="H1909" s="4">
        <v>0.26</v>
      </c>
      <c r="I1909" s="4" t="s">
        <v>1959</v>
      </c>
      <c r="J1909" s="4">
        <v>2513.8984</v>
      </c>
      <c r="K1909" s="4">
        <f t="shared" si="116"/>
        <v>4</v>
      </c>
      <c r="L1909" s="4">
        <f t="shared" si="117"/>
        <v>849.29</v>
      </c>
      <c r="M1909" s="4">
        <f t="shared" si="118"/>
        <v>0.26</v>
      </c>
      <c r="N1909" s="4">
        <f t="shared" si="119"/>
        <v>2513.8984</v>
      </c>
      <c r="O1909" s="6">
        <f>VLOOKUP(C1909,'Cleaned Customer Dim'!$A$2:$D$501,4,FALSE)</f>
        <v>21</v>
      </c>
      <c r="P1909" s="6" t="str">
        <f>VLOOKUP(C1909,'Cleaned Customer Dim'!$A$2:$E$501,5,FALSE)</f>
        <v>Male</v>
      </c>
      <c r="Q1909" s="6" t="str">
        <f>VLOOKUP(C1909,'Cleaned Customer Dim'!$A$2:$J$501,10,FALSE)</f>
        <v>Gold</v>
      </c>
      <c r="R1909" s="4" t="str">
        <f>VLOOKUP(D1909,'Cleaned Product Dim'!$A$2:$C$101,3,FALSE)</f>
        <v>Electronics</v>
      </c>
      <c r="S1909" s="6">
        <f>VLOOKUP(D1909,'Cleaned Product Dim'!$A$2:$G$101,7,FALSE)</f>
        <v>392.89</v>
      </c>
      <c r="T1909" s="6">
        <f>VLOOKUP(D1909,'Cleaned Product Dim'!$A$2:$H$101,8,FALSE)</f>
        <v>320</v>
      </c>
      <c r="U1909" s="6" t="str">
        <f>VLOOKUP(E1909,'Cleaned Store Dim'!$A$2:$C$21,3,FALSE)</f>
        <v>North</v>
      </c>
      <c r="V1909" s="6" t="str">
        <f>VLOOKUP(E1909,'Cleaned Store Dim'!$A$2:$E$21,5,FALSE)</f>
        <v>Outlet</v>
      </c>
      <c r="W1909" s="6" t="str">
        <f>VLOOKUP(E1909,'Cleaned Store Dim'!$A$2:$F$21,6,FALSE)</f>
        <v>Goldberg</v>
      </c>
    </row>
    <row r="1910" spans="1:23" ht="15.75" x14ac:dyDescent="0.25">
      <c r="A1910" s="4" t="s">
        <v>3875</v>
      </c>
      <c r="B1910" s="20">
        <v>45318</v>
      </c>
      <c r="C1910" s="4" t="s">
        <v>1088</v>
      </c>
      <c r="D1910" s="4" t="s">
        <v>1868</v>
      </c>
      <c r="E1910" s="4" t="s">
        <v>1934</v>
      </c>
      <c r="F1910" s="4">
        <v>2</v>
      </c>
      <c r="G1910" s="4">
        <v>452.29</v>
      </c>
      <c r="H1910" s="4">
        <v>0.01</v>
      </c>
      <c r="I1910" s="4" t="s">
        <v>1964</v>
      </c>
      <c r="J1910" s="4">
        <v>895.53420000000006</v>
      </c>
      <c r="K1910" s="4">
        <f t="shared" si="116"/>
        <v>2</v>
      </c>
      <c r="L1910" s="4">
        <f t="shared" si="117"/>
        <v>452.29</v>
      </c>
      <c r="M1910" s="4">
        <f t="shared" si="118"/>
        <v>0.01</v>
      </c>
      <c r="N1910" s="4">
        <f t="shared" si="119"/>
        <v>895.53420000000006</v>
      </c>
      <c r="O1910" s="6">
        <f>VLOOKUP(C1910,'Cleaned Customer Dim'!$A$2:$D$501,4,FALSE)</f>
        <v>38</v>
      </c>
      <c r="P1910" s="6" t="str">
        <f>VLOOKUP(C1910,'Cleaned Customer Dim'!$A$2:$E$501,5,FALSE)</f>
        <v>Male</v>
      </c>
      <c r="Q1910" s="6" t="str">
        <f>VLOOKUP(C1910,'Cleaned Customer Dim'!$A$2:$J$501,10,FALSE)</f>
        <v>Bronze</v>
      </c>
      <c r="R1910" s="4" t="str">
        <f>VLOOKUP(D1910,'Cleaned Product Dim'!$A$2:$C$101,3,FALSE)</f>
        <v>Sports</v>
      </c>
      <c r="S1910" s="6">
        <f>VLOOKUP(D1910,'Cleaned Product Dim'!$A$2:$G$101,7,FALSE)</f>
        <v>60.65</v>
      </c>
      <c r="T1910" s="6">
        <f>VLOOKUP(D1910,'Cleaned Product Dim'!$A$2:$H$101,8,FALSE)</f>
        <v>75</v>
      </c>
      <c r="U1910" s="6" t="str">
        <f>VLOOKUP(E1910,'Cleaned Store Dim'!$A$2:$C$21,3,FALSE)</f>
        <v>South</v>
      </c>
      <c r="V1910" s="6" t="str">
        <f>VLOOKUP(E1910,'Cleaned Store Dim'!$A$2:$E$21,5,FALSE)</f>
        <v>Outlet</v>
      </c>
      <c r="W1910" s="6" t="str">
        <f>VLOOKUP(E1910,'Cleaned Store Dim'!$A$2:$F$21,6,FALSE)</f>
        <v>Christopher</v>
      </c>
    </row>
    <row r="1911" spans="1:23" ht="15.75" x14ac:dyDescent="0.25">
      <c r="A1911" s="4" t="s">
        <v>3876</v>
      </c>
      <c r="B1911" s="20">
        <v>45495</v>
      </c>
      <c r="C1911" s="4" t="s">
        <v>1389</v>
      </c>
      <c r="D1911" s="4" t="s">
        <v>1744</v>
      </c>
      <c r="E1911" s="4" t="s">
        <v>1945</v>
      </c>
      <c r="F1911" s="4">
        <v>2</v>
      </c>
      <c r="G1911" s="4">
        <v>810.81</v>
      </c>
      <c r="H1911" s="4">
        <v>0.11</v>
      </c>
      <c r="I1911" s="4" t="s">
        <v>1964</v>
      </c>
      <c r="J1911" s="4">
        <v>1443.2418</v>
      </c>
      <c r="K1911" s="4">
        <f t="shared" si="116"/>
        <v>2</v>
      </c>
      <c r="L1911" s="4">
        <f t="shared" si="117"/>
        <v>810.81</v>
      </c>
      <c r="M1911" s="4">
        <f t="shared" si="118"/>
        <v>0.11</v>
      </c>
      <c r="N1911" s="4">
        <f t="shared" si="119"/>
        <v>1443.2418</v>
      </c>
      <c r="O1911" s="6">
        <f>VLOOKUP(C1911,'Cleaned Customer Dim'!$A$2:$D$501,4,FALSE)</f>
        <v>41</v>
      </c>
      <c r="P1911" s="6" t="str">
        <f>VLOOKUP(C1911,'Cleaned Customer Dim'!$A$2:$E$501,5,FALSE)</f>
        <v>Female</v>
      </c>
      <c r="Q1911" s="6" t="str">
        <f>VLOOKUP(C1911,'Cleaned Customer Dim'!$A$2:$J$501,10,FALSE)</f>
        <v>Platinum</v>
      </c>
      <c r="R1911" s="4" t="str">
        <f>VLOOKUP(D1911,'Cleaned Product Dim'!$A$2:$C$101,3,FALSE)</f>
        <v>Sports</v>
      </c>
      <c r="S1911" s="6">
        <f>VLOOKUP(D1911,'Cleaned Product Dim'!$A$2:$G$101,7,FALSE)</f>
        <v>434.84</v>
      </c>
      <c r="T1911" s="6">
        <f>VLOOKUP(D1911,'Cleaned Product Dim'!$A$2:$H$101,8,FALSE)</f>
        <v>185</v>
      </c>
      <c r="U1911" s="6" t="str">
        <f>VLOOKUP(E1911,'Cleaned Store Dim'!$A$2:$C$21,3,FALSE)</f>
        <v>East</v>
      </c>
      <c r="V1911" s="6" t="str">
        <f>VLOOKUP(E1911,'Cleaned Store Dim'!$A$2:$E$21,5,FALSE)</f>
        <v>Flagship</v>
      </c>
      <c r="W1911" s="6" t="str">
        <f>VLOOKUP(E1911,'Cleaned Store Dim'!$A$2:$F$21,6,FALSE)</f>
        <v>East Stevechester</v>
      </c>
    </row>
    <row r="1912" spans="1:23" ht="15.75" x14ac:dyDescent="0.25">
      <c r="A1912" s="4" t="s">
        <v>3877</v>
      </c>
      <c r="B1912" s="20">
        <v>45560</v>
      </c>
      <c r="C1912" s="4" t="s">
        <v>131</v>
      </c>
      <c r="D1912" s="4" t="s">
        <v>1765</v>
      </c>
      <c r="E1912" s="4" t="s">
        <v>1917</v>
      </c>
      <c r="F1912" s="4">
        <v>1</v>
      </c>
      <c r="G1912" s="4">
        <v>846.67</v>
      </c>
      <c r="H1912" s="4">
        <v>0.1</v>
      </c>
      <c r="I1912" s="4" t="s">
        <v>1964</v>
      </c>
      <c r="J1912" s="4">
        <v>762.00299999999993</v>
      </c>
      <c r="K1912" s="4">
        <f t="shared" si="116"/>
        <v>1</v>
      </c>
      <c r="L1912" s="4">
        <f t="shared" si="117"/>
        <v>846.67</v>
      </c>
      <c r="M1912" s="4">
        <f t="shared" si="118"/>
        <v>0.1</v>
      </c>
      <c r="N1912" s="4">
        <f t="shared" si="119"/>
        <v>762.00299999999993</v>
      </c>
      <c r="O1912" s="6">
        <f>VLOOKUP(C1912,'Cleaned Customer Dim'!$A$2:$D$501,4,FALSE)</f>
        <v>41</v>
      </c>
      <c r="P1912" s="6" t="str">
        <f>VLOOKUP(C1912,'Cleaned Customer Dim'!$A$2:$E$501,5,FALSE)</f>
        <v>Male</v>
      </c>
      <c r="Q1912" s="6" t="str">
        <f>VLOOKUP(C1912,'Cleaned Customer Dim'!$A$2:$J$501,10,FALSE)</f>
        <v>Silver</v>
      </c>
      <c r="R1912" s="4" t="str">
        <f>VLOOKUP(D1912,'Cleaned Product Dim'!$A$2:$C$101,3,FALSE)</f>
        <v>Sports</v>
      </c>
      <c r="S1912" s="6">
        <f>VLOOKUP(D1912,'Cleaned Product Dim'!$A$2:$G$101,7,FALSE)</f>
        <v>103.45</v>
      </c>
      <c r="T1912" s="6">
        <f>VLOOKUP(D1912,'Cleaned Product Dim'!$A$2:$H$101,8,FALSE)</f>
        <v>465</v>
      </c>
      <c r="U1912" s="6" t="str">
        <f>VLOOKUP(E1912,'Cleaned Store Dim'!$A$2:$C$21,3,FALSE)</f>
        <v>West</v>
      </c>
      <c r="V1912" s="6" t="str">
        <f>VLOOKUP(E1912,'Cleaned Store Dim'!$A$2:$E$21,5,FALSE)</f>
        <v>Online</v>
      </c>
      <c r="W1912" s="6" t="str">
        <f>VLOOKUP(E1912,'Cleaned Store Dim'!$A$2:$F$21,6,FALSE)</f>
        <v>Thompson</v>
      </c>
    </row>
    <row r="1913" spans="1:23" ht="15.75" x14ac:dyDescent="0.25">
      <c r="A1913" s="4" t="s">
        <v>3878</v>
      </c>
      <c r="B1913" s="20">
        <v>45367</v>
      </c>
      <c r="C1913" s="4" t="s">
        <v>81</v>
      </c>
      <c r="D1913" s="4" t="s">
        <v>1648</v>
      </c>
      <c r="E1913" s="4" t="s">
        <v>1911</v>
      </c>
      <c r="F1913" s="4">
        <v>4</v>
      </c>
      <c r="G1913" s="4">
        <v>73.55</v>
      </c>
      <c r="H1913" s="4">
        <v>0.24</v>
      </c>
      <c r="I1913" s="4" t="s">
        <v>1964</v>
      </c>
      <c r="J1913" s="4">
        <v>223.59200000000001</v>
      </c>
      <c r="K1913" s="4">
        <f t="shared" si="116"/>
        <v>4</v>
      </c>
      <c r="L1913" s="4">
        <f t="shared" si="117"/>
        <v>73.55</v>
      </c>
      <c r="M1913" s="4">
        <f t="shared" si="118"/>
        <v>0.24</v>
      </c>
      <c r="N1913" s="4">
        <f t="shared" si="119"/>
        <v>223.59200000000001</v>
      </c>
      <c r="O1913" s="6">
        <f>VLOOKUP(C1913,'Cleaned Customer Dim'!$A$2:$D$501,4,FALSE)</f>
        <v>60</v>
      </c>
      <c r="P1913" s="6" t="str">
        <f>VLOOKUP(C1913,'Cleaned Customer Dim'!$A$2:$E$501,5,FALSE)</f>
        <v>Female</v>
      </c>
      <c r="Q1913" s="6" t="str">
        <f>VLOOKUP(C1913,'Cleaned Customer Dim'!$A$2:$J$501,10,FALSE)</f>
        <v>Platinum</v>
      </c>
      <c r="R1913" s="4" t="str">
        <f>VLOOKUP(D1913,'Cleaned Product Dim'!$A$2:$C$101,3,FALSE)</f>
        <v>Sports</v>
      </c>
      <c r="S1913" s="6">
        <f>VLOOKUP(D1913,'Cleaned Product Dim'!$A$2:$G$101,7,FALSE)</f>
        <v>166.06</v>
      </c>
      <c r="T1913" s="6">
        <f>VLOOKUP(D1913,'Cleaned Product Dim'!$A$2:$H$101,8,FALSE)</f>
        <v>340</v>
      </c>
      <c r="U1913" s="6" t="str">
        <f>VLOOKUP(E1913,'Cleaned Store Dim'!$A$2:$C$21,3,FALSE)</f>
        <v>East</v>
      </c>
      <c r="V1913" s="6" t="str">
        <f>VLOOKUP(E1913,'Cleaned Store Dim'!$A$2:$E$21,5,FALSE)</f>
        <v>Online</v>
      </c>
      <c r="W1913" s="6" t="str">
        <f>VLOOKUP(E1913,'Cleaned Store Dim'!$A$2:$F$21,6,FALSE)</f>
        <v>Joseph</v>
      </c>
    </row>
    <row r="1914" spans="1:23" ht="15.75" x14ac:dyDescent="0.25">
      <c r="A1914" s="4" t="s">
        <v>3879</v>
      </c>
      <c r="B1914" s="20">
        <v>45861</v>
      </c>
      <c r="C1914" s="4" t="s">
        <v>895</v>
      </c>
      <c r="D1914" s="4" t="s">
        <v>1859</v>
      </c>
      <c r="E1914" s="4" t="s">
        <v>1911</v>
      </c>
      <c r="F1914" s="4">
        <v>1</v>
      </c>
      <c r="G1914" s="4">
        <v>882.03</v>
      </c>
      <c r="H1914" s="4">
        <v>0.04</v>
      </c>
      <c r="I1914" s="4" t="s">
        <v>1964</v>
      </c>
      <c r="J1914" s="4">
        <v>846.74879999999996</v>
      </c>
      <c r="K1914" s="4">
        <f t="shared" si="116"/>
        <v>1</v>
      </c>
      <c r="L1914" s="4">
        <f t="shared" si="117"/>
        <v>882.03</v>
      </c>
      <c r="M1914" s="4">
        <f t="shared" si="118"/>
        <v>0.04</v>
      </c>
      <c r="N1914" s="4">
        <f t="shared" si="119"/>
        <v>846.74879999999996</v>
      </c>
      <c r="O1914" s="6">
        <f>VLOOKUP(C1914,'Cleaned Customer Dim'!$A$2:$D$501,4,FALSE)</f>
        <v>42</v>
      </c>
      <c r="P1914" s="6" t="str">
        <f>VLOOKUP(C1914,'Cleaned Customer Dim'!$A$2:$E$501,5,FALSE)</f>
        <v>Female</v>
      </c>
      <c r="Q1914" s="6" t="str">
        <f>VLOOKUP(C1914,'Cleaned Customer Dim'!$A$2:$J$501,10,FALSE)</f>
        <v>Platinum</v>
      </c>
      <c r="R1914" s="4" t="str">
        <f>VLOOKUP(D1914,'Cleaned Product Dim'!$A$2:$C$101,3,FALSE)</f>
        <v>Home</v>
      </c>
      <c r="S1914" s="6">
        <f>VLOOKUP(D1914,'Cleaned Product Dim'!$A$2:$G$101,7,FALSE)</f>
        <v>447.43</v>
      </c>
      <c r="T1914" s="6">
        <f>VLOOKUP(D1914,'Cleaned Product Dim'!$A$2:$H$101,8,FALSE)</f>
        <v>191</v>
      </c>
      <c r="U1914" s="6" t="str">
        <f>VLOOKUP(E1914,'Cleaned Store Dim'!$A$2:$C$21,3,FALSE)</f>
        <v>East</v>
      </c>
      <c r="V1914" s="6" t="str">
        <f>VLOOKUP(E1914,'Cleaned Store Dim'!$A$2:$E$21,5,FALSE)</f>
        <v>Online</v>
      </c>
      <c r="W1914" s="6" t="str">
        <f>VLOOKUP(E1914,'Cleaned Store Dim'!$A$2:$F$21,6,FALSE)</f>
        <v>Joseph</v>
      </c>
    </row>
    <row r="1915" spans="1:23" ht="15.75" x14ac:dyDescent="0.25">
      <c r="A1915" s="4" t="s">
        <v>3880</v>
      </c>
      <c r="B1915" s="20">
        <v>45589</v>
      </c>
      <c r="C1915" s="4" t="s">
        <v>46</v>
      </c>
      <c r="D1915" s="4" t="s">
        <v>1642</v>
      </c>
      <c r="E1915" s="4" t="s">
        <v>1934</v>
      </c>
      <c r="F1915" s="4">
        <v>1</v>
      </c>
      <c r="G1915" s="4">
        <v>958.44</v>
      </c>
      <c r="H1915" s="4">
        <v>0.21</v>
      </c>
      <c r="I1915" s="4" t="s">
        <v>1959</v>
      </c>
      <c r="J1915" s="4">
        <v>757.16760000000011</v>
      </c>
      <c r="K1915" s="4">
        <f t="shared" si="116"/>
        <v>1</v>
      </c>
      <c r="L1915" s="4">
        <f t="shared" si="117"/>
        <v>958.44</v>
      </c>
      <c r="M1915" s="4">
        <f t="shared" si="118"/>
        <v>0.21</v>
      </c>
      <c r="N1915" s="4">
        <f t="shared" si="119"/>
        <v>757.16760000000011</v>
      </c>
      <c r="O1915" s="6">
        <f>VLOOKUP(C1915,'Cleaned Customer Dim'!$A$2:$D$501,4,FALSE)</f>
        <v>53</v>
      </c>
      <c r="P1915" s="6" t="str">
        <f>VLOOKUP(C1915,'Cleaned Customer Dim'!$A$2:$E$501,5,FALSE)</f>
        <v>Female</v>
      </c>
      <c r="Q1915" s="6" t="str">
        <f>VLOOKUP(C1915,'Cleaned Customer Dim'!$A$2:$J$501,10,FALSE)</f>
        <v>Gold</v>
      </c>
      <c r="R1915" s="4" t="str">
        <f>VLOOKUP(D1915,'Cleaned Product Dim'!$A$2:$C$101,3,FALSE)</f>
        <v>Sports</v>
      </c>
      <c r="S1915" s="6">
        <f>VLOOKUP(D1915,'Cleaned Product Dim'!$A$2:$G$101,7,FALSE)</f>
        <v>484.62</v>
      </c>
      <c r="T1915" s="6">
        <f>VLOOKUP(D1915,'Cleaned Product Dim'!$A$2:$H$101,8,FALSE)</f>
        <v>432</v>
      </c>
      <c r="U1915" s="6" t="str">
        <f>VLOOKUP(E1915,'Cleaned Store Dim'!$A$2:$C$21,3,FALSE)</f>
        <v>South</v>
      </c>
      <c r="V1915" s="6" t="str">
        <f>VLOOKUP(E1915,'Cleaned Store Dim'!$A$2:$E$21,5,FALSE)</f>
        <v>Outlet</v>
      </c>
      <c r="W1915" s="6" t="str">
        <f>VLOOKUP(E1915,'Cleaned Store Dim'!$A$2:$F$21,6,FALSE)</f>
        <v>Christopher</v>
      </c>
    </row>
    <row r="1916" spans="1:23" ht="15.75" x14ac:dyDescent="0.25">
      <c r="A1916" s="4" t="s">
        <v>3881</v>
      </c>
      <c r="B1916" s="20">
        <v>45560</v>
      </c>
      <c r="C1916" s="4" t="s">
        <v>46</v>
      </c>
      <c r="D1916" s="4" t="s">
        <v>1880</v>
      </c>
      <c r="E1916" s="4" t="s">
        <v>1896</v>
      </c>
      <c r="F1916" s="4">
        <v>1</v>
      </c>
      <c r="G1916" s="4">
        <v>716.29</v>
      </c>
      <c r="H1916" s="4">
        <v>0.01</v>
      </c>
      <c r="I1916" s="4" t="s">
        <v>1961</v>
      </c>
      <c r="J1916" s="4">
        <v>709.12709999999993</v>
      </c>
      <c r="K1916" s="4">
        <f t="shared" si="116"/>
        <v>1</v>
      </c>
      <c r="L1916" s="4">
        <f t="shared" si="117"/>
        <v>716.29</v>
      </c>
      <c r="M1916" s="4">
        <f t="shared" si="118"/>
        <v>0.01</v>
      </c>
      <c r="N1916" s="4">
        <f t="shared" si="119"/>
        <v>709.12709999999993</v>
      </c>
      <c r="O1916" s="6">
        <f>VLOOKUP(C1916,'Cleaned Customer Dim'!$A$2:$D$501,4,FALSE)</f>
        <v>53</v>
      </c>
      <c r="P1916" s="6" t="str">
        <f>VLOOKUP(C1916,'Cleaned Customer Dim'!$A$2:$E$501,5,FALSE)</f>
        <v>Female</v>
      </c>
      <c r="Q1916" s="6" t="str">
        <f>VLOOKUP(C1916,'Cleaned Customer Dim'!$A$2:$J$501,10,FALSE)</f>
        <v>Gold</v>
      </c>
      <c r="R1916" s="4" t="str">
        <f>VLOOKUP(D1916,'Cleaned Product Dim'!$A$2:$C$101,3,FALSE)</f>
        <v>Home</v>
      </c>
      <c r="S1916" s="6">
        <f>VLOOKUP(D1916,'Cleaned Product Dim'!$A$2:$G$101,7,FALSE)</f>
        <v>201.41</v>
      </c>
      <c r="T1916" s="6">
        <f>VLOOKUP(D1916,'Cleaned Product Dim'!$A$2:$H$101,8,FALSE)</f>
        <v>146</v>
      </c>
      <c r="U1916" s="6" t="str">
        <f>VLOOKUP(E1916,'Cleaned Store Dim'!$A$2:$C$21,3,FALSE)</f>
        <v>South</v>
      </c>
      <c r="V1916" s="6" t="str">
        <f>VLOOKUP(E1916,'Cleaned Store Dim'!$A$2:$E$21,5,FALSE)</f>
        <v>Outlet</v>
      </c>
      <c r="W1916" s="6" t="str">
        <f>VLOOKUP(E1916,'Cleaned Store Dim'!$A$2:$F$21,6,FALSE)</f>
        <v>North Nancy</v>
      </c>
    </row>
    <row r="1917" spans="1:23" ht="15.75" x14ac:dyDescent="0.25">
      <c r="A1917" s="4" t="s">
        <v>3882</v>
      </c>
      <c r="B1917" s="20">
        <v>45408</v>
      </c>
      <c r="C1917" s="4" t="s">
        <v>1028</v>
      </c>
      <c r="D1917" s="4" t="s">
        <v>1594</v>
      </c>
      <c r="E1917" s="4" t="s">
        <v>1939</v>
      </c>
      <c r="F1917" s="4">
        <v>2</v>
      </c>
      <c r="G1917" s="4">
        <v>409.14</v>
      </c>
      <c r="H1917" s="4">
        <v>0.01</v>
      </c>
      <c r="I1917" s="4" t="s">
        <v>1961</v>
      </c>
      <c r="J1917" s="4">
        <v>810.09719999999993</v>
      </c>
      <c r="K1917" s="4">
        <f t="shared" si="116"/>
        <v>2</v>
      </c>
      <c r="L1917" s="4">
        <f t="shared" si="117"/>
        <v>409.14</v>
      </c>
      <c r="M1917" s="4">
        <f t="shared" si="118"/>
        <v>0.01</v>
      </c>
      <c r="N1917" s="4">
        <f t="shared" si="119"/>
        <v>810.09719999999993</v>
      </c>
      <c r="O1917" s="6">
        <f>VLOOKUP(C1917,'Cleaned Customer Dim'!$A$2:$D$501,4,FALSE)</f>
        <v>64</v>
      </c>
      <c r="P1917" s="6" t="str">
        <f>VLOOKUP(C1917,'Cleaned Customer Dim'!$A$2:$E$501,5,FALSE)</f>
        <v>Female</v>
      </c>
      <c r="Q1917" s="6" t="str">
        <f>VLOOKUP(C1917,'Cleaned Customer Dim'!$A$2:$J$501,10,FALSE)</f>
        <v>Platinum</v>
      </c>
      <c r="R1917" s="4" t="str">
        <f>VLOOKUP(D1917,'Cleaned Product Dim'!$A$2:$C$101,3,FALSE)</f>
        <v>Sports</v>
      </c>
      <c r="S1917" s="6">
        <f>VLOOKUP(D1917,'Cleaned Product Dim'!$A$2:$G$101,7,FALSE)</f>
        <v>495.72</v>
      </c>
      <c r="T1917" s="6">
        <f>VLOOKUP(D1917,'Cleaned Product Dim'!$A$2:$H$101,8,FALSE)</f>
        <v>323</v>
      </c>
      <c r="U1917" s="6" t="str">
        <f>VLOOKUP(E1917,'Cleaned Store Dim'!$A$2:$C$21,3,FALSE)</f>
        <v>West</v>
      </c>
      <c r="V1917" s="6" t="str">
        <f>VLOOKUP(E1917,'Cleaned Store Dim'!$A$2:$E$21,5,FALSE)</f>
        <v>Flagship</v>
      </c>
      <c r="W1917" s="6" t="str">
        <f>VLOOKUP(E1917,'Cleaned Store Dim'!$A$2:$F$21,6,FALSE)</f>
        <v>New Jimmy</v>
      </c>
    </row>
    <row r="1918" spans="1:23" ht="15.75" x14ac:dyDescent="0.25">
      <c r="A1918" s="4" t="s">
        <v>3883</v>
      </c>
      <c r="B1918" s="20">
        <v>45714</v>
      </c>
      <c r="C1918" s="4" t="s">
        <v>308</v>
      </c>
      <c r="D1918" s="4" t="s">
        <v>1880</v>
      </c>
      <c r="E1918" s="4" t="s">
        <v>1921</v>
      </c>
      <c r="F1918" s="4">
        <v>4</v>
      </c>
      <c r="G1918" s="4">
        <v>261.73</v>
      </c>
      <c r="H1918" s="4">
        <v>0.1</v>
      </c>
      <c r="I1918" s="4" t="s">
        <v>1961</v>
      </c>
      <c r="J1918" s="4">
        <v>942.22800000000007</v>
      </c>
      <c r="K1918" s="4">
        <f t="shared" si="116"/>
        <v>4</v>
      </c>
      <c r="L1918" s="4">
        <f t="shared" si="117"/>
        <v>261.73</v>
      </c>
      <c r="M1918" s="4">
        <f t="shared" si="118"/>
        <v>0.1</v>
      </c>
      <c r="N1918" s="4">
        <f t="shared" si="119"/>
        <v>942.22800000000007</v>
      </c>
      <c r="O1918" s="6">
        <f>VLOOKUP(C1918,'Cleaned Customer Dim'!$A$2:$D$501,4,FALSE)</f>
        <v>26</v>
      </c>
      <c r="P1918" s="6" t="str">
        <f>VLOOKUP(C1918,'Cleaned Customer Dim'!$A$2:$E$501,5,FALSE)</f>
        <v>Female</v>
      </c>
      <c r="Q1918" s="6" t="str">
        <f>VLOOKUP(C1918,'Cleaned Customer Dim'!$A$2:$J$501,10,FALSE)</f>
        <v>Platinum</v>
      </c>
      <c r="R1918" s="4" t="str">
        <f>VLOOKUP(D1918,'Cleaned Product Dim'!$A$2:$C$101,3,FALSE)</f>
        <v>Home</v>
      </c>
      <c r="S1918" s="6">
        <f>VLOOKUP(D1918,'Cleaned Product Dim'!$A$2:$G$101,7,FALSE)</f>
        <v>201.41</v>
      </c>
      <c r="T1918" s="6">
        <f>VLOOKUP(D1918,'Cleaned Product Dim'!$A$2:$H$101,8,FALSE)</f>
        <v>146</v>
      </c>
      <c r="U1918" s="6" t="str">
        <f>VLOOKUP(E1918,'Cleaned Store Dim'!$A$2:$C$21,3,FALSE)</f>
        <v>South</v>
      </c>
      <c r="V1918" s="6" t="str">
        <f>VLOOKUP(E1918,'Cleaned Store Dim'!$A$2:$E$21,5,FALSE)</f>
        <v>Flagship</v>
      </c>
      <c r="W1918" s="6" t="str">
        <f>VLOOKUP(E1918,'Cleaned Store Dim'!$A$2:$F$21,6,FALSE)</f>
        <v>Johnstad</v>
      </c>
    </row>
    <row r="1919" spans="1:23" ht="15.75" x14ac:dyDescent="0.25">
      <c r="A1919" s="4" t="s">
        <v>3884</v>
      </c>
      <c r="B1919" s="20">
        <v>45748</v>
      </c>
      <c r="C1919" s="4" t="s">
        <v>1449</v>
      </c>
      <c r="D1919" s="4" t="s">
        <v>1606</v>
      </c>
      <c r="E1919" s="4" t="s">
        <v>1887</v>
      </c>
      <c r="F1919" s="4">
        <v>2</v>
      </c>
      <c r="G1919" s="4">
        <v>687.35</v>
      </c>
      <c r="H1919" s="4">
        <v>0.2</v>
      </c>
      <c r="I1919" s="4" t="s">
        <v>1964</v>
      </c>
      <c r="J1919" s="4">
        <v>1099.76</v>
      </c>
      <c r="K1919" s="4">
        <f t="shared" si="116"/>
        <v>2</v>
      </c>
      <c r="L1919" s="4">
        <f t="shared" si="117"/>
        <v>687.35</v>
      </c>
      <c r="M1919" s="4">
        <f t="shared" si="118"/>
        <v>0.2</v>
      </c>
      <c r="N1919" s="4">
        <f t="shared" si="119"/>
        <v>1099.76</v>
      </c>
      <c r="O1919" s="6">
        <f>VLOOKUP(C1919,'Cleaned Customer Dim'!$A$2:$D$501,4,FALSE)</f>
        <v>18</v>
      </c>
      <c r="P1919" s="6" t="str">
        <f>VLOOKUP(C1919,'Cleaned Customer Dim'!$A$2:$E$501,5,FALSE)</f>
        <v>Male</v>
      </c>
      <c r="Q1919" s="6" t="str">
        <f>VLOOKUP(C1919,'Cleaned Customer Dim'!$A$2:$J$501,10,FALSE)</f>
        <v>Silver</v>
      </c>
      <c r="R1919" s="4" t="str">
        <f>VLOOKUP(D1919,'Cleaned Product Dim'!$A$2:$C$101,3,FALSE)</f>
        <v>Beauty</v>
      </c>
      <c r="S1919" s="6">
        <f>VLOOKUP(D1919,'Cleaned Product Dim'!$A$2:$G$101,7,FALSE)</f>
        <v>115.82</v>
      </c>
      <c r="T1919" s="6">
        <f>VLOOKUP(D1919,'Cleaned Product Dim'!$A$2:$H$101,8,FALSE)</f>
        <v>460</v>
      </c>
      <c r="U1919" s="6" t="str">
        <f>VLOOKUP(E1919,'Cleaned Store Dim'!$A$2:$C$21,3,FALSE)</f>
        <v>East</v>
      </c>
      <c r="V1919" s="6" t="str">
        <f>VLOOKUP(E1919,'Cleaned Store Dim'!$A$2:$E$21,5,FALSE)</f>
        <v>Flagship</v>
      </c>
      <c r="W1919" s="6" t="str">
        <f>VLOOKUP(E1919,'Cleaned Store Dim'!$A$2:$F$21,6,FALSE)</f>
        <v>Washington</v>
      </c>
    </row>
    <row r="1920" spans="1:23" ht="15.75" x14ac:dyDescent="0.25">
      <c r="A1920" s="4" t="s">
        <v>3885</v>
      </c>
      <c r="B1920" s="20">
        <v>45921</v>
      </c>
      <c r="C1920" s="4" t="s">
        <v>683</v>
      </c>
      <c r="D1920" s="4" t="s">
        <v>1835</v>
      </c>
      <c r="E1920" s="4" t="s">
        <v>1917</v>
      </c>
      <c r="F1920" s="4">
        <v>2</v>
      </c>
      <c r="G1920" s="4">
        <v>30.14</v>
      </c>
      <c r="H1920" s="4">
        <v>0.21</v>
      </c>
      <c r="I1920" s="4" t="s">
        <v>1959</v>
      </c>
      <c r="J1920" s="4">
        <v>47.621200000000002</v>
      </c>
      <c r="K1920" s="4">
        <f t="shared" si="116"/>
        <v>2</v>
      </c>
      <c r="L1920" s="4">
        <f t="shared" si="117"/>
        <v>30.14</v>
      </c>
      <c r="M1920" s="4">
        <f t="shared" si="118"/>
        <v>0.21</v>
      </c>
      <c r="N1920" s="4">
        <f t="shared" si="119"/>
        <v>47.621200000000002</v>
      </c>
      <c r="O1920" s="6">
        <f>VLOOKUP(C1920,'Cleaned Customer Dim'!$A$2:$D$501,4,FALSE)</f>
        <v>28</v>
      </c>
      <c r="P1920" s="6" t="str">
        <f>VLOOKUP(C1920,'Cleaned Customer Dim'!$A$2:$E$501,5,FALSE)</f>
        <v>Female</v>
      </c>
      <c r="Q1920" s="6" t="str">
        <f>VLOOKUP(C1920,'Cleaned Customer Dim'!$A$2:$J$501,10,FALSE)</f>
        <v>Bronze</v>
      </c>
      <c r="R1920" s="4" t="str">
        <f>VLOOKUP(D1920,'Cleaned Product Dim'!$A$2:$C$101,3,FALSE)</f>
        <v>Home</v>
      </c>
      <c r="S1920" s="6">
        <f>VLOOKUP(D1920,'Cleaned Product Dim'!$A$2:$G$101,7,FALSE)</f>
        <v>388.46</v>
      </c>
      <c r="T1920" s="6">
        <f>VLOOKUP(D1920,'Cleaned Product Dim'!$A$2:$H$101,8,FALSE)</f>
        <v>208</v>
      </c>
      <c r="U1920" s="6" t="str">
        <f>VLOOKUP(E1920,'Cleaned Store Dim'!$A$2:$C$21,3,FALSE)</f>
        <v>West</v>
      </c>
      <c r="V1920" s="6" t="str">
        <f>VLOOKUP(E1920,'Cleaned Store Dim'!$A$2:$E$21,5,FALSE)</f>
        <v>Online</v>
      </c>
      <c r="W1920" s="6" t="str">
        <f>VLOOKUP(E1920,'Cleaned Store Dim'!$A$2:$F$21,6,FALSE)</f>
        <v>Thompson</v>
      </c>
    </row>
    <row r="1921" spans="1:23" ht="15.75" x14ac:dyDescent="0.25">
      <c r="A1921" s="4" t="s">
        <v>3886</v>
      </c>
      <c r="B1921" s="20">
        <v>45651</v>
      </c>
      <c r="C1921" s="4" t="s">
        <v>357</v>
      </c>
      <c r="D1921" s="4" t="s">
        <v>1680</v>
      </c>
      <c r="E1921" s="4" t="s">
        <v>1917</v>
      </c>
      <c r="F1921" s="4">
        <v>3</v>
      </c>
      <c r="G1921" s="4">
        <v>570.12</v>
      </c>
      <c r="H1921" s="4">
        <v>0.12</v>
      </c>
      <c r="I1921" s="4" t="s">
        <v>1961</v>
      </c>
      <c r="J1921" s="4">
        <v>1505.1168</v>
      </c>
      <c r="K1921" s="4">
        <f t="shared" si="116"/>
        <v>3</v>
      </c>
      <c r="L1921" s="4">
        <f t="shared" si="117"/>
        <v>570.12</v>
      </c>
      <c r="M1921" s="4">
        <f t="shared" si="118"/>
        <v>0.12</v>
      </c>
      <c r="N1921" s="4">
        <f t="shared" si="119"/>
        <v>1505.1168</v>
      </c>
      <c r="O1921" s="6">
        <f>VLOOKUP(C1921,'Cleaned Customer Dim'!$A$2:$D$501,4,FALSE)</f>
        <v>35</v>
      </c>
      <c r="P1921" s="6" t="str">
        <f>VLOOKUP(C1921,'Cleaned Customer Dim'!$A$2:$E$501,5,FALSE)</f>
        <v>Male</v>
      </c>
      <c r="Q1921" s="6" t="str">
        <f>VLOOKUP(C1921,'Cleaned Customer Dim'!$A$2:$J$501,10,FALSE)</f>
        <v>Silver</v>
      </c>
      <c r="R1921" s="4" t="str">
        <f>VLOOKUP(D1921,'Cleaned Product Dim'!$A$2:$C$101,3,FALSE)</f>
        <v>Electronics</v>
      </c>
      <c r="S1921" s="6">
        <f>VLOOKUP(D1921,'Cleaned Product Dim'!$A$2:$G$101,7,FALSE)</f>
        <v>419.28</v>
      </c>
      <c r="T1921" s="6">
        <f>VLOOKUP(D1921,'Cleaned Product Dim'!$A$2:$H$101,8,FALSE)</f>
        <v>86</v>
      </c>
      <c r="U1921" s="6" t="str">
        <f>VLOOKUP(E1921,'Cleaned Store Dim'!$A$2:$C$21,3,FALSE)</f>
        <v>West</v>
      </c>
      <c r="V1921" s="6" t="str">
        <f>VLOOKUP(E1921,'Cleaned Store Dim'!$A$2:$E$21,5,FALSE)</f>
        <v>Online</v>
      </c>
      <c r="W1921" s="6" t="str">
        <f>VLOOKUP(E1921,'Cleaned Store Dim'!$A$2:$F$21,6,FALSE)</f>
        <v>Thompson</v>
      </c>
    </row>
    <row r="1922" spans="1:23" ht="15.75" x14ac:dyDescent="0.25">
      <c r="A1922" s="4" t="s">
        <v>3887</v>
      </c>
      <c r="B1922" s="20">
        <v>45883</v>
      </c>
      <c r="C1922" s="4" t="s">
        <v>904</v>
      </c>
      <c r="D1922" s="4" t="s">
        <v>1814</v>
      </c>
      <c r="E1922" s="4" t="s">
        <v>1948</v>
      </c>
      <c r="F1922" s="4">
        <v>3</v>
      </c>
      <c r="G1922" s="4">
        <v>401.87</v>
      </c>
      <c r="H1922" s="4">
        <v>0.28999999999999998</v>
      </c>
      <c r="I1922" s="4" t="s">
        <v>1964</v>
      </c>
      <c r="J1922" s="4">
        <v>855.98310000000004</v>
      </c>
      <c r="K1922" s="4">
        <f t="shared" ref="K1922:K1985" si="120">IF(F1922="",J1922/(G1922*(1-H1922)),F1922)</f>
        <v>3</v>
      </c>
      <c r="L1922" s="4">
        <f t="shared" ref="L1922:L1985" si="121">IF(G1922="",J1922/(K1922*(1-H1922)),G1922)</f>
        <v>401.87</v>
      </c>
      <c r="M1922" s="4">
        <f t="shared" ref="M1922:M1985" si="122">IF(H1922="",1-(J1922/(K1922*L1922)),H1922)</f>
        <v>0.28999999999999998</v>
      </c>
      <c r="N1922" s="4">
        <f t="shared" ref="N1922:N1985" si="123">IF(J1922="",F1922*G1922*(1-H1922),J1922)</f>
        <v>855.98310000000004</v>
      </c>
      <c r="O1922" s="6">
        <f>VLOOKUP(C1922,'Cleaned Customer Dim'!$A$2:$D$501,4,FALSE)</f>
        <v>59</v>
      </c>
      <c r="P1922" s="6" t="str">
        <f>VLOOKUP(C1922,'Cleaned Customer Dim'!$A$2:$E$501,5,FALSE)</f>
        <v>Male</v>
      </c>
      <c r="Q1922" s="6" t="str">
        <f>VLOOKUP(C1922,'Cleaned Customer Dim'!$A$2:$J$501,10,FALSE)</f>
        <v>Platinum</v>
      </c>
      <c r="R1922" s="4" t="str">
        <f>VLOOKUP(D1922,'Cleaned Product Dim'!$A$2:$C$101,3,FALSE)</f>
        <v>Electronics</v>
      </c>
      <c r="S1922" s="6">
        <f>VLOOKUP(D1922,'Cleaned Product Dim'!$A$2:$G$101,7,FALSE)</f>
        <v>480.9</v>
      </c>
      <c r="T1922" s="6">
        <f>VLOOKUP(D1922,'Cleaned Product Dim'!$A$2:$H$101,8,FALSE)</f>
        <v>104</v>
      </c>
      <c r="U1922" s="6" t="str">
        <f>VLOOKUP(E1922,'Cleaned Store Dim'!$A$2:$C$21,3,FALSE)</f>
        <v>East</v>
      </c>
      <c r="V1922" s="6" t="str">
        <f>VLOOKUP(E1922,'Cleaned Store Dim'!$A$2:$E$21,5,FALSE)</f>
        <v>Online</v>
      </c>
      <c r="W1922" s="6" t="str">
        <f>VLOOKUP(E1922,'Cleaned Store Dim'!$A$2:$F$21,6,FALSE)</f>
        <v>Vasquez</v>
      </c>
    </row>
    <row r="1923" spans="1:23" ht="15.75" x14ac:dyDescent="0.25">
      <c r="A1923" s="4" t="s">
        <v>3888</v>
      </c>
      <c r="B1923" s="20">
        <v>45624</v>
      </c>
      <c r="C1923" s="4" t="s">
        <v>1536</v>
      </c>
      <c r="D1923" s="4" t="s">
        <v>1820</v>
      </c>
      <c r="E1923" s="4" t="s">
        <v>1929</v>
      </c>
      <c r="F1923" s="4">
        <v>4</v>
      </c>
      <c r="G1923" s="4">
        <v>619.35</v>
      </c>
      <c r="H1923" s="4">
        <v>0.3</v>
      </c>
      <c r="I1923" s="4" t="s">
        <v>1959</v>
      </c>
      <c r="J1923" s="4">
        <v>1734.18</v>
      </c>
      <c r="K1923" s="4">
        <f t="shared" si="120"/>
        <v>4</v>
      </c>
      <c r="L1923" s="4">
        <f t="shared" si="121"/>
        <v>619.35</v>
      </c>
      <c r="M1923" s="4">
        <f t="shared" si="122"/>
        <v>0.3</v>
      </c>
      <c r="N1923" s="4">
        <f t="shared" si="123"/>
        <v>1734.18</v>
      </c>
      <c r="O1923" s="6">
        <f>VLOOKUP(C1923,'Cleaned Customer Dim'!$A$2:$D$501,4,FALSE)</f>
        <v>56</v>
      </c>
      <c r="P1923" s="6" t="str">
        <f>VLOOKUP(C1923,'Cleaned Customer Dim'!$A$2:$E$501,5,FALSE)</f>
        <v>Male</v>
      </c>
      <c r="Q1923" s="6" t="str">
        <f>VLOOKUP(C1923,'Cleaned Customer Dim'!$A$2:$J$501,10,FALSE)</f>
        <v>Bronze</v>
      </c>
      <c r="R1923" s="4" t="str">
        <f>VLOOKUP(D1923,'Cleaned Product Dim'!$A$2:$C$101,3,FALSE)</f>
        <v>Home</v>
      </c>
      <c r="S1923" s="6">
        <f>VLOOKUP(D1923,'Cleaned Product Dim'!$A$2:$G$101,7,FALSE)</f>
        <v>228.53</v>
      </c>
      <c r="T1923" s="6">
        <f>VLOOKUP(D1923,'Cleaned Product Dim'!$A$2:$H$101,8,FALSE)</f>
        <v>469</v>
      </c>
      <c r="U1923" s="6" t="str">
        <f>VLOOKUP(E1923,'Cleaned Store Dim'!$A$2:$C$21,3,FALSE)</f>
        <v>North</v>
      </c>
      <c r="V1923" s="6" t="str">
        <f>VLOOKUP(E1923,'Cleaned Store Dim'!$A$2:$E$21,5,FALSE)</f>
        <v>Online</v>
      </c>
      <c r="W1923" s="6" t="str">
        <f>VLOOKUP(E1923,'Cleaned Store Dim'!$A$2:$F$21,6,FALSE)</f>
        <v>Sabrina</v>
      </c>
    </row>
    <row r="1924" spans="1:23" ht="15.75" x14ac:dyDescent="0.25">
      <c r="A1924" s="4" t="s">
        <v>3889</v>
      </c>
      <c r="B1924" s="20">
        <v>45276</v>
      </c>
      <c r="C1924" s="4" t="s">
        <v>802</v>
      </c>
      <c r="D1924" s="4" t="s">
        <v>1718</v>
      </c>
      <c r="E1924" s="4" t="s">
        <v>1942</v>
      </c>
      <c r="F1924" s="4">
        <v>4</v>
      </c>
      <c r="G1924" s="4">
        <v>569.36</v>
      </c>
      <c r="H1924" s="4">
        <v>0.27</v>
      </c>
      <c r="I1924" s="4" t="s">
        <v>1961</v>
      </c>
      <c r="J1924" s="4">
        <v>1662.5311999999999</v>
      </c>
      <c r="K1924" s="4">
        <f t="shared" si="120"/>
        <v>4</v>
      </c>
      <c r="L1924" s="4">
        <f t="shared" si="121"/>
        <v>569.36</v>
      </c>
      <c r="M1924" s="4">
        <f t="shared" si="122"/>
        <v>0.27</v>
      </c>
      <c r="N1924" s="4">
        <f t="shared" si="123"/>
        <v>1662.5311999999999</v>
      </c>
      <c r="O1924" s="6">
        <f>VLOOKUP(C1924,'Cleaned Customer Dim'!$A$2:$D$501,4,FALSE)</f>
        <v>32</v>
      </c>
      <c r="P1924" s="6" t="str">
        <f>VLOOKUP(C1924,'Cleaned Customer Dim'!$A$2:$E$501,5,FALSE)</f>
        <v>Male</v>
      </c>
      <c r="Q1924" s="6" t="str">
        <f>VLOOKUP(C1924,'Cleaned Customer Dim'!$A$2:$J$501,10,FALSE)</f>
        <v>Platinum</v>
      </c>
      <c r="R1924" s="4" t="str">
        <f>VLOOKUP(D1924,'Cleaned Product Dim'!$A$2:$C$101,3,FALSE)</f>
        <v>Clothing</v>
      </c>
      <c r="S1924" s="6">
        <f>VLOOKUP(D1924,'Cleaned Product Dim'!$A$2:$G$101,7,FALSE)</f>
        <v>167.34</v>
      </c>
      <c r="T1924" s="6">
        <f>VLOOKUP(D1924,'Cleaned Product Dim'!$A$2:$H$101,8,FALSE)</f>
        <v>296</v>
      </c>
      <c r="U1924" s="6" t="str">
        <f>VLOOKUP(E1924,'Cleaned Store Dim'!$A$2:$C$21,3,FALSE)</f>
        <v>North</v>
      </c>
      <c r="V1924" s="6" t="str">
        <f>VLOOKUP(E1924,'Cleaned Store Dim'!$A$2:$E$21,5,FALSE)</f>
        <v>Flagship</v>
      </c>
      <c r="W1924" s="6" t="str">
        <f>VLOOKUP(E1924,'Cleaned Store Dim'!$A$2:$F$21,6,FALSE)</f>
        <v>Benson</v>
      </c>
    </row>
    <row r="1925" spans="1:23" ht="15.75" x14ac:dyDescent="0.25">
      <c r="A1925" s="4" t="s">
        <v>3890</v>
      </c>
      <c r="B1925" s="20">
        <v>45344</v>
      </c>
      <c r="C1925" s="4" t="s">
        <v>1478</v>
      </c>
      <c r="D1925" s="4" t="s">
        <v>1658</v>
      </c>
      <c r="E1925" s="4" t="s">
        <v>1904</v>
      </c>
      <c r="F1925" s="4">
        <v>2</v>
      </c>
      <c r="G1925" s="4">
        <v>846.35</v>
      </c>
      <c r="H1925" s="4">
        <v>0.3</v>
      </c>
      <c r="I1925" s="4" t="s">
        <v>1964</v>
      </c>
      <c r="J1925" s="4">
        <v>1184.8900000000001</v>
      </c>
      <c r="K1925" s="4">
        <f t="shared" si="120"/>
        <v>2</v>
      </c>
      <c r="L1925" s="4">
        <f t="shared" si="121"/>
        <v>846.35</v>
      </c>
      <c r="M1925" s="4">
        <f t="shared" si="122"/>
        <v>0.3</v>
      </c>
      <c r="N1925" s="4">
        <f t="shared" si="123"/>
        <v>1184.8900000000001</v>
      </c>
      <c r="O1925" s="6">
        <f>VLOOKUP(C1925,'Cleaned Customer Dim'!$A$2:$D$501,4,FALSE)</f>
        <v>33</v>
      </c>
      <c r="P1925" s="6" t="str">
        <f>VLOOKUP(C1925,'Cleaned Customer Dim'!$A$2:$E$501,5,FALSE)</f>
        <v>Female</v>
      </c>
      <c r="Q1925" s="6" t="str">
        <f>VLOOKUP(C1925,'Cleaned Customer Dim'!$A$2:$J$501,10,FALSE)</f>
        <v>Gold</v>
      </c>
      <c r="R1925" s="4" t="str">
        <f>VLOOKUP(D1925,'Cleaned Product Dim'!$A$2:$C$101,3,FALSE)</f>
        <v>Home</v>
      </c>
      <c r="S1925" s="6">
        <f>VLOOKUP(D1925,'Cleaned Product Dim'!$A$2:$G$101,7,FALSE)</f>
        <v>234.80599999999998</v>
      </c>
      <c r="T1925" s="6">
        <f>VLOOKUP(D1925,'Cleaned Product Dim'!$A$2:$H$101,8,FALSE)</f>
        <v>378</v>
      </c>
      <c r="U1925" s="6" t="str">
        <f>VLOOKUP(E1925,'Cleaned Store Dim'!$A$2:$C$21,3,FALSE)</f>
        <v>South</v>
      </c>
      <c r="V1925" s="6" t="str">
        <f>VLOOKUP(E1925,'Cleaned Store Dim'!$A$2:$E$21,5,FALSE)</f>
        <v>Online</v>
      </c>
      <c r="W1925" s="6" t="str">
        <f>VLOOKUP(E1925,'Cleaned Store Dim'!$A$2:$F$21,6,FALSE)</f>
        <v>Sharon</v>
      </c>
    </row>
    <row r="1926" spans="1:23" ht="15.75" x14ac:dyDescent="0.25">
      <c r="A1926" s="4" t="s">
        <v>3891</v>
      </c>
      <c r="B1926" s="20">
        <v>45968</v>
      </c>
      <c r="C1926" s="4" t="s">
        <v>1358</v>
      </c>
      <c r="D1926" s="4" t="s">
        <v>1667</v>
      </c>
      <c r="E1926" s="4" t="s">
        <v>1896</v>
      </c>
      <c r="F1926" s="4">
        <v>1</v>
      </c>
      <c r="G1926" s="4">
        <v>788.45</v>
      </c>
      <c r="H1926" s="4">
        <v>0.28999999999999998</v>
      </c>
      <c r="I1926" s="4" t="s">
        <v>1961</v>
      </c>
      <c r="J1926" s="4">
        <v>559.79949999999997</v>
      </c>
      <c r="K1926" s="4">
        <f t="shared" si="120"/>
        <v>1</v>
      </c>
      <c r="L1926" s="4">
        <f t="shared" si="121"/>
        <v>788.45</v>
      </c>
      <c r="M1926" s="4">
        <f t="shared" si="122"/>
        <v>0.28999999999999998</v>
      </c>
      <c r="N1926" s="4">
        <f t="shared" si="123"/>
        <v>559.79949999999997</v>
      </c>
      <c r="O1926" s="6">
        <f>VLOOKUP(C1926,'Cleaned Customer Dim'!$A$2:$D$501,4,FALSE)</f>
        <v>48</v>
      </c>
      <c r="P1926" s="6" t="str">
        <f>VLOOKUP(C1926,'Cleaned Customer Dim'!$A$2:$E$501,5,FALSE)</f>
        <v>Female</v>
      </c>
      <c r="Q1926" s="6" t="str">
        <f>VLOOKUP(C1926,'Cleaned Customer Dim'!$A$2:$J$501,10,FALSE)</f>
        <v>Gold</v>
      </c>
      <c r="R1926" s="4" t="str">
        <f>VLOOKUP(D1926,'Cleaned Product Dim'!$A$2:$C$101,3,FALSE)</f>
        <v>Home</v>
      </c>
      <c r="S1926" s="6">
        <f>VLOOKUP(D1926,'Cleaned Product Dim'!$A$2:$G$101,7,FALSE)</f>
        <v>19.52</v>
      </c>
      <c r="T1926" s="6">
        <f>VLOOKUP(D1926,'Cleaned Product Dim'!$A$2:$H$101,8,FALSE)</f>
        <v>57</v>
      </c>
      <c r="U1926" s="6" t="str">
        <f>VLOOKUP(E1926,'Cleaned Store Dim'!$A$2:$C$21,3,FALSE)</f>
        <v>South</v>
      </c>
      <c r="V1926" s="6" t="str">
        <f>VLOOKUP(E1926,'Cleaned Store Dim'!$A$2:$E$21,5,FALSE)</f>
        <v>Outlet</v>
      </c>
      <c r="W1926" s="6" t="str">
        <f>VLOOKUP(E1926,'Cleaned Store Dim'!$A$2:$F$21,6,FALSE)</f>
        <v>North Nancy</v>
      </c>
    </row>
    <row r="1927" spans="1:23" ht="15.75" x14ac:dyDescent="0.25">
      <c r="A1927" s="4" t="s">
        <v>3892</v>
      </c>
      <c r="B1927" s="20">
        <v>45969</v>
      </c>
      <c r="C1927" s="4" t="s">
        <v>1139</v>
      </c>
      <c r="D1927" s="4" t="s">
        <v>1683</v>
      </c>
      <c r="E1927" s="4" t="s">
        <v>1929</v>
      </c>
      <c r="F1927" s="4">
        <v>2</v>
      </c>
      <c r="G1927" s="4">
        <v>338.81</v>
      </c>
      <c r="H1927" s="4">
        <v>7.0000000000000007E-2</v>
      </c>
      <c r="I1927" s="4" t="s">
        <v>1964</v>
      </c>
      <c r="J1927" s="4">
        <v>630.1866</v>
      </c>
      <c r="K1927" s="4">
        <f t="shared" si="120"/>
        <v>2</v>
      </c>
      <c r="L1927" s="4">
        <f t="shared" si="121"/>
        <v>338.81</v>
      </c>
      <c r="M1927" s="4">
        <f t="shared" si="122"/>
        <v>7.0000000000000007E-2</v>
      </c>
      <c r="N1927" s="4">
        <f t="shared" si="123"/>
        <v>630.1866</v>
      </c>
      <c r="O1927" s="6">
        <f>VLOOKUP(C1927,'Cleaned Customer Dim'!$A$2:$D$501,4,FALSE)</f>
        <v>34</v>
      </c>
      <c r="P1927" s="6" t="str">
        <f>VLOOKUP(C1927,'Cleaned Customer Dim'!$A$2:$E$501,5,FALSE)</f>
        <v>Male</v>
      </c>
      <c r="Q1927" s="6" t="str">
        <f>VLOOKUP(C1927,'Cleaned Customer Dim'!$A$2:$J$501,10,FALSE)</f>
        <v>Platinum</v>
      </c>
      <c r="R1927" s="4" t="str">
        <f>VLOOKUP(D1927,'Cleaned Product Dim'!$A$2:$C$101,3,FALSE)</f>
        <v>Home</v>
      </c>
      <c r="S1927" s="6">
        <f>VLOOKUP(D1927,'Cleaned Product Dim'!$A$2:$G$101,7,FALSE)</f>
        <v>382.22</v>
      </c>
      <c r="T1927" s="6">
        <f>VLOOKUP(D1927,'Cleaned Product Dim'!$A$2:$H$101,8,FALSE)</f>
        <v>329</v>
      </c>
      <c r="U1927" s="6" t="str">
        <f>VLOOKUP(E1927,'Cleaned Store Dim'!$A$2:$C$21,3,FALSE)</f>
        <v>North</v>
      </c>
      <c r="V1927" s="6" t="str">
        <f>VLOOKUP(E1927,'Cleaned Store Dim'!$A$2:$E$21,5,FALSE)</f>
        <v>Online</v>
      </c>
      <c r="W1927" s="6" t="str">
        <f>VLOOKUP(E1927,'Cleaned Store Dim'!$A$2:$F$21,6,FALSE)</f>
        <v>Sabrina</v>
      </c>
    </row>
    <row r="1928" spans="1:23" ht="15.75" x14ac:dyDescent="0.25">
      <c r="A1928" s="4" t="s">
        <v>3893</v>
      </c>
      <c r="B1928" s="20">
        <v>45847</v>
      </c>
      <c r="C1928" s="4" t="s">
        <v>114</v>
      </c>
      <c r="D1928" s="4" t="s">
        <v>1613</v>
      </c>
      <c r="E1928" s="4" t="s">
        <v>1908</v>
      </c>
      <c r="F1928" s="4">
        <v>4</v>
      </c>
      <c r="G1928" s="4">
        <v>94.48</v>
      </c>
      <c r="H1928" s="4">
        <v>0.06</v>
      </c>
      <c r="I1928" s="4" t="s">
        <v>1964</v>
      </c>
      <c r="J1928" s="4">
        <v>355.2448</v>
      </c>
      <c r="K1928" s="4">
        <f t="shared" si="120"/>
        <v>4</v>
      </c>
      <c r="L1928" s="4">
        <f t="shared" si="121"/>
        <v>94.48</v>
      </c>
      <c r="M1928" s="4">
        <f t="shared" si="122"/>
        <v>0.06</v>
      </c>
      <c r="N1928" s="4">
        <f t="shared" si="123"/>
        <v>355.2448</v>
      </c>
      <c r="O1928" s="6">
        <f>VLOOKUP(C1928,'Cleaned Customer Dim'!$A$2:$D$501,4,FALSE)</f>
        <v>18</v>
      </c>
      <c r="P1928" s="6" t="str">
        <f>VLOOKUP(C1928,'Cleaned Customer Dim'!$A$2:$E$501,5,FALSE)</f>
        <v>Female</v>
      </c>
      <c r="Q1928" s="6" t="str">
        <f>VLOOKUP(C1928,'Cleaned Customer Dim'!$A$2:$J$501,10,FALSE)</f>
        <v>Gold</v>
      </c>
      <c r="R1928" s="4" t="str">
        <f>VLOOKUP(D1928,'Cleaned Product Dim'!$A$2:$C$101,3,FALSE)</f>
        <v>Home</v>
      </c>
      <c r="S1928" s="6">
        <f>VLOOKUP(D1928,'Cleaned Product Dim'!$A$2:$G$101,7,FALSE)</f>
        <v>48.01</v>
      </c>
      <c r="T1928" s="6">
        <f>VLOOKUP(D1928,'Cleaned Product Dim'!$A$2:$H$101,8,FALSE)</f>
        <v>439</v>
      </c>
      <c r="U1928" s="6" t="str">
        <f>VLOOKUP(E1928,'Cleaned Store Dim'!$A$2:$C$21,3,FALSE)</f>
        <v>North</v>
      </c>
      <c r="V1928" s="6" t="str">
        <f>VLOOKUP(E1928,'Cleaned Store Dim'!$A$2:$E$21,5,FALSE)</f>
        <v>Outlet</v>
      </c>
      <c r="W1928" s="6" t="str">
        <f>VLOOKUP(E1928,'Cleaned Store Dim'!$A$2:$F$21,6,FALSE)</f>
        <v>Chester</v>
      </c>
    </row>
    <row r="1929" spans="1:23" ht="15.75" x14ac:dyDescent="0.25">
      <c r="A1929" s="4" t="s">
        <v>3894</v>
      </c>
      <c r="B1929" s="20">
        <v>45574</v>
      </c>
      <c r="C1929" s="4" t="s">
        <v>1481</v>
      </c>
      <c r="D1929" s="4" t="s">
        <v>1631</v>
      </c>
      <c r="E1929" s="4" t="s">
        <v>1932</v>
      </c>
      <c r="F1929" s="4">
        <v>3</v>
      </c>
      <c r="G1929" s="4">
        <v>941.85</v>
      </c>
      <c r="H1929" s="4">
        <v>0.16</v>
      </c>
      <c r="I1929" s="4" t="s">
        <v>1961</v>
      </c>
      <c r="J1929" s="4">
        <v>2373.462</v>
      </c>
      <c r="K1929" s="4">
        <f t="shared" si="120"/>
        <v>3</v>
      </c>
      <c r="L1929" s="4">
        <f t="shared" si="121"/>
        <v>941.85</v>
      </c>
      <c r="M1929" s="4">
        <f t="shared" si="122"/>
        <v>0.16</v>
      </c>
      <c r="N1929" s="4">
        <f t="shared" si="123"/>
        <v>2373.462</v>
      </c>
      <c r="O1929" s="6">
        <f>VLOOKUP(C1929,'Cleaned Customer Dim'!$A$2:$D$501,4,FALSE)</f>
        <v>41</v>
      </c>
      <c r="P1929" s="6" t="str">
        <f>VLOOKUP(C1929,'Cleaned Customer Dim'!$A$2:$E$501,5,FALSE)</f>
        <v>Female</v>
      </c>
      <c r="Q1929" s="6" t="str">
        <f>VLOOKUP(C1929,'Cleaned Customer Dim'!$A$2:$J$501,10,FALSE)</f>
        <v>Platinum</v>
      </c>
      <c r="R1929" s="4" t="str">
        <f>VLOOKUP(D1929,'Cleaned Product Dim'!$A$2:$C$101,3,FALSE)</f>
        <v>Sports</v>
      </c>
      <c r="S1929" s="6">
        <f>VLOOKUP(D1929,'Cleaned Product Dim'!$A$2:$G$101,7,FALSE)</f>
        <v>21.34</v>
      </c>
      <c r="T1929" s="6">
        <f>VLOOKUP(D1929,'Cleaned Product Dim'!$A$2:$H$101,8,FALSE)</f>
        <v>65</v>
      </c>
      <c r="U1929" s="6" t="str">
        <f>VLOOKUP(E1929,'Cleaned Store Dim'!$A$2:$C$21,3,FALSE)</f>
        <v>East</v>
      </c>
      <c r="V1929" s="6" t="str">
        <f>VLOOKUP(E1929,'Cleaned Store Dim'!$A$2:$E$21,5,FALSE)</f>
        <v>Flagship</v>
      </c>
      <c r="W1929" s="6" t="str">
        <f>VLOOKUP(E1929,'Cleaned Store Dim'!$A$2:$F$21,6,FALSE)</f>
        <v>Johnsonville</v>
      </c>
    </row>
    <row r="1930" spans="1:23" ht="15.75" x14ac:dyDescent="0.25">
      <c r="A1930" s="4" t="s">
        <v>3895</v>
      </c>
      <c r="B1930" s="20">
        <v>45257</v>
      </c>
      <c r="C1930" s="4" t="s">
        <v>545</v>
      </c>
      <c r="D1930" s="4" t="s">
        <v>1715</v>
      </c>
      <c r="E1930" s="4" t="s">
        <v>1908</v>
      </c>
      <c r="F1930" s="4">
        <v>2</v>
      </c>
      <c r="G1930" s="4">
        <v>336.97</v>
      </c>
      <c r="H1930" s="4">
        <v>0.14000000000000001</v>
      </c>
      <c r="I1930" s="4" t="s">
        <v>1961</v>
      </c>
      <c r="J1930" s="4">
        <v>579.58840000000009</v>
      </c>
      <c r="K1930" s="4">
        <f t="shared" si="120"/>
        <v>2</v>
      </c>
      <c r="L1930" s="4">
        <f t="shared" si="121"/>
        <v>336.97</v>
      </c>
      <c r="M1930" s="4">
        <f t="shared" si="122"/>
        <v>0.14000000000000001</v>
      </c>
      <c r="N1930" s="4">
        <f t="shared" si="123"/>
        <v>579.58840000000009</v>
      </c>
      <c r="O1930" s="6">
        <f>VLOOKUP(C1930,'Cleaned Customer Dim'!$A$2:$D$501,4,FALSE)</f>
        <v>18</v>
      </c>
      <c r="P1930" s="6" t="str">
        <f>VLOOKUP(C1930,'Cleaned Customer Dim'!$A$2:$E$501,5,FALSE)</f>
        <v>Female</v>
      </c>
      <c r="Q1930" s="6" t="str">
        <f>VLOOKUP(C1930,'Cleaned Customer Dim'!$A$2:$J$501,10,FALSE)</f>
        <v>Silver</v>
      </c>
      <c r="R1930" s="4" t="str">
        <f>VLOOKUP(D1930,'Cleaned Product Dim'!$A$2:$C$101,3,FALSE)</f>
        <v>Sports</v>
      </c>
      <c r="S1930" s="6">
        <f>VLOOKUP(D1930,'Cleaned Product Dim'!$A$2:$G$101,7,FALSE)</f>
        <v>318.91000000000003</v>
      </c>
      <c r="T1930" s="6">
        <f>VLOOKUP(D1930,'Cleaned Product Dim'!$A$2:$H$101,8,FALSE)</f>
        <v>114</v>
      </c>
      <c r="U1930" s="6" t="str">
        <f>VLOOKUP(E1930,'Cleaned Store Dim'!$A$2:$C$21,3,FALSE)</f>
        <v>North</v>
      </c>
      <c r="V1930" s="6" t="str">
        <f>VLOOKUP(E1930,'Cleaned Store Dim'!$A$2:$E$21,5,FALSE)</f>
        <v>Outlet</v>
      </c>
      <c r="W1930" s="6" t="str">
        <f>VLOOKUP(E1930,'Cleaned Store Dim'!$A$2:$F$21,6,FALSE)</f>
        <v>Chester</v>
      </c>
    </row>
    <row r="1931" spans="1:23" ht="15.75" x14ac:dyDescent="0.25">
      <c r="A1931" s="4" t="s">
        <v>3896</v>
      </c>
      <c r="B1931" s="20">
        <v>45466</v>
      </c>
      <c r="C1931" s="4" t="s">
        <v>989</v>
      </c>
      <c r="D1931" s="4" t="s">
        <v>1576</v>
      </c>
      <c r="E1931" s="4" t="s">
        <v>1908</v>
      </c>
      <c r="F1931" s="4">
        <v>2</v>
      </c>
      <c r="G1931" s="4">
        <v>344.16</v>
      </c>
      <c r="H1931" s="4">
        <v>0.09</v>
      </c>
      <c r="I1931" s="4" t="s">
        <v>1961</v>
      </c>
      <c r="J1931" s="4">
        <v>626.37120000000004</v>
      </c>
      <c r="K1931" s="4">
        <f t="shared" si="120"/>
        <v>2</v>
      </c>
      <c r="L1931" s="4">
        <f t="shared" si="121"/>
        <v>344.16</v>
      </c>
      <c r="M1931" s="4">
        <f t="shared" si="122"/>
        <v>0.09</v>
      </c>
      <c r="N1931" s="4">
        <f t="shared" si="123"/>
        <v>626.37120000000004</v>
      </c>
      <c r="O1931" s="6">
        <f>VLOOKUP(C1931,'Cleaned Customer Dim'!$A$2:$D$501,4,FALSE)</f>
        <v>20</v>
      </c>
      <c r="P1931" s="6" t="str">
        <f>VLOOKUP(C1931,'Cleaned Customer Dim'!$A$2:$E$501,5,FALSE)</f>
        <v>Male</v>
      </c>
      <c r="Q1931" s="6" t="str">
        <f>VLOOKUP(C1931,'Cleaned Customer Dim'!$A$2:$J$501,10,FALSE)</f>
        <v>Silver</v>
      </c>
      <c r="R1931" s="4" t="str">
        <f>VLOOKUP(D1931,'Cleaned Product Dim'!$A$2:$C$101,3,FALSE)</f>
        <v>Clothing</v>
      </c>
      <c r="S1931" s="6">
        <f>VLOOKUP(D1931,'Cleaned Product Dim'!$A$2:$G$101,7,FALSE)</f>
        <v>261</v>
      </c>
      <c r="T1931" s="6">
        <f>VLOOKUP(D1931,'Cleaned Product Dim'!$A$2:$H$101,8,FALSE)</f>
        <v>59</v>
      </c>
      <c r="U1931" s="6" t="str">
        <f>VLOOKUP(E1931,'Cleaned Store Dim'!$A$2:$C$21,3,FALSE)</f>
        <v>North</v>
      </c>
      <c r="V1931" s="6" t="str">
        <f>VLOOKUP(E1931,'Cleaned Store Dim'!$A$2:$E$21,5,FALSE)</f>
        <v>Outlet</v>
      </c>
      <c r="W1931" s="6" t="str">
        <f>VLOOKUP(E1931,'Cleaned Store Dim'!$A$2:$F$21,6,FALSE)</f>
        <v>Chester</v>
      </c>
    </row>
    <row r="1932" spans="1:23" ht="15.75" x14ac:dyDescent="0.25">
      <c r="A1932" s="4" t="s">
        <v>3897</v>
      </c>
      <c r="B1932" s="20">
        <v>45907</v>
      </c>
      <c r="C1932" s="4" t="s">
        <v>959</v>
      </c>
      <c r="D1932" s="4" t="s">
        <v>1725</v>
      </c>
      <c r="E1932" s="4" t="s">
        <v>1921</v>
      </c>
      <c r="F1932" s="4">
        <v>1</v>
      </c>
      <c r="G1932" s="4">
        <v>841.53</v>
      </c>
      <c r="H1932" s="4">
        <v>0.15</v>
      </c>
      <c r="I1932" s="4" t="s">
        <v>1959</v>
      </c>
      <c r="J1932" s="4">
        <v>715.30049999999994</v>
      </c>
      <c r="K1932" s="4">
        <f t="shared" si="120"/>
        <v>1</v>
      </c>
      <c r="L1932" s="4">
        <f t="shared" si="121"/>
        <v>841.53</v>
      </c>
      <c r="M1932" s="4">
        <f t="shared" si="122"/>
        <v>0.15</v>
      </c>
      <c r="N1932" s="4">
        <f t="shared" si="123"/>
        <v>715.30049999999994</v>
      </c>
      <c r="O1932" s="6">
        <f>VLOOKUP(C1932,'Cleaned Customer Dim'!$A$2:$D$501,4,FALSE)</f>
        <v>29</v>
      </c>
      <c r="P1932" s="6" t="str">
        <f>VLOOKUP(C1932,'Cleaned Customer Dim'!$A$2:$E$501,5,FALSE)</f>
        <v>Male</v>
      </c>
      <c r="Q1932" s="6" t="str">
        <f>VLOOKUP(C1932,'Cleaned Customer Dim'!$A$2:$J$501,10,FALSE)</f>
        <v>Silver</v>
      </c>
      <c r="R1932" s="4" t="str">
        <f>VLOOKUP(D1932,'Cleaned Product Dim'!$A$2:$C$101,3,FALSE)</f>
        <v>Electronics</v>
      </c>
      <c r="S1932" s="6">
        <f>VLOOKUP(D1932,'Cleaned Product Dim'!$A$2:$G$101,7,FALSE)</f>
        <v>177.98</v>
      </c>
      <c r="T1932" s="6">
        <f>VLOOKUP(D1932,'Cleaned Product Dim'!$A$2:$H$101,8,FALSE)</f>
        <v>103</v>
      </c>
      <c r="U1932" s="6" t="str">
        <f>VLOOKUP(E1932,'Cleaned Store Dim'!$A$2:$C$21,3,FALSE)</f>
        <v>South</v>
      </c>
      <c r="V1932" s="6" t="str">
        <f>VLOOKUP(E1932,'Cleaned Store Dim'!$A$2:$E$21,5,FALSE)</f>
        <v>Flagship</v>
      </c>
      <c r="W1932" s="6" t="str">
        <f>VLOOKUP(E1932,'Cleaned Store Dim'!$A$2:$F$21,6,FALSE)</f>
        <v>Johnstad</v>
      </c>
    </row>
    <row r="1933" spans="1:23" ht="15.75" x14ac:dyDescent="0.25">
      <c r="A1933" s="4" t="s">
        <v>3898</v>
      </c>
      <c r="B1933" s="20">
        <v>45825</v>
      </c>
      <c r="C1933" s="4" t="s">
        <v>1328</v>
      </c>
      <c r="D1933" s="4" t="s">
        <v>1832</v>
      </c>
      <c r="E1933" s="4" t="s">
        <v>1942</v>
      </c>
      <c r="F1933" s="4">
        <v>3</v>
      </c>
      <c r="G1933" s="4">
        <v>63.36</v>
      </c>
      <c r="H1933" s="4">
        <v>0.28999999999999998</v>
      </c>
      <c r="I1933" s="4" t="s">
        <v>1964</v>
      </c>
      <c r="J1933" s="4">
        <v>134.95679999999999</v>
      </c>
      <c r="K1933" s="4">
        <f t="shared" si="120"/>
        <v>3</v>
      </c>
      <c r="L1933" s="4">
        <f t="shared" si="121"/>
        <v>63.36</v>
      </c>
      <c r="M1933" s="4">
        <f t="shared" si="122"/>
        <v>0.28999999999999998</v>
      </c>
      <c r="N1933" s="4">
        <f t="shared" si="123"/>
        <v>134.95679999999999</v>
      </c>
      <c r="O1933" s="6">
        <f>VLOOKUP(C1933,'Cleaned Customer Dim'!$A$2:$D$501,4,FALSE)</f>
        <v>53</v>
      </c>
      <c r="P1933" s="6" t="str">
        <f>VLOOKUP(C1933,'Cleaned Customer Dim'!$A$2:$E$501,5,FALSE)</f>
        <v>Male</v>
      </c>
      <c r="Q1933" s="6" t="str">
        <f>VLOOKUP(C1933,'Cleaned Customer Dim'!$A$2:$J$501,10,FALSE)</f>
        <v>Bronze</v>
      </c>
      <c r="R1933" s="4" t="str">
        <f>VLOOKUP(D1933,'Cleaned Product Dim'!$A$2:$C$101,3,FALSE)</f>
        <v>Beauty</v>
      </c>
      <c r="S1933" s="6">
        <f>VLOOKUP(D1933,'Cleaned Product Dim'!$A$2:$G$101,7,FALSE)</f>
        <v>250.41615384615383</v>
      </c>
      <c r="T1933" s="6">
        <f>VLOOKUP(D1933,'Cleaned Product Dim'!$A$2:$H$101,8,FALSE)</f>
        <v>159</v>
      </c>
      <c r="U1933" s="6" t="str">
        <f>VLOOKUP(E1933,'Cleaned Store Dim'!$A$2:$C$21,3,FALSE)</f>
        <v>North</v>
      </c>
      <c r="V1933" s="6" t="str">
        <f>VLOOKUP(E1933,'Cleaned Store Dim'!$A$2:$E$21,5,FALSE)</f>
        <v>Flagship</v>
      </c>
      <c r="W1933" s="6" t="str">
        <f>VLOOKUP(E1933,'Cleaned Store Dim'!$A$2:$F$21,6,FALSE)</f>
        <v>Benson</v>
      </c>
    </row>
    <row r="1934" spans="1:23" ht="15.75" x14ac:dyDescent="0.25">
      <c r="A1934" s="4" t="s">
        <v>3899</v>
      </c>
      <c r="B1934" s="20">
        <v>45664</v>
      </c>
      <c r="C1934" s="4" t="s">
        <v>1536</v>
      </c>
      <c r="D1934" s="4" t="s">
        <v>1817</v>
      </c>
      <c r="E1934" s="4" t="s">
        <v>1917</v>
      </c>
      <c r="F1934" s="4">
        <v>2</v>
      </c>
      <c r="G1934" s="4">
        <v>552.49</v>
      </c>
      <c r="H1934" s="4">
        <v>0.1</v>
      </c>
      <c r="I1934" s="4" t="s">
        <v>1959</v>
      </c>
      <c r="J1934" s="4">
        <v>994.48200000000008</v>
      </c>
      <c r="K1934" s="4">
        <f t="shared" si="120"/>
        <v>2</v>
      </c>
      <c r="L1934" s="4">
        <f t="shared" si="121"/>
        <v>552.49</v>
      </c>
      <c r="M1934" s="4">
        <f t="shared" si="122"/>
        <v>0.1</v>
      </c>
      <c r="N1934" s="4">
        <f t="shared" si="123"/>
        <v>994.48200000000008</v>
      </c>
      <c r="O1934" s="6">
        <f>VLOOKUP(C1934,'Cleaned Customer Dim'!$A$2:$D$501,4,FALSE)</f>
        <v>56</v>
      </c>
      <c r="P1934" s="6" t="str">
        <f>VLOOKUP(C1934,'Cleaned Customer Dim'!$A$2:$E$501,5,FALSE)</f>
        <v>Male</v>
      </c>
      <c r="Q1934" s="6" t="str">
        <f>VLOOKUP(C1934,'Cleaned Customer Dim'!$A$2:$J$501,10,FALSE)</f>
        <v>Bronze</v>
      </c>
      <c r="R1934" s="4" t="str">
        <f>VLOOKUP(D1934,'Cleaned Product Dim'!$A$2:$C$101,3,FALSE)</f>
        <v>Home</v>
      </c>
      <c r="S1934" s="6">
        <f>VLOOKUP(D1934,'Cleaned Product Dim'!$A$2:$G$101,7,FALSE)</f>
        <v>325.26</v>
      </c>
      <c r="T1934" s="6">
        <f>VLOOKUP(D1934,'Cleaned Product Dim'!$A$2:$H$101,8,FALSE)</f>
        <v>400</v>
      </c>
      <c r="U1934" s="6" t="str">
        <f>VLOOKUP(E1934,'Cleaned Store Dim'!$A$2:$C$21,3,FALSE)</f>
        <v>West</v>
      </c>
      <c r="V1934" s="6" t="str">
        <f>VLOOKUP(E1934,'Cleaned Store Dim'!$A$2:$E$21,5,FALSE)</f>
        <v>Online</v>
      </c>
      <c r="W1934" s="6" t="str">
        <f>VLOOKUP(E1934,'Cleaned Store Dim'!$A$2:$F$21,6,FALSE)</f>
        <v>Thompson</v>
      </c>
    </row>
    <row r="1935" spans="1:23" ht="15.75" x14ac:dyDescent="0.25">
      <c r="A1935" s="4" t="s">
        <v>3900</v>
      </c>
      <c r="B1935" s="20">
        <v>45750</v>
      </c>
      <c r="C1935" s="4" t="s">
        <v>769</v>
      </c>
      <c r="D1935" s="4" t="s">
        <v>1648</v>
      </c>
      <c r="E1935" s="4" t="s">
        <v>1911</v>
      </c>
      <c r="F1935" s="4">
        <v>3</v>
      </c>
      <c r="G1935" s="4">
        <v>447.38</v>
      </c>
      <c r="H1935" s="4">
        <v>0.03</v>
      </c>
      <c r="I1935" s="4" t="s">
        <v>1959</v>
      </c>
      <c r="J1935" s="4">
        <v>1301.8758</v>
      </c>
      <c r="K1935" s="4">
        <f t="shared" si="120"/>
        <v>3</v>
      </c>
      <c r="L1935" s="4">
        <f t="shared" si="121"/>
        <v>447.38</v>
      </c>
      <c r="M1935" s="4">
        <f t="shared" si="122"/>
        <v>0.03</v>
      </c>
      <c r="N1935" s="4">
        <f t="shared" si="123"/>
        <v>1301.8758</v>
      </c>
      <c r="O1935" s="6">
        <f>VLOOKUP(C1935,'Cleaned Customer Dim'!$A$2:$D$501,4,FALSE)</f>
        <v>42</v>
      </c>
      <c r="P1935" s="6" t="str">
        <f>VLOOKUP(C1935,'Cleaned Customer Dim'!$A$2:$E$501,5,FALSE)</f>
        <v>Female</v>
      </c>
      <c r="Q1935" s="6" t="str">
        <f>VLOOKUP(C1935,'Cleaned Customer Dim'!$A$2:$J$501,10,FALSE)</f>
        <v>Bronze</v>
      </c>
      <c r="R1935" s="4" t="str">
        <f>VLOOKUP(D1935,'Cleaned Product Dim'!$A$2:$C$101,3,FALSE)</f>
        <v>Sports</v>
      </c>
      <c r="S1935" s="6">
        <f>VLOOKUP(D1935,'Cleaned Product Dim'!$A$2:$G$101,7,FALSE)</f>
        <v>166.06</v>
      </c>
      <c r="T1935" s="6">
        <f>VLOOKUP(D1935,'Cleaned Product Dim'!$A$2:$H$101,8,FALSE)</f>
        <v>340</v>
      </c>
      <c r="U1935" s="6" t="str">
        <f>VLOOKUP(E1935,'Cleaned Store Dim'!$A$2:$C$21,3,FALSE)</f>
        <v>East</v>
      </c>
      <c r="V1935" s="6" t="str">
        <f>VLOOKUP(E1935,'Cleaned Store Dim'!$A$2:$E$21,5,FALSE)</f>
        <v>Online</v>
      </c>
      <c r="W1935" s="6" t="str">
        <f>VLOOKUP(E1935,'Cleaned Store Dim'!$A$2:$F$21,6,FALSE)</f>
        <v>Joseph</v>
      </c>
    </row>
    <row r="1936" spans="1:23" ht="15.75" x14ac:dyDescent="0.25">
      <c r="A1936" s="4" t="s">
        <v>3901</v>
      </c>
      <c r="B1936" s="20">
        <v>45250</v>
      </c>
      <c r="C1936" s="4" t="s">
        <v>1404</v>
      </c>
      <c r="D1936" s="4" t="s">
        <v>1802</v>
      </c>
      <c r="E1936" s="4" t="s">
        <v>1948</v>
      </c>
      <c r="F1936" s="4">
        <v>1</v>
      </c>
      <c r="G1936" s="4">
        <v>727.7</v>
      </c>
      <c r="H1936" s="4">
        <v>0.21</v>
      </c>
      <c r="I1936" s="4" t="s">
        <v>1964</v>
      </c>
      <c r="J1936" s="4">
        <v>574.88300000000004</v>
      </c>
      <c r="K1936" s="4">
        <f t="shared" si="120"/>
        <v>1</v>
      </c>
      <c r="L1936" s="4">
        <f t="shared" si="121"/>
        <v>727.7</v>
      </c>
      <c r="M1936" s="4">
        <f t="shared" si="122"/>
        <v>0.21</v>
      </c>
      <c r="N1936" s="4">
        <f t="shared" si="123"/>
        <v>574.88300000000004</v>
      </c>
      <c r="O1936" s="6">
        <f>VLOOKUP(C1936,'Cleaned Customer Dim'!$A$2:$D$501,4,FALSE)</f>
        <v>59</v>
      </c>
      <c r="P1936" s="6" t="str">
        <f>VLOOKUP(C1936,'Cleaned Customer Dim'!$A$2:$E$501,5,FALSE)</f>
        <v>Male</v>
      </c>
      <c r="Q1936" s="6" t="str">
        <f>VLOOKUP(C1936,'Cleaned Customer Dim'!$A$2:$J$501,10,FALSE)</f>
        <v>Bronze</v>
      </c>
      <c r="R1936" s="4" t="str">
        <f>VLOOKUP(D1936,'Cleaned Product Dim'!$A$2:$C$101,3,FALSE)</f>
        <v>Sports</v>
      </c>
      <c r="S1936" s="6">
        <f>VLOOKUP(D1936,'Cleaned Product Dim'!$A$2:$G$101,7,FALSE)</f>
        <v>107.06</v>
      </c>
      <c r="T1936" s="6">
        <f>VLOOKUP(D1936,'Cleaned Product Dim'!$A$2:$H$101,8,FALSE)</f>
        <v>359</v>
      </c>
      <c r="U1936" s="6" t="str">
        <f>VLOOKUP(E1936,'Cleaned Store Dim'!$A$2:$C$21,3,FALSE)</f>
        <v>East</v>
      </c>
      <c r="V1936" s="6" t="str">
        <f>VLOOKUP(E1936,'Cleaned Store Dim'!$A$2:$E$21,5,FALSE)</f>
        <v>Online</v>
      </c>
      <c r="W1936" s="6" t="str">
        <f>VLOOKUP(E1936,'Cleaned Store Dim'!$A$2:$F$21,6,FALSE)</f>
        <v>Vasquez</v>
      </c>
    </row>
    <row r="1937" spans="1:23" ht="15.75" x14ac:dyDescent="0.25">
      <c r="A1937" s="4" t="s">
        <v>3902</v>
      </c>
      <c r="B1937" s="20">
        <v>45258</v>
      </c>
      <c r="C1937" s="4" t="s">
        <v>1364</v>
      </c>
      <c r="D1937" s="4" t="s">
        <v>1735</v>
      </c>
      <c r="E1937" s="4" t="s">
        <v>1914</v>
      </c>
      <c r="F1937" s="4">
        <v>4</v>
      </c>
      <c r="G1937" s="4">
        <v>581.34</v>
      </c>
      <c r="H1937" s="4">
        <v>0.08</v>
      </c>
      <c r="I1937" s="4" t="s">
        <v>1959</v>
      </c>
      <c r="J1937" s="4">
        <v>2139.3312000000001</v>
      </c>
      <c r="K1937" s="4">
        <f t="shared" si="120"/>
        <v>4</v>
      </c>
      <c r="L1937" s="4">
        <f t="shared" si="121"/>
        <v>581.34</v>
      </c>
      <c r="M1937" s="4">
        <f t="shared" si="122"/>
        <v>0.08</v>
      </c>
      <c r="N1937" s="4">
        <f t="shared" si="123"/>
        <v>2139.3312000000001</v>
      </c>
      <c r="O1937" s="6">
        <f>VLOOKUP(C1937,'Cleaned Customer Dim'!$A$2:$D$501,4,FALSE)</f>
        <v>61</v>
      </c>
      <c r="P1937" s="6" t="str">
        <f>VLOOKUP(C1937,'Cleaned Customer Dim'!$A$2:$E$501,5,FALSE)</f>
        <v>Male</v>
      </c>
      <c r="Q1937" s="6" t="str">
        <f>VLOOKUP(C1937,'Cleaned Customer Dim'!$A$2:$J$501,10,FALSE)</f>
        <v>Gold</v>
      </c>
      <c r="R1937" s="4" t="str">
        <f>VLOOKUP(D1937,'Cleaned Product Dim'!$A$2:$C$101,3,FALSE)</f>
        <v>Electronics</v>
      </c>
      <c r="S1937" s="6">
        <f>VLOOKUP(D1937,'Cleaned Product Dim'!$A$2:$G$101,7,FALSE)</f>
        <v>88.49</v>
      </c>
      <c r="T1937" s="6">
        <f>VLOOKUP(D1937,'Cleaned Product Dim'!$A$2:$H$101,8,FALSE)</f>
        <v>246</v>
      </c>
      <c r="U1937" s="6" t="str">
        <f>VLOOKUP(E1937,'Cleaned Store Dim'!$A$2:$C$21,3,FALSE)</f>
        <v>South</v>
      </c>
      <c r="V1937" s="6" t="str">
        <f>VLOOKUP(E1937,'Cleaned Store Dim'!$A$2:$E$21,5,FALSE)</f>
        <v>Online</v>
      </c>
      <c r="W1937" s="6" t="str">
        <f>VLOOKUP(E1937,'Cleaned Store Dim'!$A$2:$F$21,6,FALSE)</f>
        <v>Williamsport</v>
      </c>
    </row>
    <row r="1938" spans="1:23" ht="15.75" x14ac:dyDescent="0.25">
      <c r="A1938" s="4" t="s">
        <v>3903</v>
      </c>
      <c r="B1938" s="20">
        <v>45793</v>
      </c>
      <c r="C1938" s="4" t="s">
        <v>348</v>
      </c>
      <c r="D1938" s="4" t="s">
        <v>1780</v>
      </c>
      <c r="E1938" s="4" t="s">
        <v>1892</v>
      </c>
      <c r="F1938" s="4">
        <v>1</v>
      </c>
      <c r="G1938" s="4">
        <v>338.83</v>
      </c>
      <c r="H1938" s="4">
        <v>0.19</v>
      </c>
      <c r="I1938" s="4" t="s">
        <v>1961</v>
      </c>
      <c r="J1938" s="4">
        <v>274.45229999999998</v>
      </c>
      <c r="K1938" s="4">
        <f t="shared" si="120"/>
        <v>1</v>
      </c>
      <c r="L1938" s="4">
        <f t="shared" si="121"/>
        <v>338.83</v>
      </c>
      <c r="M1938" s="4">
        <f t="shared" si="122"/>
        <v>0.19</v>
      </c>
      <c r="N1938" s="4">
        <f t="shared" si="123"/>
        <v>274.45229999999998</v>
      </c>
      <c r="O1938" s="6">
        <f>VLOOKUP(C1938,'Cleaned Customer Dim'!$A$2:$D$501,4,FALSE)</f>
        <v>30</v>
      </c>
      <c r="P1938" s="6" t="str">
        <f>VLOOKUP(C1938,'Cleaned Customer Dim'!$A$2:$E$501,5,FALSE)</f>
        <v>Female</v>
      </c>
      <c r="Q1938" s="6" t="str">
        <f>VLOOKUP(C1938,'Cleaned Customer Dim'!$A$2:$J$501,10,FALSE)</f>
        <v>Platinum</v>
      </c>
      <c r="R1938" s="4" t="str">
        <f>VLOOKUP(D1938,'Cleaned Product Dim'!$A$2:$C$101,3,FALSE)</f>
        <v>Beauty</v>
      </c>
      <c r="S1938" s="6">
        <f>VLOOKUP(D1938,'Cleaned Product Dim'!$A$2:$G$101,7,FALSE)</f>
        <v>340.39</v>
      </c>
      <c r="T1938" s="6">
        <f>VLOOKUP(D1938,'Cleaned Product Dim'!$A$2:$H$101,8,FALSE)</f>
        <v>177</v>
      </c>
      <c r="U1938" s="6" t="str">
        <f>VLOOKUP(E1938,'Cleaned Store Dim'!$A$2:$C$21,3,FALSE)</f>
        <v>North</v>
      </c>
      <c r="V1938" s="6" t="str">
        <f>VLOOKUP(E1938,'Cleaned Store Dim'!$A$2:$E$21,5,FALSE)</f>
        <v>Flagship</v>
      </c>
      <c r="W1938" s="6" t="str">
        <f>VLOOKUP(E1938,'Cleaned Store Dim'!$A$2:$F$21,6,FALSE)</f>
        <v>Daniel</v>
      </c>
    </row>
    <row r="1939" spans="1:23" ht="15.75" x14ac:dyDescent="0.25">
      <c r="A1939" s="4" t="s">
        <v>3904</v>
      </c>
      <c r="B1939" s="20">
        <v>45058</v>
      </c>
      <c r="C1939" s="4" t="s">
        <v>916</v>
      </c>
      <c r="D1939" s="4" t="s">
        <v>1728</v>
      </c>
      <c r="E1939" s="4" t="s">
        <v>1932</v>
      </c>
      <c r="F1939" s="4">
        <v>4</v>
      </c>
      <c r="G1939" s="4">
        <v>568.80999999999995</v>
      </c>
      <c r="H1939" s="4">
        <v>0.25</v>
      </c>
      <c r="I1939" s="4" t="s">
        <v>1959</v>
      </c>
      <c r="J1939" s="4">
        <v>1706.43</v>
      </c>
      <c r="K1939" s="4">
        <f t="shared" si="120"/>
        <v>4</v>
      </c>
      <c r="L1939" s="4">
        <f t="shared" si="121"/>
        <v>568.80999999999995</v>
      </c>
      <c r="M1939" s="4">
        <f t="shared" si="122"/>
        <v>0.25</v>
      </c>
      <c r="N1939" s="4">
        <f t="shared" si="123"/>
        <v>1706.43</v>
      </c>
      <c r="O1939" s="6">
        <f>VLOOKUP(C1939,'Cleaned Customer Dim'!$A$2:$D$501,4,FALSE)</f>
        <v>46</v>
      </c>
      <c r="P1939" s="6" t="str">
        <f>VLOOKUP(C1939,'Cleaned Customer Dim'!$A$2:$E$501,5,FALSE)</f>
        <v>Female</v>
      </c>
      <c r="Q1939" s="6" t="str">
        <f>VLOOKUP(C1939,'Cleaned Customer Dim'!$A$2:$J$501,10,FALSE)</f>
        <v>Silver</v>
      </c>
      <c r="R1939" s="4" t="str">
        <f>VLOOKUP(D1939,'Cleaned Product Dim'!$A$2:$C$101,3,FALSE)</f>
        <v>Beauty</v>
      </c>
      <c r="S1939" s="6">
        <f>VLOOKUP(D1939,'Cleaned Product Dim'!$A$2:$G$101,7,FALSE)</f>
        <v>43.29</v>
      </c>
      <c r="T1939" s="6">
        <f>VLOOKUP(D1939,'Cleaned Product Dim'!$A$2:$H$101,8,FALSE)</f>
        <v>267</v>
      </c>
      <c r="U1939" s="6" t="str">
        <f>VLOOKUP(E1939,'Cleaned Store Dim'!$A$2:$C$21,3,FALSE)</f>
        <v>East</v>
      </c>
      <c r="V1939" s="6" t="str">
        <f>VLOOKUP(E1939,'Cleaned Store Dim'!$A$2:$E$21,5,FALSE)</f>
        <v>Flagship</v>
      </c>
      <c r="W1939" s="6" t="str">
        <f>VLOOKUP(E1939,'Cleaned Store Dim'!$A$2:$F$21,6,FALSE)</f>
        <v>Johnsonville</v>
      </c>
    </row>
    <row r="1940" spans="1:23" ht="15.75" x14ac:dyDescent="0.25">
      <c r="A1940" s="4" t="s">
        <v>3905</v>
      </c>
      <c r="B1940" s="20">
        <v>45607</v>
      </c>
      <c r="C1940" s="4" t="s">
        <v>1184</v>
      </c>
      <c r="D1940" s="4" t="s">
        <v>1765</v>
      </c>
      <c r="E1940" s="4" t="s">
        <v>1942</v>
      </c>
      <c r="F1940" s="4">
        <v>2</v>
      </c>
      <c r="G1940" s="4">
        <v>352.63</v>
      </c>
      <c r="H1940" s="4">
        <v>0.15</v>
      </c>
      <c r="I1940" s="4" t="s">
        <v>1961</v>
      </c>
      <c r="J1940" s="4">
        <v>599.471</v>
      </c>
      <c r="K1940" s="4">
        <f t="shared" si="120"/>
        <v>2</v>
      </c>
      <c r="L1940" s="4">
        <f t="shared" si="121"/>
        <v>352.63</v>
      </c>
      <c r="M1940" s="4">
        <f t="shared" si="122"/>
        <v>0.15</v>
      </c>
      <c r="N1940" s="4">
        <f t="shared" si="123"/>
        <v>599.471</v>
      </c>
      <c r="O1940" s="6">
        <f>VLOOKUP(C1940,'Cleaned Customer Dim'!$A$2:$D$501,4,FALSE)</f>
        <v>26</v>
      </c>
      <c r="P1940" s="6" t="str">
        <f>VLOOKUP(C1940,'Cleaned Customer Dim'!$A$2:$E$501,5,FALSE)</f>
        <v>Male</v>
      </c>
      <c r="Q1940" s="6" t="str">
        <f>VLOOKUP(C1940,'Cleaned Customer Dim'!$A$2:$J$501,10,FALSE)</f>
        <v>Platinum</v>
      </c>
      <c r="R1940" s="4" t="str">
        <f>VLOOKUP(D1940,'Cleaned Product Dim'!$A$2:$C$101,3,FALSE)</f>
        <v>Sports</v>
      </c>
      <c r="S1940" s="6">
        <f>VLOOKUP(D1940,'Cleaned Product Dim'!$A$2:$G$101,7,FALSE)</f>
        <v>103.45</v>
      </c>
      <c r="T1940" s="6">
        <f>VLOOKUP(D1940,'Cleaned Product Dim'!$A$2:$H$101,8,FALSE)</f>
        <v>465</v>
      </c>
      <c r="U1940" s="6" t="str">
        <f>VLOOKUP(E1940,'Cleaned Store Dim'!$A$2:$C$21,3,FALSE)</f>
        <v>North</v>
      </c>
      <c r="V1940" s="6" t="str">
        <f>VLOOKUP(E1940,'Cleaned Store Dim'!$A$2:$E$21,5,FALSE)</f>
        <v>Flagship</v>
      </c>
      <c r="W1940" s="6" t="str">
        <f>VLOOKUP(E1940,'Cleaned Store Dim'!$A$2:$F$21,6,FALSE)</f>
        <v>Benson</v>
      </c>
    </row>
    <row r="1941" spans="1:23" ht="15.75" x14ac:dyDescent="0.25">
      <c r="A1941" s="4" t="s">
        <v>3906</v>
      </c>
      <c r="B1941" s="20">
        <v>45382</v>
      </c>
      <c r="C1941" s="4" t="s">
        <v>530</v>
      </c>
      <c r="D1941" s="4" t="s">
        <v>1871</v>
      </c>
      <c r="E1941" s="4" t="s">
        <v>1932</v>
      </c>
      <c r="F1941" s="4">
        <v>2</v>
      </c>
      <c r="G1941" s="4">
        <v>629.86</v>
      </c>
      <c r="H1941" s="4">
        <v>0.15</v>
      </c>
      <c r="I1941" s="4" t="s">
        <v>1961</v>
      </c>
      <c r="J1941" s="4">
        <v>1070.7619999999999</v>
      </c>
      <c r="K1941" s="4">
        <f t="shared" si="120"/>
        <v>2</v>
      </c>
      <c r="L1941" s="4">
        <f t="shared" si="121"/>
        <v>629.86</v>
      </c>
      <c r="M1941" s="4">
        <f t="shared" si="122"/>
        <v>0.15</v>
      </c>
      <c r="N1941" s="4">
        <f t="shared" si="123"/>
        <v>1070.7619999999999</v>
      </c>
      <c r="O1941" s="6">
        <f>VLOOKUP(C1941,'Cleaned Customer Dim'!$A$2:$D$501,4,FALSE)</f>
        <v>46</v>
      </c>
      <c r="P1941" s="6" t="str">
        <f>VLOOKUP(C1941,'Cleaned Customer Dim'!$A$2:$E$501,5,FALSE)</f>
        <v>Male</v>
      </c>
      <c r="Q1941" s="6" t="str">
        <f>VLOOKUP(C1941,'Cleaned Customer Dim'!$A$2:$J$501,10,FALSE)</f>
        <v>Bronze</v>
      </c>
      <c r="R1941" s="4" t="str">
        <f>VLOOKUP(D1941,'Cleaned Product Dim'!$A$2:$C$101,3,FALSE)</f>
        <v>Clothing</v>
      </c>
      <c r="S1941" s="6">
        <f>VLOOKUP(D1941,'Cleaned Product Dim'!$A$2:$G$101,7,FALSE)</f>
        <v>358.47</v>
      </c>
      <c r="T1941" s="6">
        <f>VLOOKUP(D1941,'Cleaned Product Dim'!$A$2:$H$101,8,FALSE)</f>
        <v>143</v>
      </c>
      <c r="U1941" s="6" t="str">
        <f>VLOOKUP(E1941,'Cleaned Store Dim'!$A$2:$C$21,3,FALSE)</f>
        <v>East</v>
      </c>
      <c r="V1941" s="6" t="str">
        <f>VLOOKUP(E1941,'Cleaned Store Dim'!$A$2:$E$21,5,FALSE)</f>
        <v>Flagship</v>
      </c>
      <c r="W1941" s="6" t="str">
        <f>VLOOKUP(E1941,'Cleaned Store Dim'!$A$2:$F$21,6,FALSE)</f>
        <v>Johnsonville</v>
      </c>
    </row>
    <row r="1942" spans="1:23" ht="15.75" x14ac:dyDescent="0.25">
      <c r="A1942" s="4" t="s">
        <v>3907</v>
      </c>
      <c r="B1942" s="20">
        <v>45793</v>
      </c>
      <c r="C1942" s="4" t="s">
        <v>1528</v>
      </c>
      <c r="D1942" s="4" t="s">
        <v>1877</v>
      </c>
      <c r="E1942" s="4" t="s">
        <v>1901</v>
      </c>
      <c r="F1942" s="4">
        <v>3</v>
      </c>
      <c r="G1942" s="4">
        <v>212.08</v>
      </c>
      <c r="H1942" s="4">
        <v>7.0000000000000007E-2</v>
      </c>
      <c r="I1942" s="4" t="s">
        <v>1959</v>
      </c>
      <c r="J1942" s="4">
        <v>591.70319999999992</v>
      </c>
      <c r="K1942" s="4">
        <f t="shared" si="120"/>
        <v>3</v>
      </c>
      <c r="L1942" s="4">
        <f t="shared" si="121"/>
        <v>212.08</v>
      </c>
      <c r="M1942" s="4">
        <f t="shared" si="122"/>
        <v>7.0000000000000007E-2</v>
      </c>
      <c r="N1942" s="4">
        <f t="shared" si="123"/>
        <v>591.70319999999992</v>
      </c>
      <c r="O1942" s="6">
        <f>VLOOKUP(C1942,'Cleaned Customer Dim'!$A$2:$D$501,4,FALSE)</f>
        <v>28</v>
      </c>
      <c r="P1942" s="6" t="str">
        <f>VLOOKUP(C1942,'Cleaned Customer Dim'!$A$2:$E$501,5,FALSE)</f>
        <v>Male</v>
      </c>
      <c r="Q1942" s="6" t="str">
        <f>VLOOKUP(C1942,'Cleaned Customer Dim'!$A$2:$J$501,10,FALSE)</f>
        <v>Silver</v>
      </c>
      <c r="R1942" s="4" t="str">
        <f>VLOOKUP(D1942,'Cleaned Product Dim'!$A$2:$C$101,3,FALSE)</f>
        <v>Electronics</v>
      </c>
      <c r="S1942" s="6">
        <f>VLOOKUP(D1942,'Cleaned Product Dim'!$A$2:$G$101,7,FALSE)</f>
        <v>431.67</v>
      </c>
      <c r="T1942" s="6">
        <f>VLOOKUP(D1942,'Cleaned Product Dim'!$A$2:$H$101,8,FALSE)</f>
        <v>73</v>
      </c>
      <c r="U1942" s="6" t="str">
        <f>VLOOKUP(E1942,'Cleaned Store Dim'!$A$2:$C$21,3,FALSE)</f>
        <v>North</v>
      </c>
      <c r="V1942" s="6" t="str">
        <f>VLOOKUP(E1942,'Cleaned Store Dim'!$A$2:$E$21,5,FALSE)</f>
        <v>Outlet</v>
      </c>
      <c r="W1942" s="6" t="str">
        <f>VLOOKUP(E1942,'Cleaned Store Dim'!$A$2:$F$21,6,FALSE)</f>
        <v>Goldberg</v>
      </c>
    </row>
    <row r="1943" spans="1:23" ht="15.75" x14ac:dyDescent="0.25">
      <c r="A1943" s="4" t="s">
        <v>3908</v>
      </c>
      <c r="B1943" s="20">
        <v>45590</v>
      </c>
      <c r="C1943" s="4" t="s">
        <v>545</v>
      </c>
      <c r="D1943" s="4" t="s">
        <v>1753</v>
      </c>
      <c r="E1943" s="4" t="s">
        <v>1896</v>
      </c>
      <c r="F1943" s="4">
        <v>3</v>
      </c>
      <c r="G1943" s="4">
        <v>878.62</v>
      </c>
      <c r="H1943" s="4">
        <v>0.05</v>
      </c>
      <c r="I1943" s="4" t="s">
        <v>1961</v>
      </c>
      <c r="J1943" s="4">
        <v>2504.067</v>
      </c>
      <c r="K1943" s="4">
        <f t="shared" si="120"/>
        <v>3</v>
      </c>
      <c r="L1943" s="4">
        <f t="shared" si="121"/>
        <v>878.62</v>
      </c>
      <c r="M1943" s="4">
        <f t="shared" si="122"/>
        <v>0.05</v>
      </c>
      <c r="N1943" s="4">
        <f t="shared" si="123"/>
        <v>2504.067</v>
      </c>
      <c r="O1943" s="6">
        <f>VLOOKUP(C1943,'Cleaned Customer Dim'!$A$2:$D$501,4,FALSE)</f>
        <v>18</v>
      </c>
      <c r="P1943" s="6" t="str">
        <f>VLOOKUP(C1943,'Cleaned Customer Dim'!$A$2:$E$501,5,FALSE)</f>
        <v>Female</v>
      </c>
      <c r="Q1943" s="6" t="str">
        <f>VLOOKUP(C1943,'Cleaned Customer Dim'!$A$2:$J$501,10,FALSE)</f>
        <v>Silver</v>
      </c>
      <c r="R1943" s="4" t="str">
        <f>VLOOKUP(D1943,'Cleaned Product Dim'!$A$2:$C$101,3,FALSE)</f>
        <v>Sports</v>
      </c>
      <c r="S1943" s="6">
        <f>VLOOKUP(D1943,'Cleaned Product Dim'!$A$2:$G$101,7,FALSE)</f>
        <v>30.62</v>
      </c>
      <c r="T1943" s="6">
        <f>VLOOKUP(D1943,'Cleaned Product Dim'!$A$2:$H$101,8,FALSE)</f>
        <v>138</v>
      </c>
      <c r="U1943" s="6" t="str">
        <f>VLOOKUP(E1943,'Cleaned Store Dim'!$A$2:$C$21,3,FALSE)</f>
        <v>South</v>
      </c>
      <c r="V1943" s="6" t="str">
        <f>VLOOKUP(E1943,'Cleaned Store Dim'!$A$2:$E$21,5,FALSE)</f>
        <v>Outlet</v>
      </c>
      <c r="W1943" s="6" t="str">
        <f>VLOOKUP(E1943,'Cleaned Store Dim'!$A$2:$F$21,6,FALSE)</f>
        <v>North Nancy</v>
      </c>
    </row>
    <row r="1944" spans="1:23" ht="15.75" x14ac:dyDescent="0.25">
      <c r="A1944" s="4" t="s">
        <v>3909</v>
      </c>
      <c r="B1944" s="20">
        <v>45679</v>
      </c>
      <c r="C1944" s="4" t="s">
        <v>844</v>
      </c>
      <c r="D1944" s="4" t="s">
        <v>1823</v>
      </c>
      <c r="E1944" s="4" t="s">
        <v>1924</v>
      </c>
      <c r="F1944" s="4">
        <v>4</v>
      </c>
      <c r="G1944" s="4">
        <v>87.83</v>
      </c>
      <c r="H1944" s="4">
        <v>0.23</v>
      </c>
      <c r="I1944" s="4" t="s">
        <v>1961</v>
      </c>
      <c r="J1944" s="4">
        <v>270.51639999999998</v>
      </c>
      <c r="K1944" s="4">
        <f t="shared" si="120"/>
        <v>4</v>
      </c>
      <c r="L1944" s="4">
        <f t="shared" si="121"/>
        <v>87.83</v>
      </c>
      <c r="M1944" s="4">
        <f t="shared" si="122"/>
        <v>0.23</v>
      </c>
      <c r="N1944" s="4">
        <f t="shared" si="123"/>
        <v>270.51639999999998</v>
      </c>
      <c r="O1944" s="6">
        <f>VLOOKUP(C1944,'Cleaned Customer Dim'!$A$2:$D$501,4,FALSE)</f>
        <v>27</v>
      </c>
      <c r="P1944" s="6" t="str">
        <f>VLOOKUP(C1944,'Cleaned Customer Dim'!$A$2:$E$501,5,FALSE)</f>
        <v>Female</v>
      </c>
      <c r="Q1944" s="6" t="str">
        <f>VLOOKUP(C1944,'Cleaned Customer Dim'!$A$2:$J$501,10,FALSE)</f>
        <v>Silver</v>
      </c>
      <c r="R1944" s="4" t="str">
        <f>VLOOKUP(D1944,'Cleaned Product Dim'!$A$2:$C$101,3,FALSE)</f>
        <v>Home</v>
      </c>
      <c r="S1944" s="6">
        <f>VLOOKUP(D1944,'Cleaned Product Dim'!$A$2:$G$101,7,FALSE)</f>
        <v>143.43</v>
      </c>
      <c r="T1944" s="6">
        <f>VLOOKUP(D1944,'Cleaned Product Dim'!$A$2:$H$101,8,FALSE)</f>
        <v>58</v>
      </c>
      <c r="U1944" s="6" t="str">
        <f>VLOOKUP(E1944,'Cleaned Store Dim'!$A$2:$C$21,3,FALSE)</f>
        <v>East</v>
      </c>
      <c r="V1944" s="6" t="str">
        <f>VLOOKUP(E1944,'Cleaned Store Dim'!$A$2:$E$21,5,FALSE)</f>
        <v>Online</v>
      </c>
      <c r="W1944" s="6" t="str">
        <f>VLOOKUP(E1944,'Cleaned Store Dim'!$A$2:$F$21,6,FALSE)</f>
        <v>David</v>
      </c>
    </row>
    <row r="1945" spans="1:23" ht="15.75" x14ac:dyDescent="0.25">
      <c r="A1945" s="4" t="s">
        <v>3910</v>
      </c>
      <c r="B1945" s="20">
        <v>45814</v>
      </c>
      <c r="C1945" s="4" t="s">
        <v>886</v>
      </c>
      <c r="D1945" s="4" t="s">
        <v>1750</v>
      </c>
      <c r="E1945" s="4" t="s">
        <v>1921</v>
      </c>
      <c r="F1945" s="4">
        <v>3</v>
      </c>
      <c r="G1945" s="4">
        <v>442.64</v>
      </c>
      <c r="H1945" s="4">
        <v>0.15</v>
      </c>
      <c r="I1945" s="4" t="s">
        <v>1964</v>
      </c>
      <c r="J1945" s="4">
        <v>1128.732</v>
      </c>
      <c r="K1945" s="4">
        <f t="shared" si="120"/>
        <v>3</v>
      </c>
      <c r="L1945" s="4">
        <f t="shared" si="121"/>
        <v>442.64</v>
      </c>
      <c r="M1945" s="4">
        <f t="shared" si="122"/>
        <v>0.15</v>
      </c>
      <c r="N1945" s="4">
        <f t="shared" si="123"/>
        <v>1128.732</v>
      </c>
      <c r="O1945" s="6">
        <f>VLOOKUP(C1945,'Cleaned Customer Dim'!$A$2:$D$501,4,FALSE)</f>
        <v>22</v>
      </c>
      <c r="P1945" s="6" t="str">
        <f>VLOOKUP(C1945,'Cleaned Customer Dim'!$A$2:$E$501,5,FALSE)</f>
        <v>Male</v>
      </c>
      <c r="Q1945" s="6" t="str">
        <f>VLOOKUP(C1945,'Cleaned Customer Dim'!$A$2:$J$501,10,FALSE)</f>
        <v>Gold</v>
      </c>
      <c r="R1945" s="4" t="str">
        <f>VLOOKUP(D1945,'Cleaned Product Dim'!$A$2:$C$101,3,FALSE)</f>
        <v>Home</v>
      </c>
      <c r="S1945" s="6">
        <f>VLOOKUP(D1945,'Cleaned Product Dim'!$A$2:$G$101,7,FALSE)</f>
        <v>461.47</v>
      </c>
      <c r="T1945" s="6">
        <f>VLOOKUP(D1945,'Cleaned Product Dim'!$A$2:$H$101,8,FALSE)</f>
        <v>190</v>
      </c>
      <c r="U1945" s="6" t="str">
        <f>VLOOKUP(E1945,'Cleaned Store Dim'!$A$2:$C$21,3,FALSE)</f>
        <v>South</v>
      </c>
      <c r="V1945" s="6" t="str">
        <f>VLOOKUP(E1945,'Cleaned Store Dim'!$A$2:$E$21,5,FALSE)</f>
        <v>Flagship</v>
      </c>
      <c r="W1945" s="6" t="str">
        <f>VLOOKUP(E1945,'Cleaned Store Dim'!$A$2:$F$21,6,FALSE)</f>
        <v>Johnstad</v>
      </c>
    </row>
    <row r="1946" spans="1:23" ht="15.75" x14ac:dyDescent="0.25">
      <c r="A1946" s="4" t="s">
        <v>3911</v>
      </c>
      <c r="B1946" s="20">
        <v>45795</v>
      </c>
      <c r="C1946" s="4" t="s">
        <v>339</v>
      </c>
      <c r="D1946" s="4" t="s">
        <v>1693</v>
      </c>
      <c r="E1946" s="4" t="s">
        <v>1896</v>
      </c>
      <c r="F1946" s="4">
        <v>3</v>
      </c>
      <c r="G1946" s="4">
        <v>410.04</v>
      </c>
      <c r="H1946" s="4">
        <v>0.09</v>
      </c>
      <c r="I1946" s="4" t="s">
        <v>1964</v>
      </c>
      <c r="J1946" s="4">
        <v>1119.4092000000001</v>
      </c>
      <c r="K1946" s="4">
        <f t="shared" si="120"/>
        <v>3</v>
      </c>
      <c r="L1946" s="4">
        <f t="shared" si="121"/>
        <v>410.04</v>
      </c>
      <c r="M1946" s="4">
        <f t="shared" si="122"/>
        <v>0.09</v>
      </c>
      <c r="N1946" s="4">
        <f t="shared" si="123"/>
        <v>1119.4092000000001</v>
      </c>
      <c r="O1946" s="6">
        <f>VLOOKUP(C1946,'Cleaned Customer Dim'!$A$2:$D$501,4,FALSE)</f>
        <v>28</v>
      </c>
      <c r="P1946" s="6" t="str">
        <f>VLOOKUP(C1946,'Cleaned Customer Dim'!$A$2:$E$501,5,FALSE)</f>
        <v>Female</v>
      </c>
      <c r="Q1946" s="6" t="str">
        <f>VLOOKUP(C1946,'Cleaned Customer Dim'!$A$2:$J$501,10,FALSE)</f>
        <v>Gold</v>
      </c>
      <c r="R1946" s="4" t="str">
        <f>VLOOKUP(D1946,'Cleaned Product Dim'!$A$2:$C$101,3,FALSE)</f>
        <v>Sports</v>
      </c>
      <c r="S1946" s="6">
        <f>VLOOKUP(D1946,'Cleaned Product Dim'!$A$2:$G$101,7,FALSE)</f>
        <v>135.61000000000001</v>
      </c>
      <c r="T1946" s="6">
        <f>VLOOKUP(D1946,'Cleaned Product Dim'!$A$2:$H$101,8,FALSE)</f>
        <v>394</v>
      </c>
      <c r="U1946" s="6" t="str">
        <f>VLOOKUP(E1946,'Cleaned Store Dim'!$A$2:$C$21,3,FALSE)</f>
        <v>South</v>
      </c>
      <c r="V1946" s="6" t="str">
        <f>VLOOKUP(E1946,'Cleaned Store Dim'!$A$2:$E$21,5,FALSE)</f>
        <v>Outlet</v>
      </c>
      <c r="W1946" s="6" t="str">
        <f>VLOOKUP(E1946,'Cleaned Store Dim'!$A$2:$F$21,6,FALSE)</f>
        <v>North Nancy</v>
      </c>
    </row>
    <row r="1947" spans="1:23" ht="15.75" x14ac:dyDescent="0.25">
      <c r="A1947" s="4" t="s">
        <v>3912</v>
      </c>
      <c r="B1947" s="20">
        <v>45797</v>
      </c>
      <c r="C1947" s="4" t="s">
        <v>462</v>
      </c>
      <c r="D1947" s="4" t="s">
        <v>1865</v>
      </c>
      <c r="E1947" s="4" t="s">
        <v>1942</v>
      </c>
      <c r="F1947" s="4">
        <v>1</v>
      </c>
      <c r="G1947" s="4">
        <v>355.31</v>
      </c>
      <c r="H1947" s="4">
        <v>0.27</v>
      </c>
      <c r="I1947" s="4" t="s">
        <v>1959</v>
      </c>
      <c r="J1947" s="4">
        <v>259.37630000000001</v>
      </c>
      <c r="K1947" s="4">
        <f t="shared" si="120"/>
        <v>1</v>
      </c>
      <c r="L1947" s="4">
        <f t="shared" si="121"/>
        <v>355.31</v>
      </c>
      <c r="M1947" s="4">
        <f t="shared" si="122"/>
        <v>0.27</v>
      </c>
      <c r="N1947" s="4">
        <f t="shared" si="123"/>
        <v>259.37630000000001</v>
      </c>
      <c r="O1947" s="6">
        <f>VLOOKUP(C1947,'Cleaned Customer Dim'!$A$2:$D$501,4,FALSE)</f>
        <v>62</v>
      </c>
      <c r="P1947" s="6" t="str">
        <f>VLOOKUP(C1947,'Cleaned Customer Dim'!$A$2:$E$501,5,FALSE)</f>
        <v>Female</v>
      </c>
      <c r="Q1947" s="6" t="str">
        <f>VLOOKUP(C1947,'Cleaned Customer Dim'!$A$2:$J$501,10,FALSE)</f>
        <v>Bronze</v>
      </c>
      <c r="R1947" s="4" t="str">
        <f>VLOOKUP(D1947,'Cleaned Product Dim'!$A$2:$C$101,3,FALSE)</f>
        <v>Beauty</v>
      </c>
      <c r="S1947" s="6">
        <f>VLOOKUP(D1947,'Cleaned Product Dim'!$A$2:$G$101,7,FALSE)</f>
        <v>358.47</v>
      </c>
      <c r="T1947" s="6">
        <f>VLOOKUP(D1947,'Cleaned Product Dim'!$A$2:$H$101,8,FALSE)</f>
        <v>213</v>
      </c>
      <c r="U1947" s="6" t="str">
        <f>VLOOKUP(E1947,'Cleaned Store Dim'!$A$2:$C$21,3,FALSE)</f>
        <v>North</v>
      </c>
      <c r="V1947" s="6" t="str">
        <f>VLOOKUP(E1947,'Cleaned Store Dim'!$A$2:$E$21,5,FALSE)</f>
        <v>Flagship</v>
      </c>
      <c r="W1947" s="6" t="str">
        <f>VLOOKUP(E1947,'Cleaned Store Dim'!$A$2:$F$21,6,FALSE)</f>
        <v>Benson</v>
      </c>
    </row>
    <row r="1948" spans="1:23" ht="15.75" x14ac:dyDescent="0.25">
      <c r="A1948" s="4" t="s">
        <v>3913</v>
      </c>
      <c r="B1948" s="20">
        <v>45607</v>
      </c>
      <c r="C1948" s="4" t="s">
        <v>1187</v>
      </c>
      <c r="D1948" s="4" t="s">
        <v>1594</v>
      </c>
      <c r="E1948" s="4" t="s">
        <v>1932</v>
      </c>
      <c r="F1948" s="4">
        <v>4</v>
      </c>
      <c r="G1948" s="4">
        <v>243.13</v>
      </c>
      <c r="H1948" s="4">
        <v>0.25</v>
      </c>
      <c r="I1948" s="4" t="s">
        <v>1964</v>
      </c>
      <c r="J1948" s="4">
        <v>729.39</v>
      </c>
      <c r="K1948" s="4">
        <f t="shared" si="120"/>
        <v>4</v>
      </c>
      <c r="L1948" s="4">
        <f t="shared" si="121"/>
        <v>243.13</v>
      </c>
      <c r="M1948" s="4">
        <f t="shared" si="122"/>
        <v>0.25</v>
      </c>
      <c r="N1948" s="4">
        <f t="shared" si="123"/>
        <v>729.39</v>
      </c>
      <c r="O1948" s="6">
        <f>VLOOKUP(C1948,'Cleaned Customer Dim'!$A$2:$D$501,4,FALSE)</f>
        <v>30</v>
      </c>
      <c r="P1948" s="6" t="str">
        <f>VLOOKUP(C1948,'Cleaned Customer Dim'!$A$2:$E$501,5,FALSE)</f>
        <v>Male</v>
      </c>
      <c r="Q1948" s="6" t="str">
        <f>VLOOKUP(C1948,'Cleaned Customer Dim'!$A$2:$J$501,10,FALSE)</f>
        <v>Bronze</v>
      </c>
      <c r="R1948" s="4" t="str">
        <f>VLOOKUP(D1948,'Cleaned Product Dim'!$A$2:$C$101,3,FALSE)</f>
        <v>Sports</v>
      </c>
      <c r="S1948" s="6">
        <f>VLOOKUP(D1948,'Cleaned Product Dim'!$A$2:$G$101,7,FALSE)</f>
        <v>495.72</v>
      </c>
      <c r="T1948" s="6">
        <f>VLOOKUP(D1948,'Cleaned Product Dim'!$A$2:$H$101,8,FALSE)</f>
        <v>323</v>
      </c>
      <c r="U1948" s="6" t="str">
        <f>VLOOKUP(E1948,'Cleaned Store Dim'!$A$2:$C$21,3,FALSE)</f>
        <v>East</v>
      </c>
      <c r="V1948" s="6" t="str">
        <f>VLOOKUP(E1948,'Cleaned Store Dim'!$A$2:$E$21,5,FALSE)</f>
        <v>Flagship</v>
      </c>
      <c r="W1948" s="6" t="str">
        <f>VLOOKUP(E1948,'Cleaned Store Dim'!$A$2:$F$21,6,FALSE)</f>
        <v>Johnsonville</v>
      </c>
    </row>
    <row r="1949" spans="1:23" ht="15.75" x14ac:dyDescent="0.25">
      <c r="A1949" s="4" t="s">
        <v>3914</v>
      </c>
      <c r="B1949" s="20">
        <v>45614</v>
      </c>
      <c r="C1949" s="4" t="s">
        <v>748</v>
      </c>
      <c r="D1949" s="4" t="s">
        <v>1759</v>
      </c>
      <c r="E1949" s="4" t="s">
        <v>1927</v>
      </c>
      <c r="F1949" s="4">
        <v>2</v>
      </c>
      <c r="G1949" s="4">
        <v>410.63</v>
      </c>
      <c r="H1949" s="4">
        <v>0.28000000000000003</v>
      </c>
      <c r="I1949" s="4" t="s">
        <v>1964</v>
      </c>
      <c r="J1949" s="4">
        <v>591.30719999999997</v>
      </c>
      <c r="K1949" s="4">
        <f t="shared" si="120"/>
        <v>2</v>
      </c>
      <c r="L1949" s="4">
        <f t="shared" si="121"/>
        <v>410.63</v>
      </c>
      <c r="M1949" s="4">
        <f t="shared" si="122"/>
        <v>0.28000000000000003</v>
      </c>
      <c r="N1949" s="4">
        <f t="shared" si="123"/>
        <v>591.30719999999997</v>
      </c>
      <c r="O1949" s="6">
        <f>VLOOKUP(C1949,'Cleaned Customer Dim'!$A$2:$D$501,4,FALSE)</f>
        <v>32</v>
      </c>
      <c r="P1949" s="6" t="str">
        <f>VLOOKUP(C1949,'Cleaned Customer Dim'!$A$2:$E$501,5,FALSE)</f>
        <v>Female</v>
      </c>
      <c r="Q1949" s="6" t="str">
        <f>VLOOKUP(C1949,'Cleaned Customer Dim'!$A$2:$J$501,10,FALSE)</f>
        <v>Bronze</v>
      </c>
      <c r="R1949" s="4" t="str">
        <f>VLOOKUP(D1949,'Cleaned Product Dim'!$A$2:$C$101,3,FALSE)</f>
        <v>Beauty</v>
      </c>
      <c r="S1949" s="6">
        <f>VLOOKUP(D1949,'Cleaned Product Dim'!$A$2:$G$101,7,FALSE)</f>
        <v>17.309999999999999</v>
      </c>
      <c r="T1949" s="6">
        <f>VLOOKUP(D1949,'Cleaned Product Dim'!$A$2:$H$101,8,FALSE)</f>
        <v>399</v>
      </c>
      <c r="U1949" s="6" t="str">
        <f>VLOOKUP(E1949,'Cleaned Store Dim'!$A$2:$C$21,3,FALSE)</f>
        <v>South</v>
      </c>
      <c r="V1949" s="6" t="str">
        <f>VLOOKUP(E1949,'Cleaned Store Dim'!$A$2:$E$21,5,FALSE)</f>
        <v>Online</v>
      </c>
      <c r="W1949" s="6" t="str">
        <f>VLOOKUP(E1949,'Cleaned Store Dim'!$A$2:$F$21,6,FALSE)</f>
        <v>Lake</v>
      </c>
    </row>
    <row r="1950" spans="1:23" ht="15.75" x14ac:dyDescent="0.25">
      <c r="A1950" s="4" t="s">
        <v>3915</v>
      </c>
      <c r="B1950" s="20">
        <v>45323</v>
      </c>
      <c r="C1950" s="4" t="s">
        <v>1331</v>
      </c>
      <c r="D1950" s="4" t="s">
        <v>1865</v>
      </c>
      <c r="E1950" s="4" t="s">
        <v>1924</v>
      </c>
      <c r="F1950" s="4">
        <v>4</v>
      </c>
      <c r="G1950" s="4">
        <v>101.25</v>
      </c>
      <c r="H1950" s="4">
        <v>0.16</v>
      </c>
      <c r="I1950" s="4" t="s">
        <v>1961</v>
      </c>
      <c r="J1950" s="4">
        <v>340.2</v>
      </c>
      <c r="K1950" s="4">
        <f t="shared" si="120"/>
        <v>4</v>
      </c>
      <c r="L1950" s="4">
        <f t="shared" si="121"/>
        <v>101.25</v>
      </c>
      <c r="M1950" s="4">
        <f t="shared" si="122"/>
        <v>0.16</v>
      </c>
      <c r="N1950" s="4">
        <f t="shared" si="123"/>
        <v>340.2</v>
      </c>
      <c r="O1950" s="6">
        <f>VLOOKUP(C1950,'Cleaned Customer Dim'!$A$2:$D$501,4,FALSE)</f>
        <v>40</v>
      </c>
      <c r="P1950" s="6" t="str">
        <f>VLOOKUP(C1950,'Cleaned Customer Dim'!$A$2:$E$501,5,FALSE)</f>
        <v>Male</v>
      </c>
      <c r="Q1950" s="6" t="str">
        <f>VLOOKUP(C1950,'Cleaned Customer Dim'!$A$2:$J$501,10,FALSE)</f>
        <v>Bronze</v>
      </c>
      <c r="R1950" s="4" t="str">
        <f>VLOOKUP(D1950,'Cleaned Product Dim'!$A$2:$C$101,3,FALSE)</f>
        <v>Beauty</v>
      </c>
      <c r="S1950" s="6">
        <f>VLOOKUP(D1950,'Cleaned Product Dim'!$A$2:$G$101,7,FALSE)</f>
        <v>358.47</v>
      </c>
      <c r="T1950" s="6">
        <f>VLOOKUP(D1950,'Cleaned Product Dim'!$A$2:$H$101,8,FALSE)</f>
        <v>213</v>
      </c>
      <c r="U1950" s="6" t="str">
        <f>VLOOKUP(E1950,'Cleaned Store Dim'!$A$2:$C$21,3,FALSE)</f>
        <v>East</v>
      </c>
      <c r="V1950" s="6" t="str">
        <f>VLOOKUP(E1950,'Cleaned Store Dim'!$A$2:$E$21,5,FALSE)</f>
        <v>Online</v>
      </c>
      <c r="W1950" s="6" t="str">
        <f>VLOOKUP(E1950,'Cleaned Store Dim'!$A$2:$F$21,6,FALSE)</f>
        <v>David</v>
      </c>
    </row>
    <row r="1951" spans="1:23" ht="15.75" x14ac:dyDescent="0.25">
      <c r="A1951" s="4" t="s">
        <v>3916</v>
      </c>
      <c r="B1951" s="20">
        <v>45566</v>
      </c>
      <c r="C1951" s="4" t="s">
        <v>741</v>
      </c>
      <c r="D1951" s="4" t="s">
        <v>1585</v>
      </c>
      <c r="E1951" s="4" t="s">
        <v>1942</v>
      </c>
      <c r="F1951" s="4">
        <v>4</v>
      </c>
      <c r="G1951" s="4">
        <v>716.39</v>
      </c>
      <c r="H1951" s="4">
        <v>0.03</v>
      </c>
      <c r="I1951" s="4" t="s">
        <v>1961</v>
      </c>
      <c r="J1951" s="4">
        <v>2779.5931999999998</v>
      </c>
      <c r="K1951" s="4">
        <f t="shared" si="120"/>
        <v>4</v>
      </c>
      <c r="L1951" s="4">
        <f t="shared" si="121"/>
        <v>716.39</v>
      </c>
      <c r="M1951" s="4">
        <f t="shared" si="122"/>
        <v>0.03</v>
      </c>
      <c r="N1951" s="4">
        <f t="shared" si="123"/>
        <v>2779.5931999999998</v>
      </c>
      <c r="O1951" s="6">
        <f>VLOOKUP(C1951,'Cleaned Customer Dim'!$A$2:$D$501,4,FALSE)</f>
        <v>54</v>
      </c>
      <c r="P1951" s="6" t="str">
        <f>VLOOKUP(C1951,'Cleaned Customer Dim'!$A$2:$E$501,5,FALSE)</f>
        <v>Male</v>
      </c>
      <c r="Q1951" s="6" t="str">
        <f>VLOOKUP(C1951,'Cleaned Customer Dim'!$A$2:$J$501,10,FALSE)</f>
        <v>Gold</v>
      </c>
      <c r="R1951" s="4" t="str">
        <f>VLOOKUP(D1951,'Cleaned Product Dim'!$A$2:$C$101,3,FALSE)</f>
        <v>Home</v>
      </c>
      <c r="S1951" s="6">
        <f>VLOOKUP(D1951,'Cleaned Product Dim'!$A$2:$G$101,7,FALSE)</f>
        <v>218.86</v>
      </c>
      <c r="T1951" s="6">
        <f>VLOOKUP(D1951,'Cleaned Product Dim'!$A$2:$H$101,8,FALSE)</f>
        <v>170</v>
      </c>
      <c r="U1951" s="6" t="str">
        <f>VLOOKUP(E1951,'Cleaned Store Dim'!$A$2:$C$21,3,FALSE)</f>
        <v>North</v>
      </c>
      <c r="V1951" s="6" t="str">
        <f>VLOOKUP(E1951,'Cleaned Store Dim'!$A$2:$E$21,5,FALSE)</f>
        <v>Flagship</v>
      </c>
      <c r="W1951" s="6" t="str">
        <f>VLOOKUP(E1951,'Cleaned Store Dim'!$A$2:$F$21,6,FALSE)</f>
        <v>Benson</v>
      </c>
    </row>
    <row r="1952" spans="1:23" ht="15.75" x14ac:dyDescent="0.25">
      <c r="A1952" s="4" t="s">
        <v>3917</v>
      </c>
      <c r="B1952" s="20">
        <v>45311</v>
      </c>
      <c r="C1952" s="4" t="s">
        <v>342</v>
      </c>
      <c r="D1952" s="4" t="s">
        <v>1802</v>
      </c>
      <c r="E1952" s="4" t="s">
        <v>1892</v>
      </c>
      <c r="F1952" s="4">
        <v>1</v>
      </c>
      <c r="G1952" s="4">
        <v>721.74</v>
      </c>
      <c r="H1952" s="4">
        <v>0.24</v>
      </c>
      <c r="I1952" s="4" t="s">
        <v>1961</v>
      </c>
      <c r="J1952" s="4">
        <v>548.52240000000006</v>
      </c>
      <c r="K1952" s="4">
        <f t="shared" si="120"/>
        <v>1</v>
      </c>
      <c r="L1952" s="4">
        <f t="shared" si="121"/>
        <v>721.74</v>
      </c>
      <c r="M1952" s="4">
        <f t="shared" si="122"/>
        <v>0.24</v>
      </c>
      <c r="N1952" s="4">
        <f t="shared" si="123"/>
        <v>548.52240000000006</v>
      </c>
      <c r="O1952" s="6">
        <f>VLOOKUP(C1952,'Cleaned Customer Dim'!$A$2:$D$501,4,FALSE)</f>
        <v>43</v>
      </c>
      <c r="P1952" s="6" t="str">
        <f>VLOOKUP(C1952,'Cleaned Customer Dim'!$A$2:$E$501,5,FALSE)</f>
        <v>Female</v>
      </c>
      <c r="Q1952" s="6" t="str">
        <f>VLOOKUP(C1952,'Cleaned Customer Dim'!$A$2:$J$501,10,FALSE)</f>
        <v>Gold</v>
      </c>
      <c r="R1952" s="4" t="str">
        <f>VLOOKUP(D1952,'Cleaned Product Dim'!$A$2:$C$101,3,FALSE)</f>
        <v>Sports</v>
      </c>
      <c r="S1952" s="6">
        <f>VLOOKUP(D1952,'Cleaned Product Dim'!$A$2:$G$101,7,FALSE)</f>
        <v>107.06</v>
      </c>
      <c r="T1952" s="6">
        <f>VLOOKUP(D1952,'Cleaned Product Dim'!$A$2:$H$101,8,FALSE)</f>
        <v>359</v>
      </c>
      <c r="U1952" s="6" t="str">
        <f>VLOOKUP(E1952,'Cleaned Store Dim'!$A$2:$C$21,3,FALSE)</f>
        <v>North</v>
      </c>
      <c r="V1952" s="6" t="str">
        <f>VLOOKUP(E1952,'Cleaned Store Dim'!$A$2:$E$21,5,FALSE)</f>
        <v>Flagship</v>
      </c>
      <c r="W1952" s="6" t="str">
        <f>VLOOKUP(E1952,'Cleaned Store Dim'!$A$2:$F$21,6,FALSE)</f>
        <v>Daniel</v>
      </c>
    </row>
    <row r="1953" spans="1:23" ht="15.75" x14ac:dyDescent="0.25">
      <c r="A1953" s="4" t="s">
        <v>3918</v>
      </c>
      <c r="B1953" s="20">
        <v>45702</v>
      </c>
      <c r="C1953" s="4" t="s">
        <v>209</v>
      </c>
      <c r="D1953" s="4" t="s">
        <v>1768</v>
      </c>
      <c r="E1953" s="4" t="s">
        <v>1927</v>
      </c>
      <c r="F1953" s="4">
        <v>2</v>
      </c>
      <c r="G1953" s="4">
        <v>527.91</v>
      </c>
      <c r="H1953" s="4">
        <v>0.02</v>
      </c>
      <c r="I1953" s="4" t="s">
        <v>1959</v>
      </c>
      <c r="J1953" s="4">
        <v>1034.7036000000001</v>
      </c>
      <c r="K1953" s="4">
        <f t="shared" si="120"/>
        <v>2</v>
      </c>
      <c r="L1953" s="4">
        <f t="shared" si="121"/>
        <v>527.91</v>
      </c>
      <c r="M1953" s="4">
        <f t="shared" si="122"/>
        <v>0.02</v>
      </c>
      <c r="N1953" s="4">
        <f t="shared" si="123"/>
        <v>1034.7036000000001</v>
      </c>
      <c r="O1953" s="6">
        <f>VLOOKUP(C1953,'Cleaned Customer Dim'!$A$2:$D$501,4,FALSE)</f>
        <v>24</v>
      </c>
      <c r="P1953" s="6" t="str">
        <f>VLOOKUP(C1953,'Cleaned Customer Dim'!$A$2:$E$501,5,FALSE)</f>
        <v>Male</v>
      </c>
      <c r="Q1953" s="6" t="str">
        <f>VLOOKUP(C1953,'Cleaned Customer Dim'!$A$2:$J$501,10,FALSE)</f>
        <v>Platinum</v>
      </c>
      <c r="R1953" s="4" t="str">
        <f>VLOOKUP(D1953,'Cleaned Product Dim'!$A$2:$C$101,3,FALSE)</f>
        <v>Electronics</v>
      </c>
      <c r="S1953" s="6">
        <f>VLOOKUP(D1953,'Cleaned Product Dim'!$A$2:$G$101,7,FALSE)</f>
        <v>86.42</v>
      </c>
      <c r="T1953" s="6">
        <f>VLOOKUP(D1953,'Cleaned Product Dim'!$A$2:$H$101,8,FALSE)</f>
        <v>222</v>
      </c>
      <c r="U1953" s="6" t="str">
        <f>VLOOKUP(E1953,'Cleaned Store Dim'!$A$2:$C$21,3,FALSE)</f>
        <v>South</v>
      </c>
      <c r="V1953" s="6" t="str">
        <f>VLOOKUP(E1953,'Cleaned Store Dim'!$A$2:$E$21,5,FALSE)</f>
        <v>Online</v>
      </c>
      <c r="W1953" s="6" t="str">
        <f>VLOOKUP(E1953,'Cleaned Store Dim'!$A$2:$F$21,6,FALSE)</f>
        <v>Lake</v>
      </c>
    </row>
    <row r="1954" spans="1:23" ht="15.75" x14ac:dyDescent="0.25">
      <c r="A1954" s="4" t="s">
        <v>3919</v>
      </c>
      <c r="B1954" s="20">
        <v>45525</v>
      </c>
      <c r="C1954" s="4" t="s">
        <v>1016</v>
      </c>
      <c r="D1954" s="4" t="s">
        <v>1738</v>
      </c>
      <c r="E1954" s="4" t="s">
        <v>1932</v>
      </c>
      <c r="F1954" s="4">
        <v>2</v>
      </c>
      <c r="G1954" s="4">
        <v>945.92</v>
      </c>
      <c r="H1954" s="4">
        <v>0.19</v>
      </c>
      <c r="I1954" s="4" t="s">
        <v>1964</v>
      </c>
      <c r="J1954" s="4">
        <v>1532.3904</v>
      </c>
      <c r="K1954" s="4">
        <f t="shared" si="120"/>
        <v>2</v>
      </c>
      <c r="L1954" s="4">
        <f t="shared" si="121"/>
        <v>945.92</v>
      </c>
      <c r="M1954" s="4">
        <f t="shared" si="122"/>
        <v>0.19</v>
      </c>
      <c r="N1954" s="4">
        <f t="shared" si="123"/>
        <v>1532.3904</v>
      </c>
      <c r="O1954" s="6">
        <f>VLOOKUP(C1954,'Cleaned Customer Dim'!$A$2:$D$501,4,FALSE)</f>
        <v>54</v>
      </c>
      <c r="P1954" s="6" t="str">
        <f>VLOOKUP(C1954,'Cleaned Customer Dim'!$A$2:$E$501,5,FALSE)</f>
        <v>Male</v>
      </c>
      <c r="Q1954" s="6" t="str">
        <f>VLOOKUP(C1954,'Cleaned Customer Dim'!$A$2:$J$501,10,FALSE)</f>
        <v>Platinum</v>
      </c>
      <c r="R1954" s="4" t="str">
        <f>VLOOKUP(D1954,'Cleaned Product Dim'!$A$2:$C$101,3,FALSE)</f>
        <v>Sports</v>
      </c>
      <c r="S1954" s="6">
        <f>VLOOKUP(D1954,'Cleaned Product Dim'!$A$2:$G$101,7,FALSE)</f>
        <v>212.26</v>
      </c>
      <c r="T1954" s="6">
        <f>VLOOKUP(D1954,'Cleaned Product Dim'!$A$2:$H$101,8,FALSE)</f>
        <v>82</v>
      </c>
      <c r="U1954" s="6" t="str">
        <f>VLOOKUP(E1954,'Cleaned Store Dim'!$A$2:$C$21,3,FALSE)</f>
        <v>East</v>
      </c>
      <c r="V1954" s="6" t="str">
        <f>VLOOKUP(E1954,'Cleaned Store Dim'!$A$2:$E$21,5,FALSE)</f>
        <v>Flagship</v>
      </c>
      <c r="W1954" s="6" t="str">
        <f>VLOOKUP(E1954,'Cleaned Store Dim'!$A$2:$F$21,6,FALSE)</f>
        <v>Johnsonville</v>
      </c>
    </row>
    <row r="1955" spans="1:23" ht="15.75" x14ac:dyDescent="0.25">
      <c r="A1955" s="4" t="s">
        <v>3920</v>
      </c>
      <c r="B1955" s="20">
        <v>45721</v>
      </c>
      <c r="C1955" s="4" t="s">
        <v>299</v>
      </c>
      <c r="D1955" s="4" t="s">
        <v>1750</v>
      </c>
      <c r="E1955" s="4" t="s">
        <v>1942</v>
      </c>
      <c r="F1955" s="4">
        <v>2</v>
      </c>
      <c r="G1955" s="4">
        <v>981.35</v>
      </c>
      <c r="H1955" s="4">
        <v>0.16</v>
      </c>
      <c r="I1955" s="4" t="s">
        <v>1961</v>
      </c>
      <c r="J1955" s="4">
        <v>1648.6679999999999</v>
      </c>
      <c r="K1955" s="4">
        <f t="shared" si="120"/>
        <v>2</v>
      </c>
      <c r="L1955" s="4">
        <f t="shared" si="121"/>
        <v>981.35</v>
      </c>
      <c r="M1955" s="4">
        <f t="shared" si="122"/>
        <v>0.16</v>
      </c>
      <c r="N1955" s="4">
        <f t="shared" si="123"/>
        <v>1648.6679999999999</v>
      </c>
      <c r="O1955" s="6">
        <f>VLOOKUP(C1955,'Cleaned Customer Dim'!$A$2:$D$501,4,FALSE)</f>
        <v>34</v>
      </c>
      <c r="P1955" s="6" t="str">
        <f>VLOOKUP(C1955,'Cleaned Customer Dim'!$A$2:$E$501,5,FALSE)</f>
        <v>Female</v>
      </c>
      <c r="Q1955" s="6" t="str">
        <f>VLOOKUP(C1955,'Cleaned Customer Dim'!$A$2:$J$501,10,FALSE)</f>
        <v>Platinum</v>
      </c>
      <c r="R1955" s="4" t="str">
        <f>VLOOKUP(D1955,'Cleaned Product Dim'!$A$2:$C$101,3,FALSE)</f>
        <v>Home</v>
      </c>
      <c r="S1955" s="6">
        <f>VLOOKUP(D1955,'Cleaned Product Dim'!$A$2:$G$101,7,FALSE)</f>
        <v>461.47</v>
      </c>
      <c r="T1955" s="6">
        <f>VLOOKUP(D1955,'Cleaned Product Dim'!$A$2:$H$101,8,FALSE)</f>
        <v>190</v>
      </c>
      <c r="U1955" s="6" t="str">
        <f>VLOOKUP(E1955,'Cleaned Store Dim'!$A$2:$C$21,3,FALSE)</f>
        <v>North</v>
      </c>
      <c r="V1955" s="6" t="str">
        <f>VLOOKUP(E1955,'Cleaned Store Dim'!$A$2:$E$21,5,FALSE)</f>
        <v>Flagship</v>
      </c>
      <c r="W1955" s="6" t="str">
        <f>VLOOKUP(E1955,'Cleaned Store Dim'!$A$2:$F$21,6,FALSE)</f>
        <v>Benson</v>
      </c>
    </row>
    <row r="1956" spans="1:23" ht="15.75" x14ac:dyDescent="0.25">
      <c r="A1956" s="4" t="s">
        <v>3921</v>
      </c>
      <c r="B1956" s="20">
        <v>45967</v>
      </c>
      <c r="C1956" s="4" t="s">
        <v>732</v>
      </c>
      <c r="D1956" s="4" t="s">
        <v>1759</v>
      </c>
      <c r="E1956" s="4" t="s">
        <v>1901</v>
      </c>
      <c r="F1956" s="4">
        <v>1</v>
      </c>
      <c r="G1956" s="4">
        <v>913.99</v>
      </c>
      <c r="H1956" s="4">
        <v>0.14000000000000001</v>
      </c>
      <c r="I1956" s="4" t="s">
        <v>1959</v>
      </c>
      <c r="J1956" s="4">
        <v>786.03139999999996</v>
      </c>
      <c r="K1956" s="4">
        <f t="shared" si="120"/>
        <v>1</v>
      </c>
      <c r="L1956" s="4">
        <f t="shared" si="121"/>
        <v>913.99</v>
      </c>
      <c r="M1956" s="4">
        <f t="shared" si="122"/>
        <v>0.14000000000000001</v>
      </c>
      <c r="N1956" s="4">
        <f t="shared" si="123"/>
        <v>786.03139999999996</v>
      </c>
      <c r="O1956" s="6">
        <f>VLOOKUP(C1956,'Cleaned Customer Dim'!$A$2:$D$501,4,FALSE)</f>
        <v>50</v>
      </c>
      <c r="P1956" s="6" t="str">
        <f>VLOOKUP(C1956,'Cleaned Customer Dim'!$A$2:$E$501,5,FALSE)</f>
        <v>Male</v>
      </c>
      <c r="Q1956" s="6" t="str">
        <f>VLOOKUP(C1956,'Cleaned Customer Dim'!$A$2:$J$501,10,FALSE)</f>
        <v>Platinum</v>
      </c>
      <c r="R1956" s="4" t="str">
        <f>VLOOKUP(D1956,'Cleaned Product Dim'!$A$2:$C$101,3,FALSE)</f>
        <v>Beauty</v>
      </c>
      <c r="S1956" s="6">
        <f>VLOOKUP(D1956,'Cleaned Product Dim'!$A$2:$G$101,7,FALSE)</f>
        <v>17.309999999999999</v>
      </c>
      <c r="T1956" s="6">
        <f>VLOOKUP(D1956,'Cleaned Product Dim'!$A$2:$H$101,8,FALSE)</f>
        <v>399</v>
      </c>
      <c r="U1956" s="6" t="str">
        <f>VLOOKUP(E1956,'Cleaned Store Dim'!$A$2:$C$21,3,FALSE)</f>
        <v>North</v>
      </c>
      <c r="V1956" s="6" t="str">
        <f>VLOOKUP(E1956,'Cleaned Store Dim'!$A$2:$E$21,5,FALSE)</f>
        <v>Outlet</v>
      </c>
      <c r="W1956" s="6" t="str">
        <f>VLOOKUP(E1956,'Cleaned Store Dim'!$A$2:$F$21,6,FALSE)</f>
        <v>Goldberg</v>
      </c>
    </row>
    <row r="1957" spans="1:23" ht="15.75" x14ac:dyDescent="0.25">
      <c r="A1957" s="4" t="s">
        <v>3922</v>
      </c>
      <c r="B1957" s="20">
        <v>45863</v>
      </c>
      <c r="C1957" s="4" t="s">
        <v>58</v>
      </c>
      <c r="D1957" s="4" t="s">
        <v>1780</v>
      </c>
      <c r="E1957" s="4" t="s">
        <v>1917</v>
      </c>
      <c r="F1957" s="4">
        <v>4</v>
      </c>
      <c r="G1957" s="4">
        <v>270.69</v>
      </c>
      <c r="H1957" s="4">
        <v>0.18</v>
      </c>
      <c r="I1957" s="4" t="s">
        <v>1961</v>
      </c>
      <c r="J1957" s="4">
        <v>887.86320000000001</v>
      </c>
      <c r="K1957" s="4">
        <f t="shared" si="120"/>
        <v>4</v>
      </c>
      <c r="L1957" s="4">
        <f t="shared" si="121"/>
        <v>270.69</v>
      </c>
      <c r="M1957" s="4">
        <f t="shared" si="122"/>
        <v>0.18</v>
      </c>
      <c r="N1957" s="4">
        <f t="shared" si="123"/>
        <v>887.86320000000001</v>
      </c>
      <c r="O1957" s="6">
        <f>VLOOKUP(C1957,'Cleaned Customer Dim'!$A$2:$D$501,4,FALSE)</f>
        <v>28</v>
      </c>
      <c r="P1957" s="6" t="str">
        <f>VLOOKUP(C1957,'Cleaned Customer Dim'!$A$2:$E$501,5,FALSE)</f>
        <v>Female</v>
      </c>
      <c r="Q1957" s="6" t="str">
        <f>VLOOKUP(C1957,'Cleaned Customer Dim'!$A$2:$J$501,10,FALSE)</f>
        <v>Gold</v>
      </c>
      <c r="R1957" s="4" t="str">
        <f>VLOOKUP(D1957,'Cleaned Product Dim'!$A$2:$C$101,3,FALSE)</f>
        <v>Beauty</v>
      </c>
      <c r="S1957" s="6">
        <f>VLOOKUP(D1957,'Cleaned Product Dim'!$A$2:$G$101,7,FALSE)</f>
        <v>340.39</v>
      </c>
      <c r="T1957" s="6">
        <f>VLOOKUP(D1957,'Cleaned Product Dim'!$A$2:$H$101,8,FALSE)</f>
        <v>177</v>
      </c>
      <c r="U1957" s="6" t="str">
        <f>VLOOKUP(E1957,'Cleaned Store Dim'!$A$2:$C$21,3,FALSE)</f>
        <v>West</v>
      </c>
      <c r="V1957" s="6" t="str">
        <f>VLOOKUP(E1957,'Cleaned Store Dim'!$A$2:$E$21,5,FALSE)</f>
        <v>Online</v>
      </c>
      <c r="W1957" s="6" t="str">
        <f>VLOOKUP(E1957,'Cleaned Store Dim'!$A$2:$F$21,6,FALSE)</f>
        <v>Thompson</v>
      </c>
    </row>
    <row r="1958" spans="1:23" ht="15.75" x14ac:dyDescent="0.25">
      <c r="A1958" s="4" t="s">
        <v>3923</v>
      </c>
      <c r="B1958" s="20">
        <v>45687</v>
      </c>
      <c r="C1958" s="4" t="s">
        <v>545</v>
      </c>
      <c r="D1958" s="4" t="s">
        <v>1814</v>
      </c>
      <c r="E1958" s="4" t="s">
        <v>1911</v>
      </c>
      <c r="F1958" s="4">
        <v>3</v>
      </c>
      <c r="G1958" s="4">
        <v>998.58</v>
      </c>
      <c r="H1958" s="4">
        <v>0.02</v>
      </c>
      <c r="I1958" s="4" t="s">
        <v>1959</v>
      </c>
      <c r="J1958" s="4">
        <v>2935.8252000000002</v>
      </c>
      <c r="K1958" s="4">
        <f t="shared" si="120"/>
        <v>3</v>
      </c>
      <c r="L1958" s="4">
        <f t="shared" si="121"/>
        <v>998.58</v>
      </c>
      <c r="M1958" s="4">
        <f t="shared" si="122"/>
        <v>0.02</v>
      </c>
      <c r="N1958" s="4">
        <f t="shared" si="123"/>
        <v>2935.8252000000002</v>
      </c>
      <c r="O1958" s="6">
        <f>VLOOKUP(C1958,'Cleaned Customer Dim'!$A$2:$D$501,4,FALSE)</f>
        <v>18</v>
      </c>
      <c r="P1958" s="6" t="str">
        <f>VLOOKUP(C1958,'Cleaned Customer Dim'!$A$2:$E$501,5,FALSE)</f>
        <v>Female</v>
      </c>
      <c r="Q1958" s="6" t="str">
        <f>VLOOKUP(C1958,'Cleaned Customer Dim'!$A$2:$J$501,10,FALSE)</f>
        <v>Silver</v>
      </c>
      <c r="R1958" s="4" t="str">
        <f>VLOOKUP(D1958,'Cleaned Product Dim'!$A$2:$C$101,3,FALSE)</f>
        <v>Electronics</v>
      </c>
      <c r="S1958" s="6">
        <f>VLOOKUP(D1958,'Cleaned Product Dim'!$A$2:$G$101,7,FALSE)</f>
        <v>480.9</v>
      </c>
      <c r="T1958" s="6">
        <f>VLOOKUP(D1958,'Cleaned Product Dim'!$A$2:$H$101,8,FALSE)</f>
        <v>104</v>
      </c>
      <c r="U1958" s="6" t="str">
        <f>VLOOKUP(E1958,'Cleaned Store Dim'!$A$2:$C$21,3,FALSE)</f>
        <v>East</v>
      </c>
      <c r="V1958" s="6" t="str">
        <f>VLOOKUP(E1958,'Cleaned Store Dim'!$A$2:$E$21,5,FALSE)</f>
        <v>Online</v>
      </c>
      <c r="W1958" s="6" t="str">
        <f>VLOOKUP(E1958,'Cleaned Store Dim'!$A$2:$F$21,6,FALSE)</f>
        <v>Joseph</v>
      </c>
    </row>
    <row r="1959" spans="1:23" ht="15.75" x14ac:dyDescent="0.25">
      <c r="A1959" s="4" t="s">
        <v>3924</v>
      </c>
      <c r="B1959" s="20">
        <v>45806</v>
      </c>
      <c r="C1959" s="4" t="s">
        <v>1420</v>
      </c>
      <c r="D1959" s="4" t="s">
        <v>1689</v>
      </c>
      <c r="E1959" s="4" t="s">
        <v>1921</v>
      </c>
      <c r="F1959" s="4">
        <v>3</v>
      </c>
      <c r="G1959" s="4">
        <v>765.12</v>
      </c>
      <c r="H1959" s="4">
        <v>0.18</v>
      </c>
      <c r="I1959" s="4" t="s">
        <v>1959</v>
      </c>
      <c r="J1959" s="4">
        <v>1882.1952000000001</v>
      </c>
      <c r="K1959" s="4">
        <f t="shared" si="120"/>
        <v>3</v>
      </c>
      <c r="L1959" s="4">
        <f t="shared" si="121"/>
        <v>765.12</v>
      </c>
      <c r="M1959" s="4">
        <f t="shared" si="122"/>
        <v>0.18</v>
      </c>
      <c r="N1959" s="4">
        <f t="shared" si="123"/>
        <v>1882.1952000000001</v>
      </c>
      <c r="O1959" s="6">
        <f>VLOOKUP(C1959,'Cleaned Customer Dim'!$A$2:$D$501,4,FALSE)</f>
        <v>59</v>
      </c>
      <c r="P1959" s="6" t="str">
        <f>VLOOKUP(C1959,'Cleaned Customer Dim'!$A$2:$E$501,5,FALSE)</f>
        <v>Female</v>
      </c>
      <c r="Q1959" s="6" t="str">
        <f>VLOOKUP(C1959,'Cleaned Customer Dim'!$A$2:$J$501,10,FALSE)</f>
        <v>Gold</v>
      </c>
      <c r="R1959" s="4" t="str">
        <f>VLOOKUP(D1959,'Cleaned Product Dim'!$A$2:$C$101,3,FALSE)</f>
        <v>Clothing</v>
      </c>
      <c r="S1959" s="6">
        <f>VLOOKUP(D1959,'Cleaned Product Dim'!$A$2:$G$101,7,FALSE)</f>
        <v>353.47</v>
      </c>
      <c r="T1959" s="6">
        <f>VLOOKUP(D1959,'Cleaned Product Dim'!$A$2:$H$101,8,FALSE)</f>
        <v>214</v>
      </c>
      <c r="U1959" s="6" t="str">
        <f>VLOOKUP(E1959,'Cleaned Store Dim'!$A$2:$C$21,3,FALSE)</f>
        <v>South</v>
      </c>
      <c r="V1959" s="6" t="str">
        <f>VLOOKUP(E1959,'Cleaned Store Dim'!$A$2:$E$21,5,FALSE)</f>
        <v>Flagship</v>
      </c>
      <c r="W1959" s="6" t="str">
        <f>VLOOKUP(E1959,'Cleaned Store Dim'!$A$2:$F$21,6,FALSE)</f>
        <v>Johnstad</v>
      </c>
    </row>
    <row r="1960" spans="1:23" ht="15.75" x14ac:dyDescent="0.25">
      <c r="A1960" s="4" t="s">
        <v>3925</v>
      </c>
      <c r="B1960" s="20">
        <v>45216</v>
      </c>
      <c r="C1960" s="4" t="s">
        <v>268</v>
      </c>
      <c r="D1960" s="4" t="s">
        <v>1774</v>
      </c>
      <c r="E1960" s="4" t="s">
        <v>1948</v>
      </c>
      <c r="F1960" s="4">
        <v>3</v>
      </c>
      <c r="G1960" s="4">
        <v>449.99</v>
      </c>
      <c r="H1960" s="4">
        <v>0.17</v>
      </c>
      <c r="I1960" s="4" t="s">
        <v>1964</v>
      </c>
      <c r="J1960" s="4">
        <v>1120.4751000000001</v>
      </c>
      <c r="K1960" s="4">
        <f t="shared" si="120"/>
        <v>3</v>
      </c>
      <c r="L1960" s="4">
        <f t="shared" si="121"/>
        <v>449.99</v>
      </c>
      <c r="M1960" s="4">
        <f t="shared" si="122"/>
        <v>0.17</v>
      </c>
      <c r="N1960" s="4">
        <f t="shared" si="123"/>
        <v>1120.4751000000001</v>
      </c>
      <c r="O1960" s="6">
        <f>VLOOKUP(C1960,'Cleaned Customer Dim'!$A$2:$D$501,4,FALSE)</f>
        <v>39</v>
      </c>
      <c r="P1960" s="6" t="str">
        <f>VLOOKUP(C1960,'Cleaned Customer Dim'!$A$2:$E$501,5,FALSE)</f>
        <v>Female</v>
      </c>
      <c r="Q1960" s="6" t="str">
        <f>VLOOKUP(C1960,'Cleaned Customer Dim'!$A$2:$J$501,10,FALSE)</f>
        <v>Gold</v>
      </c>
      <c r="R1960" s="4" t="str">
        <f>VLOOKUP(D1960,'Cleaned Product Dim'!$A$2:$C$101,3,FALSE)</f>
        <v>Beauty</v>
      </c>
      <c r="S1960" s="6">
        <f>VLOOKUP(D1960,'Cleaned Product Dim'!$A$2:$G$101,7,FALSE)</f>
        <v>299.11</v>
      </c>
      <c r="T1960" s="6">
        <f>VLOOKUP(D1960,'Cleaned Product Dim'!$A$2:$H$101,8,FALSE)</f>
        <v>118</v>
      </c>
      <c r="U1960" s="6" t="str">
        <f>VLOOKUP(E1960,'Cleaned Store Dim'!$A$2:$C$21,3,FALSE)</f>
        <v>East</v>
      </c>
      <c r="V1960" s="6" t="str">
        <f>VLOOKUP(E1960,'Cleaned Store Dim'!$A$2:$E$21,5,FALSE)</f>
        <v>Online</v>
      </c>
      <c r="W1960" s="6" t="str">
        <f>VLOOKUP(E1960,'Cleaned Store Dim'!$A$2:$F$21,6,FALSE)</f>
        <v>Vasquez</v>
      </c>
    </row>
    <row r="1961" spans="1:23" ht="15.75" x14ac:dyDescent="0.25">
      <c r="A1961" s="4" t="s">
        <v>3926</v>
      </c>
      <c r="B1961" s="20">
        <v>45639</v>
      </c>
      <c r="C1961" s="4" t="s">
        <v>817</v>
      </c>
      <c r="D1961" s="4" t="s">
        <v>1709</v>
      </c>
      <c r="E1961" s="4" t="s">
        <v>1927</v>
      </c>
      <c r="F1961" s="4">
        <v>2</v>
      </c>
      <c r="G1961" s="4">
        <v>249.02</v>
      </c>
      <c r="H1961" s="4">
        <v>0.01</v>
      </c>
      <c r="I1961" s="4" t="s">
        <v>1964</v>
      </c>
      <c r="J1961" s="4">
        <v>493.05959999999999</v>
      </c>
      <c r="K1961" s="4">
        <f t="shared" si="120"/>
        <v>2</v>
      </c>
      <c r="L1961" s="4">
        <f t="shared" si="121"/>
        <v>249.02</v>
      </c>
      <c r="M1961" s="4">
        <f t="shared" si="122"/>
        <v>0.01</v>
      </c>
      <c r="N1961" s="4">
        <f t="shared" si="123"/>
        <v>493.05959999999999</v>
      </c>
      <c r="O1961" s="6">
        <f>VLOOKUP(C1961,'Cleaned Customer Dim'!$A$2:$D$501,4,FALSE)</f>
        <v>26</v>
      </c>
      <c r="P1961" s="6" t="str">
        <f>VLOOKUP(C1961,'Cleaned Customer Dim'!$A$2:$E$501,5,FALSE)</f>
        <v>Male</v>
      </c>
      <c r="Q1961" s="6" t="str">
        <f>VLOOKUP(C1961,'Cleaned Customer Dim'!$A$2:$J$501,10,FALSE)</f>
        <v>Silver</v>
      </c>
      <c r="R1961" s="4" t="str">
        <f>VLOOKUP(D1961,'Cleaned Product Dim'!$A$2:$C$101,3,FALSE)</f>
        <v>Electronics</v>
      </c>
      <c r="S1961" s="6">
        <f>VLOOKUP(D1961,'Cleaned Product Dim'!$A$2:$G$101,7,FALSE)</f>
        <v>253.33</v>
      </c>
      <c r="T1961" s="6">
        <f>VLOOKUP(D1961,'Cleaned Product Dim'!$A$2:$H$101,8,FALSE)</f>
        <v>266</v>
      </c>
      <c r="U1961" s="6" t="str">
        <f>VLOOKUP(E1961,'Cleaned Store Dim'!$A$2:$C$21,3,FALSE)</f>
        <v>South</v>
      </c>
      <c r="V1961" s="6" t="str">
        <f>VLOOKUP(E1961,'Cleaned Store Dim'!$A$2:$E$21,5,FALSE)</f>
        <v>Online</v>
      </c>
      <c r="W1961" s="6" t="str">
        <f>VLOOKUP(E1961,'Cleaned Store Dim'!$A$2:$F$21,6,FALSE)</f>
        <v>Lake</v>
      </c>
    </row>
    <row r="1962" spans="1:23" ht="15.75" x14ac:dyDescent="0.25">
      <c r="A1962" s="4" t="s">
        <v>3927</v>
      </c>
      <c r="B1962" s="20">
        <v>45602</v>
      </c>
      <c r="C1962" s="4" t="s">
        <v>474</v>
      </c>
      <c r="D1962" s="4" t="s">
        <v>1753</v>
      </c>
      <c r="E1962" s="4" t="s">
        <v>1948</v>
      </c>
      <c r="F1962" s="4">
        <v>3</v>
      </c>
      <c r="G1962" s="4">
        <v>223.64</v>
      </c>
      <c r="H1962" s="4">
        <v>0.05</v>
      </c>
      <c r="I1962" s="4" t="s">
        <v>1959</v>
      </c>
      <c r="J1962" s="4">
        <v>637.37399999999991</v>
      </c>
      <c r="K1962" s="4">
        <f t="shared" si="120"/>
        <v>3</v>
      </c>
      <c r="L1962" s="4">
        <f t="shared" si="121"/>
        <v>223.64</v>
      </c>
      <c r="M1962" s="4">
        <f t="shared" si="122"/>
        <v>0.05</v>
      </c>
      <c r="N1962" s="4">
        <f t="shared" si="123"/>
        <v>637.37399999999991</v>
      </c>
      <c r="O1962" s="6">
        <f>VLOOKUP(C1962,'Cleaned Customer Dim'!$A$2:$D$501,4,FALSE)</f>
        <v>55</v>
      </c>
      <c r="P1962" s="6" t="str">
        <f>VLOOKUP(C1962,'Cleaned Customer Dim'!$A$2:$E$501,5,FALSE)</f>
        <v>Female</v>
      </c>
      <c r="Q1962" s="6" t="str">
        <f>VLOOKUP(C1962,'Cleaned Customer Dim'!$A$2:$J$501,10,FALSE)</f>
        <v>Platinum</v>
      </c>
      <c r="R1962" s="4" t="str">
        <f>VLOOKUP(D1962,'Cleaned Product Dim'!$A$2:$C$101,3,FALSE)</f>
        <v>Sports</v>
      </c>
      <c r="S1962" s="6">
        <f>VLOOKUP(D1962,'Cleaned Product Dim'!$A$2:$G$101,7,FALSE)</f>
        <v>30.62</v>
      </c>
      <c r="T1962" s="6">
        <f>VLOOKUP(D1962,'Cleaned Product Dim'!$A$2:$H$101,8,FALSE)</f>
        <v>138</v>
      </c>
      <c r="U1962" s="6" t="str">
        <f>VLOOKUP(E1962,'Cleaned Store Dim'!$A$2:$C$21,3,FALSE)</f>
        <v>East</v>
      </c>
      <c r="V1962" s="6" t="str">
        <f>VLOOKUP(E1962,'Cleaned Store Dim'!$A$2:$E$21,5,FALSE)</f>
        <v>Online</v>
      </c>
      <c r="W1962" s="6" t="str">
        <f>VLOOKUP(E1962,'Cleaned Store Dim'!$A$2:$F$21,6,FALSE)</f>
        <v>Vasquez</v>
      </c>
    </row>
    <row r="1963" spans="1:23" ht="15.75" x14ac:dyDescent="0.25">
      <c r="A1963" s="4" t="s">
        <v>3928</v>
      </c>
      <c r="B1963" s="20">
        <v>45757</v>
      </c>
      <c r="C1963" s="4" t="s">
        <v>379</v>
      </c>
      <c r="D1963" s="4" t="s">
        <v>1648</v>
      </c>
      <c r="E1963" s="4" t="s">
        <v>1904</v>
      </c>
      <c r="F1963" s="4">
        <v>2</v>
      </c>
      <c r="G1963" s="4">
        <v>92.94</v>
      </c>
      <c r="H1963" s="4">
        <v>0.12</v>
      </c>
      <c r="I1963" s="4" t="s">
        <v>1959</v>
      </c>
      <c r="J1963" s="4">
        <v>163.5744</v>
      </c>
      <c r="K1963" s="4">
        <f t="shared" si="120"/>
        <v>2</v>
      </c>
      <c r="L1963" s="4">
        <f t="shared" si="121"/>
        <v>92.94</v>
      </c>
      <c r="M1963" s="4">
        <f t="shared" si="122"/>
        <v>0.12</v>
      </c>
      <c r="N1963" s="4">
        <f t="shared" si="123"/>
        <v>163.5744</v>
      </c>
      <c r="O1963" s="6">
        <f>VLOOKUP(C1963,'Cleaned Customer Dim'!$A$2:$D$501,4,FALSE)</f>
        <v>53</v>
      </c>
      <c r="P1963" s="6" t="str">
        <f>VLOOKUP(C1963,'Cleaned Customer Dim'!$A$2:$E$501,5,FALSE)</f>
        <v>Female</v>
      </c>
      <c r="Q1963" s="6" t="str">
        <f>VLOOKUP(C1963,'Cleaned Customer Dim'!$A$2:$J$501,10,FALSE)</f>
        <v>Bronze</v>
      </c>
      <c r="R1963" s="4" t="str">
        <f>VLOOKUP(D1963,'Cleaned Product Dim'!$A$2:$C$101,3,FALSE)</f>
        <v>Sports</v>
      </c>
      <c r="S1963" s="6">
        <f>VLOOKUP(D1963,'Cleaned Product Dim'!$A$2:$G$101,7,FALSE)</f>
        <v>166.06</v>
      </c>
      <c r="T1963" s="6">
        <f>VLOOKUP(D1963,'Cleaned Product Dim'!$A$2:$H$101,8,FALSE)</f>
        <v>340</v>
      </c>
      <c r="U1963" s="6" t="str">
        <f>VLOOKUP(E1963,'Cleaned Store Dim'!$A$2:$C$21,3,FALSE)</f>
        <v>South</v>
      </c>
      <c r="V1963" s="6" t="str">
        <f>VLOOKUP(E1963,'Cleaned Store Dim'!$A$2:$E$21,5,FALSE)</f>
        <v>Online</v>
      </c>
      <c r="W1963" s="6" t="str">
        <f>VLOOKUP(E1963,'Cleaned Store Dim'!$A$2:$F$21,6,FALSE)</f>
        <v>Sharon</v>
      </c>
    </row>
    <row r="1964" spans="1:23" ht="15.75" x14ac:dyDescent="0.25">
      <c r="A1964" s="4" t="s">
        <v>3929</v>
      </c>
      <c r="B1964" s="20">
        <v>45401</v>
      </c>
      <c r="C1964" s="4" t="s">
        <v>1142</v>
      </c>
      <c r="D1964" s="4" t="s">
        <v>1998</v>
      </c>
      <c r="E1964" s="4" t="s">
        <v>1896</v>
      </c>
      <c r="F1964" s="4">
        <v>4</v>
      </c>
      <c r="G1964" s="4">
        <v>268.3</v>
      </c>
      <c r="H1964" s="4">
        <v>0.02</v>
      </c>
      <c r="I1964" s="4" t="s">
        <v>1964</v>
      </c>
      <c r="J1964" s="4">
        <v>1051.7360000000001</v>
      </c>
      <c r="K1964" s="4">
        <f t="shared" si="120"/>
        <v>4</v>
      </c>
      <c r="L1964" s="4">
        <f t="shared" si="121"/>
        <v>268.3</v>
      </c>
      <c r="M1964" s="4">
        <f t="shared" si="122"/>
        <v>0.02</v>
      </c>
      <c r="N1964" s="4">
        <f t="shared" si="123"/>
        <v>1051.7360000000001</v>
      </c>
      <c r="O1964" s="6">
        <f>VLOOKUP(C1964,'Cleaned Customer Dim'!$A$2:$D$501,4,FALSE)</f>
        <v>64</v>
      </c>
      <c r="P1964" s="6" t="str">
        <f>VLOOKUP(C1964,'Cleaned Customer Dim'!$A$2:$E$501,5,FALSE)</f>
        <v>Male</v>
      </c>
      <c r="Q1964" s="6" t="str">
        <f>VLOOKUP(C1964,'Cleaned Customer Dim'!$A$2:$J$501,10,FALSE)</f>
        <v>Platinum</v>
      </c>
      <c r="R1964" s="4" t="str">
        <f>VLOOKUP(D1964,'Cleaned Product Dim'!$A$2:$C$101,3,FALSE)</f>
        <v>Beauty</v>
      </c>
      <c r="S1964" s="6">
        <f>VLOOKUP(D1964,'Cleaned Product Dim'!$A$2:$G$101,7,FALSE)</f>
        <v>337.42</v>
      </c>
      <c r="T1964" s="6">
        <f>VLOOKUP(D1964,'Cleaned Product Dim'!$A$2:$H$101,8,FALSE)</f>
        <v>256</v>
      </c>
      <c r="U1964" s="6" t="str">
        <f>VLOOKUP(E1964,'Cleaned Store Dim'!$A$2:$C$21,3,FALSE)</f>
        <v>South</v>
      </c>
      <c r="V1964" s="6" t="str">
        <f>VLOOKUP(E1964,'Cleaned Store Dim'!$A$2:$E$21,5,FALSE)</f>
        <v>Outlet</v>
      </c>
      <c r="W1964" s="6" t="str">
        <f>VLOOKUP(E1964,'Cleaned Store Dim'!$A$2:$F$21,6,FALSE)</f>
        <v>North Nancy</v>
      </c>
    </row>
    <row r="1965" spans="1:23" ht="15.75" x14ac:dyDescent="0.25">
      <c r="A1965" s="4" t="s">
        <v>3930</v>
      </c>
      <c r="B1965" s="20">
        <v>45770</v>
      </c>
      <c r="C1965" s="4" t="s">
        <v>1380</v>
      </c>
      <c r="D1965" s="4" t="s">
        <v>1759</v>
      </c>
      <c r="E1965" s="4" t="s">
        <v>1948</v>
      </c>
      <c r="F1965" s="4">
        <v>4</v>
      </c>
      <c r="G1965" s="4">
        <v>835.61</v>
      </c>
      <c r="H1965" s="4">
        <v>0.03</v>
      </c>
      <c r="I1965" s="4" t="s">
        <v>1959</v>
      </c>
      <c r="J1965" s="4">
        <v>3242.1668</v>
      </c>
      <c r="K1965" s="4">
        <f t="shared" si="120"/>
        <v>4</v>
      </c>
      <c r="L1965" s="4">
        <f t="shared" si="121"/>
        <v>835.61</v>
      </c>
      <c r="M1965" s="4">
        <f t="shared" si="122"/>
        <v>0.03</v>
      </c>
      <c r="N1965" s="4">
        <f t="shared" si="123"/>
        <v>3242.1668</v>
      </c>
      <c r="O1965" s="6">
        <f>VLOOKUP(C1965,'Cleaned Customer Dim'!$A$2:$D$501,4,FALSE)</f>
        <v>42</v>
      </c>
      <c r="P1965" s="6" t="str">
        <f>VLOOKUP(C1965,'Cleaned Customer Dim'!$A$2:$E$501,5,FALSE)</f>
        <v>Female</v>
      </c>
      <c r="Q1965" s="6" t="str">
        <f>VLOOKUP(C1965,'Cleaned Customer Dim'!$A$2:$J$501,10,FALSE)</f>
        <v>Bronze</v>
      </c>
      <c r="R1965" s="4" t="str">
        <f>VLOOKUP(D1965,'Cleaned Product Dim'!$A$2:$C$101,3,FALSE)</f>
        <v>Beauty</v>
      </c>
      <c r="S1965" s="6">
        <f>VLOOKUP(D1965,'Cleaned Product Dim'!$A$2:$G$101,7,FALSE)</f>
        <v>17.309999999999999</v>
      </c>
      <c r="T1965" s="6">
        <f>VLOOKUP(D1965,'Cleaned Product Dim'!$A$2:$H$101,8,FALSE)</f>
        <v>399</v>
      </c>
      <c r="U1965" s="6" t="str">
        <f>VLOOKUP(E1965,'Cleaned Store Dim'!$A$2:$C$21,3,FALSE)</f>
        <v>East</v>
      </c>
      <c r="V1965" s="6" t="str">
        <f>VLOOKUP(E1965,'Cleaned Store Dim'!$A$2:$E$21,5,FALSE)</f>
        <v>Online</v>
      </c>
      <c r="W1965" s="6" t="str">
        <f>VLOOKUP(E1965,'Cleaned Store Dim'!$A$2:$F$21,6,FALSE)</f>
        <v>Vasquez</v>
      </c>
    </row>
    <row r="1966" spans="1:23" ht="15.75" x14ac:dyDescent="0.25">
      <c r="A1966" s="4" t="s">
        <v>3931</v>
      </c>
      <c r="B1966" s="20">
        <v>45405</v>
      </c>
      <c r="C1966" s="4" t="s">
        <v>1205</v>
      </c>
      <c r="D1966" s="4" t="s">
        <v>1786</v>
      </c>
      <c r="E1966" s="4" t="s">
        <v>1908</v>
      </c>
      <c r="F1966" s="4">
        <v>3</v>
      </c>
      <c r="G1966" s="4">
        <v>120.97</v>
      </c>
      <c r="H1966" s="4">
        <v>0.11</v>
      </c>
      <c r="I1966" s="4" t="s">
        <v>1959</v>
      </c>
      <c r="J1966" s="4">
        <v>322.98989999999998</v>
      </c>
      <c r="K1966" s="4">
        <f t="shared" si="120"/>
        <v>3</v>
      </c>
      <c r="L1966" s="4">
        <f t="shared" si="121"/>
        <v>120.97</v>
      </c>
      <c r="M1966" s="4">
        <f t="shared" si="122"/>
        <v>0.11</v>
      </c>
      <c r="N1966" s="4">
        <f t="shared" si="123"/>
        <v>322.98989999999998</v>
      </c>
      <c r="O1966" s="6">
        <f>VLOOKUP(C1966,'Cleaned Customer Dim'!$A$2:$D$501,4,FALSE)</f>
        <v>20</v>
      </c>
      <c r="P1966" s="6" t="str">
        <f>VLOOKUP(C1966,'Cleaned Customer Dim'!$A$2:$E$501,5,FALSE)</f>
        <v>Female</v>
      </c>
      <c r="Q1966" s="6" t="str">
        <f>VLOOKUP(C1966,'Cleaned Customer Dim'!$A$2:$J$501,10,FALSE)</f>
        <v>Gold</v>
      </c>
      <c r="R1966" s="4" t="str">
        <f>VLOOKUP(D1966,'Cleaned Product Dim'!$A$2:$C$101,3,FALSE)</f>
        <v>Home</v>
      </c>
      <c r="S1966" s="6">
        <f>VLOOKUP(D1966,'Cleaned Product Dim'!$A$2:$G$101,7,FALSE)</f>
        <v>243.7</v>
      </c>
      <c r="T1966" s="6">
        <f>VLOOKUP(D1966,'Cleaned Product Dim'!$A$2:$H$101,8,FALSE)</f>
        <v>130</v>
      </c>
      <c r="U1966" s="6" t="str">
        <f>VLOOKUP(E1966,'Cleaned Store Dim'!$A$2:$C$21,3,FALSE)</f>
        <v>North</v>
      </c>
      <c r="V1966" s="6" t="str">
        <f>VLOOKUP(E1966,'Cleaned Store Dim'!$A$2:$E$21,5,FALSE)</f>
        <v>Outlet</v>
      </c>
      <c r="W1966" s="6" t="str">
        <f>VLOOKUP(E1966,'Cleaned Store Dim'!$A$2:$F$21,6,FALSE)</f>
        <v>Chester</v>
      </c>
    </row>
    <row r="1967" spans="1:23" ht="15.75" x14ac:dyDescent="0.25">
      <c r="A1967" s="4" t="s">
        <v>3932</v>
      </c>
      <c r="B1967" s="20">
        <v>45631</v>
      </c>
      <c r="C1967" s="4" t="s">
        <v>128</v>
      </c>
      <c r="D1967" s="4" t="s">
        <v>1700</v>
      </c>
      <c r="E1967" s="4" t="s">
        <v>1921</v>
      </c>
      <c r="F1967" s="4">
        <v>2</v>
      </c>
      <c r="G1967" s="4">
        <v>26.36</v>
      </c>
      <c r="H1967" s="4">
        <v>0.03</v>
      </c>
      <c r="I1967" s="4" t="s">
        <v>1964</v>
      </c>
      <c r="J1967" s="4">
        <v>51.138399999999997</v>
      </c>
      <c r="K1967" s="4">
        <f t="shared" si="120"/>
        <v>2</v>
      </c>
      <c r="L1967" s="4">
        <f t="shared" si="121"/>
        <v>26.36</v>
      </c>
      <c r="M1967" s="4">
        <f t="shared" si="122"/>
        <v>0.03</v>
      </c>
      <c r="N1967" s="4">
        <f t="shared" si="123"/>
        <v>51.138399999999997</v>
      </c>
      <c r="O1967" s="6">
        <f>VLOOKUP(C1967,'Cleaned Customer Dim'!$A$2:$D$501,4,FALSE)</f>
        <v>64</v>
      </c>
      <c r="P1967" s="6" t="str">
        <f>VLOOKUP(C1967,'Cleaned Customer Dim'!$A$2:$E$501,5,FALSE)</f>
        <v>Female</v>
      </c>
      <c r="Q1967" s="6" t="str">
        <f>VLOOKUP(C1967,'Cleaned Customer Dim'!$A$2:$J$501,10,FALSE)</f>
        <v>Bronze</v>
      </c>
      <c r="R1967" s="4" t="str">
        <f>VLOOKUP(D1967,'Cleaned Product Dim'!$A$2:$C$101,3,FALSE)</f>
        <v>Electronics</v>
      </c>
      <c r="S1967" s="6">
        <f>VLOOKUP(D1967,'Cleaned Product Dim'!$A$2:$G$101,7,FALSE)</f>
        <v>38.520000000000003</v>
      </c>
      <c r="T1967" s="6">
        <f>VLOOKUP(D1967,'Cleaned Product Dim'!$A$2:$H$101,8,FALSE)</f>
        <v>378</v>
      </c>
      <c r="U1967" s="6" t="str">
        <f>VLOOKUP(E1967,'Cleaned Store Dim'!$A$2:$C$21,3,FALSE)</f>
        <v>South</v>
      </c>
      <c r="V1967" s="6" t="str">
        <f>VLOOKUP(E1967,'Cleaned Store Dim'!$A$2:$E$21,5,FALSE)</f>
        <v>Flagship</v>
      </c>
      <c r="W1967" s="6" t="str">
        <f>VLOOKUP(E1967,'Cleaned Store Dim'!$A$2:$F$21,6,FALSE)</f>
        <v>Johnstad</v>
      </c>
    </row>
    <row r="1968" spans="1:23" ht="15.75" x14ac:dyDescent="0.25">
      <c r="A1968" s="4" t="s">
        <v>3933</v>
      </c>
      <c r="B1968" s="20">
        <v>45999</v>
      </c>
      <c r="C1968" s="4" t="s">
        <v>138</v>
      </c>
      <c r="D1968" s="4" t="s">
        <v>1814</v>
      </c>
      <c r="E1968" s="4" t="s">
        <v>1911</v>
      </c>
      <c r="F1968" s="4">
        <v>1</v>
      </c>
      <c r="G1968" s="4">
        <v>918.87</v>
      </c>
      <c r="H1968" s="4">
        <v>0.11</v>
      </c>
      <c r="I1968" s="4" t="s">
        <v>1961</v>
      </c>
      <c r="J1968" s="4">
        <v>817.79430000000002</v>
      </c>
      <c r="K1968" s="4">
        <f t="shared" si="120"/>
        <v>1</v>
      </c>
      <c r="L1968" s="4">
        <f t="shared" si="121"/>
        <v>918.87</v>
      </c>
      <c r="M1968" s="4">
        <f t="shared" si="122"/>
        <v>0.11</v>
      </c>
      <c r="N1968" s="4">
        <f t="shared" si="123"/>
        <v>817.79430000000002</v>
      </c>
      <c r="O1968" s="6">
        <f>VLOOKUP(C1968,'Cleaned Customer Dim'!$A$2:$D$501,4,FALSE)</f>
        <v>25</v>
      </c>
      <c r="P1968" s="6" t="str">
        <f>VLOOKUP(C1968,'Cleaned Customer Dim'!$A$2:$E$501,5,FALSE)</f>
        <v>Male</v>
      </c>
      <c r="Q1968" s="6" t="str">
        <f>VLOOKUP(C1968,'Cleaned Customer Dim'!$A$2:$J$501,10,FALSE)</f>
        <v>Platinum</v>
      </c>
      <c r="R1968" s="4" t="str">
        <f>VLOOKUP(D1968,'Cleaned Product Dim'!$A$2:$C$101,3,FALSE)</f>
        <v>Electronics</v>
      </c>
      <c r="S1968" s="6">
        <f>VLOOKUP(D1968,'Cleaned Product Dim'!$A$2:$G$101,7,FALSE)</f>
        <v>480.9</v>
      </c>
      <c r="T1968" s="6">
        <f>VLOOKUP(D1968,'Cleaned Product Dim'!$A$2:$H$101,8,FALSE)</f>
        <v>104</v>
      </c>
      <c r="U1968" s="6" t="str">
        <f>VLOOKUP(E1968,'Cleaned Store Dim'!$A$2:$C$21,3,FALSE)</f>
        <v>East</v>
      </c>
      <c r="V1968" s="6" t="str">
        <f>VLOOKUP(E1968,'Cleaned Store Dim'!$A$2:$E$21,5,FALSE)</f>
        <v>Online</v>
      </c>
      <c r="W1968" s="6" t="str">
        <f>VLOOKUP(E1968,'Cleaned Store Dim'!$A$2:$F$21,6,FALSE)</f>
        <v>Joseph</v>
      </c>
    </row>
    <row r="1969" spans="1:23" ht="15.75" x14ac:dyDescent="0.25">
      <c r="A1969" s="4" t="s">
        <v>3934</v>
      </c>
      <c r="B1969" s="20">
        <v>45794</v>
      </c>
      <c r="C1969" s="4" t="s">
        <v>131</v>
      </c>
      <c r="D1969" s="4" t="s">
        <v>1783</v>
      </c>
      <c r="E1969" s="4" t="s">
        <v>1927</v>
      </c>
      <c r="F1969" s="4">
        <v>2</v>
      </c>
      <c r="G1969" s="4">
        <v>924.73</v>
      </c>
      <c r="H1969" s="4">
        <v>0.28999999999999998</v>
      </c>
      <c r="I1969" s="4" t="s">
        <v>1961</v>
      </c>
      <c r="J1969" s="4">
        <v>1313.1166000000001</v>
      </c>
      <c r="K1969" s="4">
        <f t="shared" si="120"/>
        <v>2</v>
      </c>
      <c r="L1969" s="4">
        <f t="shared" si="121"/>
        <v>924.73</v>
      </c>
      <c r="M1969" s="4">
        <f t="shared" si="122"/>
        <v>0.28999999999999998</v>
      </c>
      <c r="N1969" s="4">
        <f t="shared" si="123"/>
        <v>1313.1166000000001</v>
      </c>
      <c r="O1969" s="6">
        <f>VLOOKUP(C1969,'Cleaned Customer Dim'!$A$2:$D$501,4,FALSE)</f>
        <v>41</v>
      </c>
      <c r="P1969" s="6" t="str">
        <f>VLOOKUP(C1969,'Cleaned Customer Dim'!$A$2:$E$501,5,FALSE)</f>
        <v>Male</v>
      </c>
      <c r="Q1969" s="6" t="str">
        <f>VLOOKUP(C1969,'Cleaned Customer Dim'!$A$2:$J$501,10,FALSE)</f>
        <v>Silver</v>
      </c>
      <c r="R1969" s="4" t="str">
        <f>VLOOKUP(D1969,'Cleaned Product Dim'!$A$2:$C$101,3,FALSE)</f>
        <v>Electronics</v>
      </c>
      <c r="S1969" s="6">
        <f>VLOOKUP(D1969,'Cleaned Product Dim'!$A$2:$G$101,7,FALSE)</f>
        <v>349.17</v>
      </c>
      <c r="T1969" s="6">
        <f>VLOOKUP(D1969,'Cleaned Product Dim'!$A$2:$H$101,8,FALSE)</f>
        <v>476</v>
      </c>
      <c r="U1969" s="6" t="str">
        <f>VLOOKUP(E1969,'Cleaned Store Dim'!$A$2:$C$21,3,FALSE)</f>
        <v>South</v>
      </c>
      <c r="V1969" s="6" t="str">
        <f>VLOOKUP(E1969,'Cleaned Store Dim'!$A$2:$E$21,5,FALSE)</f>
        <v>Online</v>
      </c>
      <c r="W1969" s="6" t="str">
        <f>VLOOKUP(E1969,'Cleaned Store Dim'!$A$2:$F$21,6,FALSE)</f>
        <v>Lake</v>
      </c>
    </row>
    <row r="1970" spans="1:23" ht="15.75" x14ac:dyDescent="0.25">
      <c r="A1970" s="4" t="s">
        <v>3935</v>
      </c>
      <c r="B1970" s="20">
        <v>45870</v>
      </c>
      <c r="C1970" s="4" t="s">
        <v>96</v>
      </c>
      <c r="D1970" s="4" t="s">
        <v>1606</v>
      </c>
      <c r="E1970" s="4" t="s">
        <v>1924</v>
      </c>
      <c r="F1970" s="4">
        <v>3</v>
      </c>
      <c r="G1970" s="4">
        <v>195.31</v>
      </c>
      <c r="H1970" s="4">
        <v>0.13</v>
      </c>
      <c r="I1970" s="4" t="s">
        <v>1964</v>
      </c>
      <c r="J1970" s="4">
        <v>509.75909999999999</v>
      </c>
      <c r="K1970" s="4">
        <f t="shared" si="120"/>
        <v>3</v>
      </c>
      <c r="L1970" s="4">
        <f t="shared" si="121"/>
        <v>195.31</v>
      </c>
      <c r="M1970" s="4">
        <f t="shared" si="122"/>
        <v>0.13</v>
      </c>
      <c r="N1970" s="4">
        <f t="shared" si="123"/>
        <v>509.75909999999999</v>
      </c>
      <c r="O1970" s="6">
        <f>VLOOKUP(C1970,'Cleaned Customer Dim'!$A$2:$D$501,4,FALSE)</f>
        <v>36</v>
      </c>
      <c r="P1970" s="6" t="str">
        <f>VLOOKUP(C1970,'Cleaned Customer Dim'!$A$2:$E$501,5,FALSE)</f>
        <v>Female</v>
      </c>
      <c r="Q1970" s="6" t="str">
        <f>VLOOKUP(C1970,'Cleaned Customer Dim'!$A$2:$J$501,10,FALSE)</f>
        <v>Gold</v>
      </c>
      <c r="R1970" s="4" t="str">
        <f>VLOOKUP(D1970,'Cleaned Product Dim'!$A$2:$C$101,3,FALSE)</f>
        <v>Beauty</v>
      </c>
      <c r="S1970" s="6">
        <f>VLOOKUP(D1970,'Cleaned Product Dim'!$A$2:$G$101,7,FALSE)</f>
        <v>115.82</v>
      </c>
      <c r="T1970" s="6">
        <f>VLOOKUP(D1970,'Cleaned Product Dim'!$A$2:$H$101,8,FALSE)</f>
        <v>460</v>
      </c>
      <c r="U1970" s="6" t="str">
        <f>VLOOKUP(E1970,'Cleaned Store Dim'!$A$2:$C$21,3,FALSE)</f>
        <v>East</v>
      </c>
      <c r="V1970" s="6" t="str">
        <f>VLOOKUP(E1970,'Cleaned Store Dim'!$A$2:$E$21,5,FALSE)</f>
        <v>Online</v>
      </c>
      <c r="W1970" s="6" t="str">
        <f>VLOOKUP(E1970,'Cleaned Store Dim'!$A$2:$F$21,6,FALSE)</f>
        <v>David</v>
      </c>
    </row>
    <row r="1971" spans="1:23" ht="15.75" x14ac:dyDescent="0.25">
      <c r="A1971" s="4" t="s">
        <v>3936</v>
      </c>
      <c r="B1971" s="20">
        <v>45793</v>
      </c>
      <c r="C1971" s="4" t="s">
        <v>488</v>
      </c>
      <c r="D1971" s="4" t="s">
        <v>1693</v>
      </c>
      <c r="E1971" s="4" t="s">
        <v>1917</v>
      </c>
      <c r="F1971" s="4">
        <v>1</v>
      </c>
      <c r="G1971" s="4">
        <v>91.38</v>
      </c>
      <c r="H1971" s="4">
        <v>0.14000000000000001</v>
      </c>
      <c r="I1971" s="4" t="s">
        <v>1959</v>
      </c>
      <c r="J1971" s="4">
        <v>78.586799999999997</v>
      </c>
      <c r="K1971" s="4">
        <f t="shared" si="120"/>
        <v>1</v>
      </c>
      <c r="L1971" s="4">
        <f t="shared" si="121"/>
        <v>91.38</v>
      </c>
      <c r="M1971" s="4">
        <f t="shared" si="122"/>
        <v>0.14000000000000001</v>
      </c>
      <c r="N1971" s="4">
        <f t="shared" si="123"/>
        <v>78.586799999999997</v>
      </c>
      <c r="O1971" s="6">
        <f>VLOOKUP(C1971,'Cleaned Customer Dim'!$A$2:$D$501,4,FALSE)</f>
        <v>37</v>
      </c>
      <c r="P1971" s="6" t="str">
        <f>VLOOKUP(C1971,'Cleaned Customer Dim'!$A$2:$E$501,5,FALSE)</f>
        <v>Male</v>
      </c>
      <c r="Q1971" s="6" t="str">
        <f>VLOOKUP(C1971,'Cleaned Customer Dim'!$A$2:$J$501,10,FALSE)</f>
        <v>Bronze</v>
      </c>
      <c r="R1971" s="4" t="str">
        <f>VLOOKUP(D1971,'Cleaned Product Dim'!$A$2:$C$101,3,FALSE)</f>
        <v>Sports</v>
      </c>
      <c r="S1971" s="6">
        <f>VLOOKUP(D1971,'Cleaned Product Dim'!$A$2:$G$101,7,FALSE)</f>
        <v>135.61000000000001</v>
      </c>
      <c r="T1971" s="6">
        <f>VLOOKUP(D1971,'Cleaned Product Dim'!$A$2:$H$101,8,FALSE)</f>
        <v>394</v>
      </c>
      <c r="U1971" s="6" t="str">
        <f>VLOOKUP(E1971,'Cleaned Store Dim'!$A$2:$C$21,3,FALSE)</f>
        <v>West</v>
      </c>
      <c r="V1971" s="6" t="str">
        <f>VLOOKUP(E1971,'Cleaned Store Dim'!$A$2:$E$21,5,FALSE)</f>
        <v>Online</v>
      </c>
      <c r="W1971" s="6" t="str">
        <f>VLOOKUP(E1971,'Cleaned Store Dim'!$A$2:$F$21,6,FALSE)</f>
        <v>Thompson</v>
      </c>
    </row>
    <row r="1972" spans="1:23" ht="15.75" x14ac:dyDescent="0.25">
      <c r="A1972" s="4" t="s">
        <v>3937</v>
      </c>
      <c r="B1972" s="20">
        <v>45563</v>
      </c>
      <c r="C1972" s="4" t="s">
        <v>1499</v>
      </c>
      <c r="D1972" s="4" t="s">
        <v>1841</v>
      </c>
      <c r="E1972" s="4" t="s">
        <v>1927</v>
      </c>
      <c r="F1972" s="4">
        <v>2</v>
      </c>
      <c r="G1972" s="4">
        <v>494.35</v>
      </c>
      <c r="H1972" s="4">
        <v>0.1</v>
      </c>
      <c r="I1972" s="4" t="s">
        <v>1959</v>
      </c>
      <c r="J1972" s="4">
        <v>889.83</v>
      </c>
      <c r="K1972" s="4">
        <f t="shared" si="120"/>
        <v>2</v>
      </c>
      <c r="L1972" s="4">
        <f t="shared" si="121"/>
        <v>494.35</v>
      </c>
      <c r="M1972" s="4">
        <f t="shared" si="122"/>
        <v>0.1</v>
      </c>
      <c r="N1972" s="4">
        <f t="shared" si="123"/>
        <v>889.83</v>
      </c>
      <c r="O1972" s="6">
        <f>VLOOKUP(C1972,'Cleaned Customer Dim'!$A$2:$D$501,4,FALSE)</f>
        <v>48</v>
      </c>
      <c r="P1972" s="6" t="str">
        <f>VLOOKUP(C1972,'Cleaned Customer Dim'!$A$2:$E$501,5,FALSE)</f>
        <v>Male</v>
      </c>
      <c r="Q1972" s="6" t="str">
        <f>VLOOKUP(C1972,'Cleaned Customer Dim'!$A$2:$J$501,10,FALSE)</f>
        <v>Gold</v>
      </c>
      <c r="R1972" s="4" t="str">
        <f>VLOOKUP(D1972,'Cleaned Product Dim'!$A$2:$C$101,3,FALSE)</f>
        <v>Home</v>
      </c>
      <c r="S1972" s="6">
        <f>VLOOKUP(D1972,'Cleaned Product Dim'!$A$2:$G$101,7,FALSE)</f>
        <v>176.07</v>
      </c>
      <c r="T1972" s="6">
        <f>VLOOKUP(D1972,'Cleaned Product Dim'!$A$2:$H$101,8,FALSE)</f>
        <v>82</v>
      </c>
      <c r="U1972" s="6" t="str">
        <f>VLOOKUP(E1972,'Cleaned Store Dim'!$A$2:$C$21,3,FALSE)</f>
        <v>South</v>
      </c>
      <c r="V1972" s="6" t="str">
        <f>VLOOKUP(E1972,'Cleaned Store Dim'!$A$2:$E$21,5,FALSE)</f>
        <v>Online</v>
      </c>
      <c r="W1972" s="6" t="str">
        <f>VLOOKUP(E1972,'Cleaned Store Dim'!$A$2:$F$21,6,FALSE)</f>
        <v>Lake</v>
      </c>
    </row>
    <row r="1973" spans="1:23" ht="15.75" x14ac:dyDescent="0.25">
      <c r="A1973" s="4" t="s">
        <v>3938</v>
      </c>
      <c r="B1973" s="20">
        <v>45636</v>
      </c>
      <c r="C1973" s="4" t="s">
        <v>826</v>
      </c>
      <c r="D1973" s="4" t="s">
        <v>1648</v>
      </c>
      <c r="E1973" s="4" t="s">
        <v>1924</v>
      </c>
      <c r="F1973" s="4">
        <v>1</v>
      </c>
      <c r="G1973" s="4">
        <v>412.2</v>
      </c>
      <c r="H1973" s="4">
        <v>0.11</v>
      </c>
      <c r="I1973" s="4" t="s">
        <v>1959</v>
      </c>
      <c r="J1973" s="4">
        <v>366.858</v>
      </c>
      <c r="K1973" s="4">
        <f t="shared" si="120"/>
        <v>1</v>
      </c>
      <c r="L1973" s="4">
        <f t="shared" si="121"/>
        <v>412.2</v>
      </c>
      <c r="M1973" s="4">
        <f t="shared" si="122"/>
        <v>0.11</v>
      </c>
      <c r="N1973" s="4">
        <f t="shared" si="123"/>
        <v>366.858</v>
      </c>
      <c r="O1973" s="6">
        <f>VLOOKUP(C1973,'Cleaned Customer Dim'!$A$2:$D$501,4,FALSE)</f>
        <v>21</v>
      </c>
      <c r="P1973" s="6" t="str">
        <f>VLOOKUP(C1973,'Cleaned Customer Dim'!$A$2:$E$501,5,FALSE)</f>
        <v>Male</v>
      </c>
      <c r="Q1973" s="6" t="str">
        <f>VLOOKUP(C1973,'Cleaned Customer Dim'!$A$2:$J$501,10,FALSE)</f>
        <v>Gold</v>
      </c>
      <c r="R1973" s="4" t="str">
        <f>VLOOKUP(D1973,'Cleaned Product Dim'!$A$2:$C$101,3,FALSE)</f>
        <v>Sports</v>
      </c>
      <c r="S1973" s="6">
        <f>VLOOKUP(D1973,'Cleaned Product Dim'!$A$2:$G$101,7,FALSE)</f>
        <v>166.06</v>
      </c>
      <c r="T1973" s="6">
        <f>VLOOKUP(D1973,'Cleaned Product Dim'!$A$2:$H$101,8,FALSE)</f>
        <v>340</v>
      </c>
      <c r="U1973" s="6" t="str">
        <f>VLOOKUP(E1973,'Cleaned Store Dim'!$A$2:$C$21,3,FALSE)</f>
        <v>East</v>
      </c>
      <c r="V1973" s="6" t="str">
        <f>VLOOKUP(E1973,'Cleaned Store Dim'!$A$2:$E$21,5,FALSE)</f>
        <v>Online</v>
      </c>
      <c r="W1973" s="6" t="str">
        <f>VLOOKUP(E1973,'Cleaned Store Dim'!$A$2:$F$21,6,FALSE)</f>
        <v>David</v>
      </c>
    </row>
    <row r="1974" spans="1:23" ht="15.75" x14ac:dyDescent="0.25">
      <c r="A1974" s="4" t="s">
        <v>3939</v>
      </c>
      <c r="B1974" s="20">
        <v>45466</v>
      </c>
      <c r="C1974" s="4" t="s">
        <v>1241</v>
      </c>
      <c r="D1974" s="4" t="s">
        <v>1820</v>
      </c>
      <c r="E1974" s="4" t="s">
        <v>1939</v>
      </c>
      <c r="F1974" s="4">
        <v>1</v>
      </c>
      <c r="G1974" s="4">
        <v>650.47</v>
      </c>
      <c r="H1974" s="4">
        <v>0.13</v>
      </c>
      <c r="I1974" s="4" t="s">
        <v>1961</v>
      </c>
      <c r="J1974" s="4">
        <v>565.90890000000002</v>
      </c>
      <c r="K1974" s="4">
        <f t="shared" si="120"/>
        <v>1</v>
      </c>
      <c r="L1974" s="4">
        <f t="shared" si="121"/>
        <v>650.47</v>
      </c>
      <c r="M1974" s="4">
        <f t="shared" si="122"/>
        <v>0.13</v>
      </c>
      <c r="N1974" s="4">
        <f t="shared" si="123"/>
        <v>565.90890000000002</v>
      </c>
      <c r="O1974" s="6">
        <f>VLOOKUP(C1974,'Cleaned Customer Dim'!$A$2:$D$501,4,FALSE)</f>
        <v>43</v>
      </c>
      <c r="P1974" s="6" t="str">
        <f>VLOOKUP(C1974,'Cleaned Customer Dim'!$A$2:$E$501,5,FALSE)</f>
        <v>Female</v>
      </c>
      <c r="Q1974" s="6" t="str">
        <f>VLOOKUP(C1974,'Cleaned Customer Dim'!$A$2:$J$501,10,FALSE)</f>
        <v>Bronze</v>
      </c>
      <c r="R1974" s="4" t="str">
        <f>VLOOKUP(D1974,'Cleaned Product Dim'!$A$2:$C$101,3,FALSE)</f>
        <v>Home</v>
      </c>
      <c r="S1974" s="6">
        <f>VLOOKUP(D1974,'Cleaned Product Dim'!$A$2:$G$101,7,FALSE)</f>
        <v>228.53</v>
      </c>
      <c r="T1974" s="6">
        <f>VLOOKUP(D1974,'Cleaned Product Dim'!$A$2:$H$101,8,FALSE)</f>
        <v>469</v>
      </c>
      <c r="U1974" s="6" t="str">
        <f>VLOOKUP(E1974,'Cleaned Store Dim'!$A$2:$C$21,3,FALSE)</f>
        <v>West</v>
      </c>
      <c r="V1974" s="6" t="str">
        <f>VLOOKUP(E1974,'Cleaned Store Dim'!$A$2:$E$21,5,FALSE)</f>
        <v>Flagship</v>
      </c>
      <c r="W1974" s="6" t="str">
        <f>VLOOKUP(E1974,'Cleaned Store Dim'!$A$2:$F$21,6,FALSE)</f>
        <v>New Jimmy</v>
      </c>
    </row>
    <row r="1975" spans="1:23" ht="15.75" x14ac:dyDescent="0.25">
      <c r="A1975" s="4" t="s">
        <v>3940</v>
      </c>
      <c r="B1975" s="20">
        <v>45256</v>
      </c>
      <c r="C1975" s="4" t="s">
        <v>527</v>
      </c>
      <c r="D1975" s="4" t="s">
        <v>1613</v>
      </c>
      <c r="E1975" s="4" t="s">
        <v>1929</v>
      </c>
      <c r="F1975" s="4">
        <v>1</v>
      </c>
      <c r="G1975" s="4">
        <v>68.209999999999994</v>
      </c>
      <c r="H1975" s="4">
        <v>0.05</v>
      </c>
      <c r="I1975" s="4" t="s">
        <v>1961</v>
      </c>
      <c r="J1975" s="4">
        <v>64.799499999999995</v>
      </c>
      <c r="K1975" s="4">
        <f t="shared" si="120"/>
        <v>1</v>
      </c>
      <c r="L1975" s="4">
        <f t="shared" si="121"/>
        <v>68.209999999999994</v>
      </c>
      <c r="M1975" s="4">
        <f t="shared" si="122"/>
        <v>0.05</v>
      </c>
      <c r="N1975" s="4">
        <f t="shared" si="123"/>
        <v>64.799499999999995</v>
      </c>
      <c r="O1975" s="6">
        <f>VLOOKUP(C1975,'Cleaned Customer Dim'!$A$2:$D$501,4,FALSE)</f>
        <v>60</v>
      </c>
      <c r="P1975" s="6" t="str">
        <f>VLOOKUP(C1975,'Cleaned Customer Dim'!$A$2:$E$501,5,FALSE)</f>
        <v>Female</v>
      </c>
      <c r="Q1975" s="6" t="str">
        <f>VLOOKUP(C1975,'Cleaned Customer Dim'!$A$2:$J$501,10,FALSE)</f>
        <v>Gold</v>
      </c>
      <c r="R1975" s="4" t="str">
        <f>VLOOKUP(D1975,'Cleaned Product Dim'!$A$2:$C$101,3,FALSE)</f>
        <v>Home</v>
      </c>
      <c r="S1975" s="6">
        <f>VLOOKUP(D1975,'Cleaned Product Dim'!$A$2:$G$101,7,FALSE)</f>
        <v>48.01</v>
      </c>
      <c r="T1975" s="6">
        <f>VLOOKUP(D1975,'Cleaned Product Dim'!$A$2:$H$101,8,FALSE)</f>
        <v>439</v>
      </c>
      <c r="U1975" s="6" t="str">
        <f>VLOOKUP(E1975,'Cleaned Store Dim'!$A$2:$C$21,3,FALSE)</f>
        <v>North</v>
      </c>
      <c r="V1975" s="6" t="str">
        <f>VLOOKUP(E1975,'Cleaned Store Dim'!$A$2:$E$21,5,FALSE)</f>
        <v>Online</v>
      </c>
      <c r="W1975" s="6" t="str">
        <f>VLOOKUP(E1975,'Cleaned Store Dim'!$A$2:$F$21,6,FALSE)</f>
        <v>Sabrina</v>
      </c>
    </row>
    <row r="1976" spans="1:23" ht="15.75" x14ac:dyDescent="0.25">
      <c r="A1976" s="4" t="s">
        <v>3941</v>
      </c>
      <c r="B1976" s="20">
        <v>45886</v>
      </c>
      <c r="C1976" s="4" t="s">
        <v>468</v>
      </c>
      <c r="D1976" s="4" t="s">
        <v>1741</v>
      </c>
      <c r="E1976" s="4" t="s">
        <v>1914</v>
      </c>
      <c r="F1976" s="4">
        <v>2</v>
      </c>
      <c r="G1976" s="4">
        <v>842.89</v>
      </c>
      <c r="H1976" s="4">
        <v>0.25</v>
      </c>
      <c r="I1976" s="4" t="s">
        <v>1964</v>
      </c>
      <c r="J1976" s="4">
        <v>1264.335</v>
      </c>
      <c r="K1976" s="4">
        <f t="shared" si="120"/>
        <v>2</v>
      </c>
      <c r="L1976" s="4">
        <f t="shared" si="121"/>
        <v>842.89</v>
      </c>
      <c r="M1976" s="4">
        <f t="shared" si="122"/>
        <v>0.25</v>
      </c>
      <c r="N1976" s="4">
        <f t="shared" si="123"/>
        <v>1264.335</v>
      </c>
      <c r="O1976" s="6">
        <f>VLOOKUP(C1976,'Cleaned Customer Dim'!$A$2:$D$501,4,FALSE)</f>
        <v>33</v>
      </c>
      <c r="P1976" s="6" t="str">
        <f>VLOOKUP(C1976,'Cleaned Customer Dim'!$A$2:$E$501,5,FALSE)</f>
        <v>Female</v>
      </c>
      <c r="Q1976" s="6" t="str">
        <f>VLOOKUP(C1976,'Cleaned Customer Dim'!$A$2:$J$501,10,FALSE)</f>
        <v>Platinum</v>
      </c>
      <c r="R1976" s="4" t="str">
        <f>VLOOKUP(D1976,'Cleaned Product Dim'!$A$2:$C$101,3,FALSE)</f>
        <v>Clothing</v>
      </c>
      <c r="S1976" s="6">
        <f>VLOOKUP(D1976,'Cleaned Product Dim'!$A$2:$G$101,7,FALSE)</f>
        <v>386.56</v>
      </c>
      <c r="T1976" s="6">
        <f>VLOOKUP(D1976,'Cleaned Product Dim'!$A$2:$H$101,8,FALSE)</f>
        <v>125</v>
      </c>
      <c r="U1976" s="6" t="str">
        <f>VLOOKUP(E1976,'Cleaned Store Dim'!$A$2:$C$21,3,FALSE)</f>
        <v>South</v>
      </c>
      <c r="V1976" s="6" t="str">
        <f>VLOOKUP(E1976,'Cleaned Store Dim'!$A$2:$E$21,5,FALSE)</f>
        <v>Online</v>
      </c>
      <c r="W1976" s="6" t="str">
        <f>VLOOKUP(E1976,'Cleaned Store Dim'!$A$2:$F$21,6,FALSE)</f>
        <v>Williamsport</v>
      </c>
    </row>
    <row r="1977" spans="1:23" ht="15.75" x14ac:dyDescent="0.25">
      <c r="A1977" s="4" t="s">
        <v>3942</v>
      </c>
      <c r="B1977" s="20">
        <v>45508</v>
      </c>
      <c r="C1977" s="4" t="s">
        <v>959</v>
      </c>
      <c r="D1977" s="4" t="s">
        <v>1576</v>
      </c>
      <c r="E1977" s="4" t="s">
        <v>1904</v>
      </c>
      <c r="F1977" s="4">
        <v>2</v>
      </c>
      <c r="G1977" s="4">
        <v>227.95</v>
      </c>
      <c r="H1977" s="4">
        <v>0.24</v>
      </c>
      <c r="I1977" s="4" t="s">
        <v>1964</v>
      </c>
      <c r="J1977" s="4">
        <v>346.48399999999998</v>
      </c>
      <c r="K1977" s="4">
        <f t="shared" si="120"/>
        <v>2</v>
      </c>
      <c r="L1977" s="4">
        <f t="shared" si="121"/>
        <v>227.95</v>
      </c>
      <c r="M1977" s="4">
        <f t="shared" si="122"/>
        <v>0.24</v>
      </c>
      <c r="N1977" s="4">
        <f t="shared" si="123"/>
        <v>346.48399999999998</v>
      </c>
      <c r="O1977" s="6">
        <f>VLOOKUP(C1977,'Cleaned Customer Dim'!$A$2:$D$501,4,FALSE)</f>
        <v>29</v>
      </c>
      <c r="P1977" s="6" t="str">
        <f>VLOOKUP(C1977,'Cleaned Customer Dim'!$A$2:$E$501,5,FALSE)</f>
        <v>Male</v>
      </c>
      <c r="Q1977" s="6" t="str">
        <f>VLOOKUP(C1977,'Cleaned Customer Dim'!$A$2:$J$501,10,FALSE)</f>
        <v>Silver</v>
      </c>
      <c r="R1977" s="4" t="str">
        <f>VLOOKUP(D1977,'Cleaned Product Dim'!$A$2:$C$101,3,FALSE)</f>
        <v>Clothing</v>
      </c>
      <c r="S1977" s="6">
        <f>VLOOKUP(D1977,'Cleaned Product Dim'!$A$2:$G$101,7,FALSE)</f>
        <v>261</v>
      </c>
      <c r="T1977" s="6">
        <f>VLOOKUP(D1977,'Cleaned Product Dim'!$A$2:$H$101,8,FALSE)</f>
        <v>59</v>
      </c>
      <c r="U1977" s="6" t="str">
        <f>VLOOKUP(E1977,'Cleaned Store Dim'!$A$2:$C$21,3,FALSE)</f>
        <v>South</v>
      </c>
      <c r="V1977" s="6" t="str">
        <f>VLOOKUP(E1977,'Cleaned Store Dim'!$A$2:$E$21,5,FALSE)</f>
        <v>Online</v>
      </c>
      <c r="W1977" s="6" t="str">
        <f>VLOOKUP(E1977,'Cleaned Store Dim'!$A$2:$F$21,6,FALSE)</f>
        <v>Sharon</v>
      </c>
    </row>
    <row r="1978" spans="1:23" ht="15.75" x14ac:dyDescent="0.25">
      <c r="A1978" s="4" t="s">
        <v>3943</v>
      </c>
      <c r="B1978" s="20">
        <v>45447</v>
      </c>
      <c r="C1978" s="4" t="s">
        <v>639</v>
      </c>
      <c r="D1978" s="4" t="s">
        <v>1780</v>
      </c>
      <c r="E1978" s="4" t="s">
        <v>1929</v>
      </c>
      <c r="F1978" s="4">
        <v>3</v>
      </c>
      <c r="G1978" s="4">
        <v>685.97</v>
      </c>
      <c r="H1978" s="4">
        <v>0.24</v>
      </c>
      <c r="I1978" s="4" t="s">
        <v>1961</v>
      </c>
      <c r="J1978" s="4">
        <v>1564.0116</v>
      </c>
      <c r="K1978" s="4">
        <f t="shared" si="120"/>
        <v>3</v>
      </c>
      <c r="L1978" s="4">
        <f t="shared" si="121"/>
        <v>685.97</v>
      </c>
      <c r="M1978" s="4">
        <f t="shared" si="122"/>
        <v>0.24</v>
      </c>
      <c r="N1978" s="4">
        <f t="shared" si="123"/>
        <v>1564.0116</v>
      </c>
      <c r="O1978" s="6">
        <f>VLOOKUP(C1978,'Cleaned Customer Dim'!$A$2:$D$501,4,FALSE)</f>
        <v>26</v>
      </c>
      <c r="P1978" s="6" t="str">
        <f>VLOOKUP(C1978,'Cleaned Customer Dim'!$A$2:$E$501,5,FALSE)</f>
        <v>Male</v>
      </c>
      <c r="Q1978" s="6" t="str">
        <f>VLOOKUP(C1978,'Cleaned Customer Dim'!$A$2:$J$501,10,FALSE)</f>
        <v>Gold</v>
      </c>
      <c r="R1978" s="4" t="str">
        <f>VLOOKUP(D1978,'Cleaned Product Dim'!$A$2:$C$101,3,FALSE)</f>
        <v>Beauty</v>
      </c>
      <c r="S1978" s="6">
        <f>VLOOKUP(D1978,'Cleaned Product Dim'!$A$2:$G$101,7,FALSE)</f>
        <v>340.39</v>
      </c>
      <c r="T1978" s="6">
        <f>VLOOKUP(D1978,'Cleaned Product Dim'!$A$2:$H$101,8,FALSE)</f>
        <v>177</v>
      </c>
      <c r="U1978" s="6" t="str">
        <f>VLOOKUP(E1978,'Cleaned Store Dim'!$A$2:$C$21,3,FALSE)</f>
        <v>North</v>
      </c>
      <c r="V1978" s="6" t="str">
        <f>VLOOKUP(E1978,'Cleaned Store Dim'!$A$2:$E$21,5,FALSE)</f>
        <v>Online</v>
      </c>
      <c r="W1978" s="6" t="str">
        <f>VLOOKUP(E1978,'Cleaned Store Dim'!$A$2:$F$21,6,FALSE)</f>
        <v>Sabrina</v>
      </c>
    </row>
    <row r="1979" spans="1:23" ht="15.75" x14ac:dyDescent="0.25">
      <c r="A1979" s="4" t="s">
        <v>3944</v>
      </c>
      <c r="B1979" s="20">
        <v>45793</v>
      </c>
      <c r="C1979" s="4" t="s">
        <v>1154</v>
      </c>
      <c r="D1979" s="4" t="s">
        <v>1664</v>
      </c>
      <c r="E1979" s="4" t="s">
        <v>1896</v>
      </c>
      <c r="F1979" s="4">
        <v>1</v>
      </c>
      <c r="G1979" s="4">
        <v>722.57</v>
      </c>
      <c r="H1979" s="4">
        <v>0.18</v>
      </c>
      <c r="I1979" s="4" t="s">
        <v>1959</v>
      </c>
      <c r="J1979" s="4">
        <v>592.50740000000008</v>
      </c>
      <c r="K1979" s="4">
        <f t="shared" si="120"/>
        <v>1</v>
      </c>
      <c r="L1979" s="4">
        <f t="shared" si="121"/>
        <v>722.57</v>
      </c>
      <c r="M1979" s="4">
        <f t="shared" si="122"/>
        <v>0.18</v>
      </c>
      <c r="N1979" s="4">
        <f t="shared" si="123"/>
        <v>592.50740000000008</v>
      </c>
      <c r="O1979" s="6">
        <f>VLOOKUP(C1979,'Cleaned Customer Dim'!$A$2:$D$501,4,FALSE)</f>
        <v>63</v>
      </c>
      <c r="P1979" s="6" t="str">
        <f>VLOOKUP(C1979,'Cleaned Customer Dim'!$A$2:$E$501,5,FALSE)</f>
        <v>Female</v>
      </c>
      <c r="Q1979" s="6" t="str">
        <f>VLOOKUP(C1979,'Cleaned Customer Dim'!$A$2:$J$501,10,FALSE)</f>
        <v>Platinum</v>
      </c>
      <c r="R1979" s="4" t="str">
        <f>VLOOKUP(D1979,'Cleaned Product Dim'!$A$2:$C$101,3,FALSE)</f>
        <v>Home</v>
      </c>
      <c r="S1979" s="6">
        <f>VLOOKUP(D1979,'Cleaned Product Dim'!$A$2:$G$101,7,FALSE)</f>
        <v>218.48</v>
      </c>
      <c r="T1979" s="6">
        <f>VLOOKUP(D1979,'Cleaned Product Dim'!$A$2:$H$101,8,FALSE)</f>
        <v>276</v>
      </c>
      <c r="U1979" s="6" t="str">
        <f>VLOOKUP(E1979,'Cleaned Store Dim'!$A$2:$C$21,3,FALSE)</f>
        <v>South</v>
      </c>
      <c r="V1979" s="6" t="str">
        <f>VLOOKUP(E1979,'Cleaned Store Dim'!$A$2:$E$21,5,FALSE)</f>
        <v>Outlet</v>
      </c>
      <c r="W1979" s="6" t="str">
        <f>VLOOKUP(E1979,'Cleaned Store Dim'!$A$2:$F$21,6,FALSE)</f>
        <v>North Nancy</v>
      </c>
    </row>
    <row r="1980" spans="1:23" ht="15.75" x14ac:dyDescent="0.25">
      <c r="A1980" s="4" t="s">
        <v>3945</v>
      </c>
      <c r="B1980" s="20">
        <v>45615</v>
      </c>
      <c r="C1980" s="4" t="s">
        <v>482</v>
      </c>
      <c r="D1980" s="4" t="s">
        <v>1683</v>
      </c>
      <c r="E1980" s="4" t="s">
        <v>1908</v>
      </c>
      <c r="F1980" s="4">
        <v>3</v>
      </c>
      <c r="G1980" s="4">
        <v>585.54999999999995</v>
      </c>
      <c r="H1980" s="4">
        <v>0.14000000000000001</v>
      </c>
      <c r="I1980" s="4" t="s">
        <v>1964</v>
      </c>
      <c r="J1980" s="4">
        <v>1510.7190000000001</v>
      </c>
      <c r="K1980" s="4">
        <f t="shared" si="120"/>
        <v>3</v>
      </c>
      <c r="L1980" s="4">
        <f t="shared" si="121"/>
        <v>585.54999999999995</v>
      </c>
      <c r="M1980" s="4">
        <f t="shared" si="122"/>
        <v>0.14000000000000001</v>
      </c>
      <c r="N1980" s="4">
        <f t="shared" si="123"/>
        <v>1510.7190000000001</v>
      </c>
      <c r="O1980" s="6">
        <f>VLOOKUP(C1980,'Cleaned Customer Dim'!$A$2:$D$501,4,FALSE)</f>
        <v>63</v>
      </c>
      <c r="P1980" s="6" t="str">
        <f>VLOOKUP(C1980,'Cleaned Customer Dim'!$A$2:$E$501,5,FALSE)</f>
        <v>Female</v>
      </c>
      <c r="Q1980" s="6" t="str">
        <f>VLOOKUP(C1980,'Cleaned Customer Dim'!$A$2:$J$501,10,FALSE)</f>
        <v>Gold</v>
      </c>
      <c r="R1980" s="4" t="str">
        <f>VLOOKUP(D1980,'Cleaned Product Dim'!$A$2:$C$101,3,FALSE)</f>
        <v>Home</v>
      </c>
      <c r="S1980" s="6">
        <f>VLOOKUP(D1980,'Cleaned Product Dim'!$A$2:$G$101,7,FALSE)</f>
        <v>382.22</v>
      </c>
      <c r="T1980" s="6">
        <f>VLOOKUP(D1980,'Cleaned Product Dim'!$A$2:$H$101,8,FALSE)</f>
        <v>329</v>
      </c>
      <c r="U1980" s="6" t="str">
        <f>VLOOKUP(E1980,'Cleaned Store Dim'!$A$2:$C$21,3,FALSE)</f>
        <v>North</v>
      </c>
      <c r="V1980" s="6" t="str">
        <f>VLOOKUP(E1980,'Cleaned Store Dim'!$A$2:$E$21,5,FALSE)</f>
        <v>Outlet</v>
      </c>
      <c r="W1980" s="6" t="str">
        <f>VLOOKUP(E1980,'Cleaned Store Dim'!$A$2:$F$21,6,FALSE)</f>
        <v>Chester</v>
      </c>
    </row>
    <row r="1981" spans="1:23" ht="15.75" x14ac:dyDescent="0.25">
      <c r="A1981" s="4" t="s">
        <v>3946</v>
      </c>
      <c r="B1981" s="20">
        <v>45901</v>
      </c>
      <c r="C1981" s="4" t="s">
        <v>986</v>
      </c>
      <c r="D1981" s="4" t="s">
        <v>1718</v>
      </c>
      <c r="E1981" s="4" t="s">
        <v>1932</v>
      </c>
      <c r="F1981" s="4">
        <v>2</v>
      </c>
      <c r="G1981" s="4">
        <v>635.80999999999995</v>
      </c>
      <c r="H1981" s="4">
        <v>0.13</v>
      </c>
      <c r="I1981" s="4" t="s">
        <v>1961</v>
      </c>
      <c r="J1981" s="4">
        <v>1106.3094000000001</v>
      </c>
      <c r="K1981" s="4">
        <f t="shared" si="120"/>
        <v>2</v>
      </c>
      <c r="L1981" s="4">
        <f t="shared" si="121"/>
        <v>635.80999999999995</v>
      </c>
      <c r="M1981" s="4">
        <f t="shared" si="122"/>
        <v>0.13</v>
      </c>
      <c r="N1981" s="4">
        <f t="shared" si="123"/>
        <v>1106.3094000000001</v>
      </c>
      <c r="O1981" s="6">
        <f>VLOOKUP(C1981,'Cleaned Customer Dim'!$A$2:$D$501,4,FALSE)</f>
        <v>41</v>
      </c>
      <c r="P1981" s="6" t="str">
        <f>VLOOKUP(C1981,'Cleaned Customer Dim'!$A$2:$E$501,5,FALSE)</f>
        <v>Female</v>
      </c>
      <c r="Q1981" s="6" t="str">
        <f>VLOOKUP(C1981,'Cleaned Customer Dim'!$A$2:$J$501,10,FALSE)</f>
        <v>Bronze</v>
      </c>
      <c r="R1981" s="4" t="str">
        <f>VLOOKUP(D1981,'Cleaned Product Dim'!$A$2:$C$101,3,FALSE)</f>
        <v>Clothing</v>
      </c>
      <c r="S1981" s="6">
        <f>VLOOKUP(D1981,'Cleaned Product Dim'!$A$2:$G$101,7,FALSE)</f>
        <v>167.34</v>
      </c>
      <c r="T1981" s="6">
        <f>VLOOKUP(D1981,'Cleaned Product Dim'!$A$2:$H$101,8,FALSE)</f>
        <v>296</v>
      </c>
      <c r="U1981" s="6" t="str">
        <f>VLOOKUP(E1981,'Cleaned Store Dim'!$A$2:$C$21,3,FALSE)</f>
        <v>East</v>
      </c>
      <c r="V1981" s="6" t="str">
        <f>VLOOKUP(E1981,'Cleaned Store Dim'!$A$2:$E$21,5,FALSE)</f>
        <v>Flagship</v>
      </c>
      <c r="W1981" s="6" t="str">
        <f>VLOOKUP(E1981,'Cleaned Store Dim'!$A$2:$F$21,6,FALSE)</f>
        <v>Johnsonville</v>
      </c>
    </row>
    <row r="1982" spans="1:23" ht="15.75" x14ac:dyDescent="0.25">
      <c r="A1982" s="4" t="s">
        <v>3947</v>
      </c>
      <c r="B1982" s="20">
        <v>45644</v>
      </c>
      <c r="C1982" s="4" t="s">
        <v>892</v>
      </c>
      <c r="D1982" s="4" t="s">
        <v>1613</v>
      </c>
      <c r="E1982" s="4" t="s">
        <v>1904</v>
      </c>
      <c r="F1982" s="4">
        <v>2</v>
      </c>
      <c r="G1982" s="4">
        <v>353.74</v>
      </c>
      <c r="H1982" s="4">
        <v>0.01</v>
      </c>
      <c r="I1982" s="4" t="s">
        <v>1959</v>
      </c>
      <c r="J1982" s="4">
        <v>700.40520000000004</v>
      </c>
      <c r="K1982" s="4">
        <f t="shared" si="120"/>
        <v>2</v>
      </c>
      <c r="L1982" s="4">
        <f t="shared" si="121"/>
        <v>353.74</v>
      </c>
      <c r="M1982" s="4">
        <f t="shared" si="122"/>
        <v>0.01</v>
      </c>
      <c r="N1982" s="4">
        <f t="shared" si="123"/>
        <v>700.40520000000004</v>
      </c>
      <c r="O1982" s="6">
        <f>VLOOKUP(C1982,'Cleaned Customer Dim'!$A$2:$D$501,4,FALSE)</f>
        <v>22</v>
      </c>
      <c r="P1982" s="6" t="str">
        <f>VLOOKUP(C1982,'Cleaned Customer Dim'!$A$2:$E$501,5,FALSE)</f>
        <v>Female</v>
      </c>
      <c r="Q1982" s="6" t="str">
        <f>VLOOKUP(C1982,'Cleaned Customer Dim'!$A$2:$J$501,10,FALSE)</f>
        <v>Platinum</v>
      </c>
      <c r="R1982" s="4" t="str">
        <f>VLOOKUP(D1982,'Cleaned Product Dim'!$A$2:$C$101,3,FALSE)</f>
        <v>Home</v>
      </c>
      <c r="S1982" s="6">
        <f>VLOOKUP(D1982,'Cleaned Product Dim'!$A$2:$G$101,7,FALSE)</f>
        <v>48.01</v>
      </c>
      <c r="T1982" s="6">
        <f>VLOOKUP(D1982,'Cleaned Product Dim'!$A$2:$H$101,8,FALSE)</f>
        <v>439</v>
      </c>
      <c r="U1982" s="6" t="str">
        <f>VLOOKUP(E1982,'Cleaned Store Dim'!$A$2:$C$21,3,FALSE)</f>
        <v>South</v>
      </c>
      <c r="V1982" s="6" t="str">
        <f>VLOOKUP(E1982,'Cleaned Store Dim'!$A$2:$E$21,5,FALSE)</f>
        <v>Online</v>
      </c>
      <c r="W1982" s="6" t="str">
        <f>VLOOKUP(E1982,'Cleaned Store Dim'!$A$2:$F$21,6,FALSE)</f>
        <v>Sharon</v>
      </c>
    </row>
    <row r="1983" spans="1:23" ht="15.75" x14ac:dyDescent="0.25">
      <c r="A1983" s="4" t="s">
        <v>3948</v>
      </c>
      <c r="B1983" s="20">
        <v>45648</v>
      </c>
      <c r="C1983" s="4" t="s">
        <v>853</v>
      </c>
      <c r="D1983" s="4" t="s">
        <v>1686</v>
      </c>
      <c r="E1983" s="4" t="s">
        <v>1914</v>
      </c>
      <c r="F1983" s="4">
        <v>1</v>
      </c>
      <c r="G1983" s="4">
        <v>377.52</v>
      </c>
      <c r="H1983" s="4">
        <v>0.15</v>
      </c>
      <c r="I1983" s="4" t="s">
        <v>1959</v>
      </c>
      <c r="J1983" s="4">
        <v>320.892</v>
      </c>
      <c r="K1983" s="4">
        <f t="shared" si="120"/>
        <v>1</v>
      </c>
      <c r="L1983" s="4">
        <f t="shared" si="121"/>
        <v>377.52</v>
      </c>
      <c r="M1983" s="4">
        <f t="shared" si="122"/>
        <v>0.15</v>
      </c>
      <c r="N1983" s="4">
        <f t="shared" si="123"/>
        <v>320.892</v>
      </c>
      <c r="O1983" s="6">
        <f>VLOOKUP(C1983,'Cleaned Customer Dim'!$A$2:$D$501,4,FALSE)</f>
        <v>25</v>
      </c>
      <c r="P1983" s="6" t="str">
        <f>VLOOKUP(C1983,'Cleaned Customer Dim'!$A$2:$E$501,5,FALSE)</f>
        <v>Male</v>
      </c>
      <c r="Q1983" s="6" t="str">
        <f>VLOOKUP(C1983,'Cleaned Customer Dim'!$A$2:$J$501,10,FALSE)</f>
        <v>Gold</v>
      </c>
      <c r="R1983" s="4" t="str">
        <f>VLOOKUP(D1983,'Cleaned Product Dim'!$A$2:$C$101,3,FALSE)</f>
        <v>Clothing</v>
      </c>
      <c r="S1983" s="6">
        <f>VLOOKUP(D1983,'Cleaned Product Dim'!$A$2:$G$101,7,FALSE)</f>
        <v>223.43</v>
      </c>
      <c r="T1983" s="6">
        <f>VLOOKUP(D1983,'Cleaned Product Dim'!$A$2:$H$101,8,FALSE)</f>
        <v>154</v>
      </c>
      <c r="U1983" s="6" t="str">
        <f>VLOOKUP(E1983,'Cleaned Store Dim'!$A$2:$C$21,3,FALSE)</f>
        <v>South</v>
      </c>
      <c r="V1983" s="6" t="str">
        <f>VLOOKUP(E1983,'Cleaned Store Dim'!$A$2:$E$21,5,FALSE)</f>
        <v>Online</v>
      </c>
      <c r="W1983" s="6" t="str">
        <f>VLOOKUP(E1983,'Cleaned Store Dim'!$A$2:$F$21,6,FALSE)</f>
        <v>Williamsport</v>
      </c>
    </row>
    <row r="1984" spans="1:23" ht="15.75" x14ac:dyDescent="0.25">
      <c r="A1984" s="4" t="s">
        <v>3949</v>
      </c>
      <c r="B1984" s="20">
        <v>45500</v>
      </c>
      <c r="C1984" s="4" t="s">
        <v>677</v>
      </c>
      <c r="D1984" s="4" t="s">
        <v>1786</v>
      </c>
      <c r="E1984" s="4" t="s">
        <v>1896</v>
      </c>
      <c r="F1984" s="4">
        <v>3</v>
      </c>
      <c r="G1984" s="4">
        <v>901.49</v>
      </c>
      <c r="H1984" s="4">
        <v>0</v>
      </c>
      <c r="I1984" s="4" t="s">
        <v>1959</v>
      </c>
      <c r="J1984" s="4">
        <v>2704.47</v>
      </c>
      <c r="K1984" s="4">
        <f t="shared" si="120"/>
        <v>3</v>
      </c>
      <c r="L1984" s="4">
        <f t="shared" si="121"/>
        <v>901.49</v>
      </c>
      <c r="M1984" s="4">
        <f t="shared" si="122"/>
        <v>0</v>
      </c>
      <c r="N1984" s="4">
        <f t="shared" si="123"/>
        <v>2704.47</v>
      </c>
      <c r="O1984" s="6">
        <f>VLOOKUP(C1984,'Cleaned Customer Dim'!$A$2:$D$501,4,FALSE)</f>
        <v>44</v>
      </c>
      <c r="P1984" s="6" t="str">
        <f>VLOOKUP(C1984,'Cleaned Customer Dim'!$A$2:$E$501,5,FALSE)</f>
        <v>Female</v>
      </c>
      <c r="Q1984" s="6" t="str">
        <f>VLOOKUP(C1984,'Cleaned Customer Dim'!$A$2:$J$501,10,FALSE)</f>
        <v>Gold</v>
      </c>
      <c r="R1984" s="4" t="str">
        <f>VLOOKUP(D1984,'Cleaned Product Dim'!$A$2:$C$101,3,FALSE)</f>
        <v>Home</v>
      </c>
      <c r="S1984" s="6">
        <f>VLOOKUP(D1984,'Cleaned Product Dim'!$A$2:$G$101,7,FALSE)</f>
        <v>243.7</v>
      </c>
      <c r="T1984" s="6">
        <f>VLOOKUP(D1984,'Cleaned Product Dim'!$A$2:$H$101,8,FALSE)</f>
        <v>130</v>
      </c>
      <c r="U1984" s="6" t="str">
        <f>VLOOKUP(E1984,'Cleaned Store Dim'!$A$2:$C$21,3,FALSE)</f>
        <v>South</v>
      </c>
      <c r="V1984" s="6" t="str">
        <f>VLOOKUP(E1984,'Cleaned Store Dim'!$A$2:$E$21,5,FALSE)</f>
        <v>Outlet</v>
      </c>
      <c r="W1984" s="6" t="str">
        <f>VLOOKUP(E1984,'Cleaned Store Dim'!$A$2:$F$21,6,FALSE)</f>
        <v>North Nancy</v>
      </c>
    </row>
    <row r="1985" spans="1:23" ht="15.75" x14ac:dyDescent="0.25">
      <c r="A1985" s="4" t="s">
        <v>3950</v>
      </c>
      <c r="B1985" s="20">
        <v>45806</v>
      </c>
      <c r="C1985" s="4" t="s">
        <v>662</v>
      </c>
      <c r="D1985" s="4" t="s">
        <v>1667</v>
      </c>
      <c r="E1985" s="4" t="s">
        <v>1908</v>
      </c>
      <c r="F1985" s="4">
        <v>1</v>
      </c>
      <c r="G1985" s="4">
        <v>563.01</v>
      </c>
      <c r="H1985" s="4">
        <v>0.1</v>
      </c>
      <c r="I1985" s="4" t="s">
        <v>1959</v>
      </c>
      <c r="J1985" s="4">
        <v>506.709</v>
      </c>
      <c r="K1985" s="4">
        <f t="shared" si="120"/>
        <v>1</v>
      </c>
      <c r="L1985" s="4">
        <f t="shared" si="121"/>
        <v>563.01</v>
      </c>
      <c r="M1985" s="4">
        <f t="shared" si="122"/>
        <v>0.1</v>
      </c>
      <c r="N1985" s="4">
        <f t="shared" si="123"/>
        <v>506.709</v>
      </c>
      <c r="O1985" s="6">
        <f>VLOOKUP(C1985,'Cleaned Customer Dim'!$A$2:$D$501,4,FALSE)</f>
        <v>30</v>
      </c>
      <c r="P1985" s="6" t="str">
        <f>VLOOKUP(C1985,'Cleaned Customer Dim'!$A$2:$E$501,5,FALSE)</f>
        <v>Male</v>
      </c>
      <c r="Q1985" s="6" t="str">
        <f>VLOOKUP(C1985,'Cleaned Customer Dim'!$A$2:$J$501,10,FALSE)</f>
        <v>Platinum</v>
      </c>
      <c r="R1985" s="4" t="str">
        <f>VLOOKUP(D1985,'Cleaned Product Dim'!$A$2:$C$101,3,FALSE)</f>
        <v>Home</v>
      </c>
      <c r="S1985" s="6">
        <f>VLOOKUP(D1985,'Cleaned Product Dim'!$A$2:$G$101,7,FALSE)</f>
        <v>19.52</v>
      </c>
      <c r="T1985" s="6">
        <f>VLOOKUP(D1985,'Cleaned Product Dim'!$A$2:$H$101,8,FALSE)</f>
        <v>57</v>
      </c>
      <c r="U1985" s="6" t="str">
        <f>VLOOKUP(E1985,'Cleaned Store Dim'!$A$2:$C$21,3,FALSE)</f>
        <v>North</v>
      </c>
      <c r="V1985" s="6" t="str">
        <f>VLOOKUP(E1985,'Cleaned Store Dim'!$A$2:$E$21,5,FALSE)</f>
        <v>Outlet</v>
      </c>
      <c r="W1985" s="6" t="str">
        <f>VLOOKUP(E1985,'Cleaned Store Dim'!$A$2:$F$21,6,FALSE)</f>
        <v>Chester</v>
      </c>
    </row>
    <row r="1986" spans="1:23" ht="15.75" x14ac:dyDescent="0.25">
      <c r="A1986" s="4" t="s">
        <v>3951</v>
      </c>
      <c r="B1986" s="20">
        <v>45365</v>
      </c>
      <c r="C1986" s="4" t="s">
        <v>202</v>
      </c>
      <c r="D1986" s="4" t="s">
        <v>1793</v>
      </c>
      <c r="E1986" s="4" t="s">
        <v>1911</v>
      </c>
      <c r="F1986" s="4">
        <v>4</v>
      </c>
      <c r="G1986" s="4">
        <v>167.25</v>
      </c>
      <c r="H1986" s="4">
        <v>0.11</v>
      </c>
      <c r="I1986" s="4" t="s">
        <v>1959</v>
      </c>
      <c r="J1986" s="4">
        <v>595.41</v>
      </c>
      <c r="K1986" s="4">
        <f t="shared" ref="K1986:K2049" si="124">IF(F1986="",J1986/(G1986*(1-H1986)),F1986)</f>
        <v>4</v>
      </c>
      <c r="L1986" s="4">
        <f t="shared" ref="L1986:L2049" si="125">IF(G1986="",J1986/(K1986*(1-H1986)),G1986)</f>
        <v>167.25</v>
      </c>
      <c r="M1986" s="4">
        <f t="shared" ref="M1986:M2049" si="126">IF(H1986="",1-(J1986/(K1986*L1986)),H1986)</f>
        <v>0.11</v>
      </c>
      <c r="N1986" s="4">
        <f t="shared" ref="N1986:N2001" si="127">IF(J1986="",F1986*G1986*(1-H1986),J1986)</f>
        <v>595.41</v>
      </c>
      <c r="O1986" s="6">
        <f>VLOOKUP(C1986,'Cleaned Customer Dim'!$A$2:$D$501,4,FALSE)</f>
        <v>55</v>
      </c>
      <c r="P1986" s="6" t="str">
        <f>VLOOKUP(C1986,'Cleaned Customer Dim'!$A$2:$E$501,5,FALSE)</f>
        <v>Male</v>
      </c>
      <c r="Q1986" s="6" t="str">
        <f>VLOOKUP(C1986,'Cleaned Customer Dim'!$A$2:$J$501,10,FALSE)</f>
        <v>Bronze</v>
      </c>
      <c r="R1986" s="4" t="str">
        <f>VLOOKUP(D1986,'Cleaned Product Dim'!$A$2:$C$101,3,FALSE)</f>
        <v>Home</v>
      </c>
      <c r="S1986" s="6">
        <f>VLOOKUP(D1986,'Cleaned Product Dim'!$A$2:$G$101,7,FALSE)</f>
        <v>138.05000000000001</v>
      </c>
      <c r="T1986" s="6">
        <f>VLOOKUP(D1986,'Cleaned Product Dim'!$A$2:$H$101,8,FALSE)</f>
        <v>89</v>
      </c>
      <c r="U1986" s="6" t="str">
        <f>VLOOKUP(E1986,'Cleaned Store Dim'!$A$2:$C$21,3,FALSE)</f>
        <v>East</v>
      </c>
      <c r="V1986" s="6" t="str">
        <f>VLOOKUP(E1986,'Cleaned Store Dim'!$A$2:$E$21,5,FALSE)</f>
        <v>Online</v>
      </c>
      <c r="W1986" s="6" t="str">
        <f>VLOOKUP(E1986,'Cleaned Store Dim'!$A$2:$F$21,6,FALSE)</f>
        <v>Joseph</v>
      </c>
    </row>
    <row r="1987" spans="1:23" ht="15.75" x14ac:dyDescent="0.25">
      <c r="A1987" s="4" t="s">
        <v>3952</v>
      </c>
      <c r="B1987" s="20">
        <v>45229</v>
      </c>
      <c r="C1987" s="4" t="s">
        <v>1415</v>
      </c>
      <c r="D1987" s="4" t="s">
        <v>1762</v>
      </c>
      <c r="E1987" s="4" t="s">
        <v>1945</v>
      </c>
      <c r="F1987" s="4">
        <v>3</v>
      </c>
      <c r="G1987" s="4">
        <v>345.43</v>
      </c>
      <c r="H1987" s="4">
        <v>0.08</v>
      </c>
      <c r="I1987" s="4" t="s">
        <v>1964</v>
      </c>
      <c r="J1987" s="4">
        <v>953.38679999999999</v>
      </c>
      <c r="K1987" s="4">
        <f t="shared" si="124"/>
        <v>3</v>
      </c>
      <c r="L1987" s="4">
        <f t="shared" si="125"/>
        <v>345.43</v>
      </c>
      <c r="M1987" s="4">
        <f t="shared" si="126"/>
        <v>0.08</v>
      </c>
      <c r="N1987" s="4">
        <f t="shared" si="127"/>
        <v>953.38679999999999</v>
      </c>
      <c r="O1987" s="6">
        <f>VLOOKUP(C1987,'Cleaned Customer Dim'!$A$2:$D$501,4,FALSE)</f>
        <v>60</v>
      </c>
      <c r="P1987" s="6" t="str">
        <f>VLOOKUP(C1987,'Cleaned Customer Dim'!$A$2:$E$501,5,FALSE)</f>
        <v>Male</v>
      </c>
      <c r="Q1987" s="6" t="str">
        <f>VLOOKUP(C1987,'Cleaned Customer Dim'!$A$2:$J$501,10,FALSE)</f>
        <v>Gold</v>
      </c>
      <c r="R1987" s="4" t="str">
        <f>VLOOKUP(D1987,'Cleaned Product Dim'!$A$2:$C$101,3,FALSE)</f>
        <v>Beauty</v>
      </c>
      <c r="S1987" s="6">
        <f>VLOOKUP(D1987,'Cleaned Product Dim'!$A$2:$G$101,7,FALSE)</f>
        <v>482.75</v>
      </c>
      <c r="T1987" s="6">
        <f>VLOOKUP(D1987,'Cleaned Product Dim'!$A$2:$H$101,8,FALSE)</f>
        <v>444</v>
      </c>
      <c r="U1987" s="6" t="str">
        <f>VLOOKUP(E1987,'Cleaned Store Dim'!$A$2:$C$21,3,FALSE)</f>
        <v>East</v>
      </c>
      <c r="V1987" s="6" t="str">
        <f>VLOOKUP(E1987,'Cleaned Store Dim'!$A$2:$E$21,5,FALSE)</f>
        <v>Flagship</v>
      </c>
      <c r="W1987" s="6" t="str">
        <f>VLOOKUP(E1987,'Cleaned Store Dim'!$A$2:$F$21,6,FALSE)</f>
        <v>East Stevechester</v>
      </c>
    </row>
    <row r="1988" spans="1:23" ht="15.75" x14ac:dyDescent="0.25">
      <c r="A1988" s="4" t="s">
        <v>3953</v>
      </c>
      <c r="B1988" s="20">
        <v>45349</v>
      </c>
      <c r="C1988" s="4" t="s">
        <v>983</v>
      </c>
      <c r="D1988" s="4" t="s">
        <v>1829</v>
      </c>
      <c r="E1988" s="4" t="s">
        <v>1921</v>
      </c>
      <c r="F1988" s="4">
        <v>4</v>
      </c>
      <c r="G1988" s="4">
        <v>752.48</v>
      </c>
      <c r="H1988" s="4">
        <v>0.23</v>
      </c>
      <c r="I1988" s="4" t="s">
        <v>1959</v>
      </c>
      <c r="J1988" s="4">
        <v>2317.6383999999998</v>
      </c>
      <c r="K1988" s="4">
        <f t="shared" si="124"/>
        <v>4</v>
      </c>
      <c r="L1988" s="4">
        <f t="shared" si="125"/>
        <v>752.48</v>
      </c>
      <c r="M1988" s="4">
        <f t="shared" si="126"/>
        <v>0.23</v>
      </c>
      <c r="N1988" s="4">
        <f t="shared" si="127"/>
        <v>2317.6383999999998</v>
      </c>
      <c r="O1988" s="6">
        <f>VLOOKUP(C1988,'Cleaned Customer Dim'!$A$2:$D$501,4,FALSE)</f>
        <v>60</v>
      </c>
      <c r="P1988" s="6" t="str">
        <f>VLOOKUP(C1988,'Cleaned Customer Dim'!$A$2:$E$501,5,FALSE)</f>
        <v>Female</v>
      </c>
      <c r="Q1988" s="6" t="str">
        <f>VLOOKUP(C1988,'Cleaned Customer Dim'!$A$2:$J$501,10,FALSE)</f>
        <v>Gold</v>
      </c>
      <c r="R1988" s="4" t="str">
        <f>VLOOKUP(D1988,'Cleaned Product Dim'!$A$2:$C$101,3,FALSE)</f>
        <v>Sports</v>
      </c>
      <c r="S1988" s="6">
        <f>VLOOKUP(D1988,'Cleaned Product Dim'!$A$2:$G$101,7,FALSE)</f>
        <v>152.91999999999999</v>
      </c>
      <c r="T1988" s="6">
        <f>VLOOKUP(D1988,'Cleaned Product Dim'!$A$2:$H$101,8,FALSE)</f>
        <v>281</v>
      </c>
      <c r="U1988" s="6" t="str">
        <f>VLOOKUP(E1988,'Cleaned Store Dim'!$A$2:$C$21,3,FALSE)</f>
        <v>South</v>
      </c>
      <c r="V1988" s="6" t="str">
        <f>VLOOKUP(E1988,'Cleaned Store Dim'!$A$2:$E$21,5,FALSE)</f>
        <v>Flagship</v>
      </c>
      <c r="W1988" s="6" t="str">
        <f>VLOOKUP(E1988,'Cleaned Store Dim'!$A$2:$F$21,6,FALSE)</f>
        <v>Johnstad</v>
      </c>
    </row>
    <row r="1989" spans="1:23" ht="15.75" x14ac:dyDescent="0.25">
      <c r="A1989" s="4" t="s">
        <v>3954</v>
      </c>
      <c r="B1989" s="20">
        <v>45886</v>
      </c>
      <c r="C1989" s="4" t="s">
        <v>1401</v>
      </c>
      <c r="D1989" s="4" t="s">
        <v>1753</v>
      </c>
      <c r="E1989" s="4" t="s">
        <v>1948</v>
      </c>
      <c r="F1989" s="4">
        <v>1</v>
      </c>
      <c r="G1989" s="4">
        <v>120.02</v>
      </c>
      <c r="H1989" s="4">
        <v>0.26</v>
      </c>
      <c r="I1989" s="4" t="s">
        <v>1959</v>
      </c>
      <c r="J1989" s="4">
        <v>88.814799999999991</v>
      </c>
      <c r="K1989" s="4">
        <f t="shared" si="124"/>
        <v>1</v>
      </c>
      <c r="L1989" s="4">
        <f t="shared" si="125"/>
        <v>120.02</v>
      </c>
      <c r="M1989" s="4">
        <f t="shared" si="126"/>
        <v>0.26</v>
      </c>
      <c r="N1989" s="4">
        <f t="shared" si="127"/>
        <v>88.814799999999991</v>
      </c>
      <c r="O1989" s="6">
        <f>VLOOKUP(C1989,'Cleaned Customer Dim'!$A$2:$D$501,4,FALSE)</f>
        <v>29</v>
      </c>
      <c r="P1989" s="6" t="str">
        <f>VLOOKUP(C1989,'Cleaned Customer Dim'!$A$2:$E$501,5,FALSE)</f>
        <v>Male</v>
      </c>
      <c r="Q1989" s="6" t="str">
        <f>VLOOKUP(C1989,'Cleaned Customer Dim'!$A$2:$J$501,10,FALSE)</f>
        <v>Bronze</v>
      </c>
      <c r="R1989" s="4" t="str">
        <f>VLOOKUP(D1989,'Cleaned Product Dim'!$A$2:$C$101,3,FALSE)</f>
        <v>Sports</v>
      </c>
      <c r="S1989" s="6">
        <f>VLOOKUP(D1989,'Cleaned Product Dim'!$A$2:$G$101,7,FALSE)</f>
        <v>30.62</v>
      </c>
      <c r="T1989" s="6">
        <f>VLOOKUP(D1989,'Cleaned Product Dim'!$A$2:$H$101,8,FALSE)</f>
        <v>138</v>
      </c>
      <c r="U1989" s="6" t="str">
        <f>VLOOKUP(E1989,'Cleaned Store Dim'!$A$2:$C$21,3,FALSE)</f>
        <v>East</v>
      </c>
      <c r="V1989" s="6" t="str">
        <f>VLOOKUP(E1989,'Cleaned Store Dim'!$A$2:$E$21,5,FALSE)</f>
        <v>Online</v>
      </c>
      <c r="W1989" s="6" t="str">
        <f>VLOOKUP(E1989,'Cleaned Store Dim'!$A$2:$F$21,6,FALSE)</f>
        <v>Vasquez</v>
      </c>
    </row>
    <row r="1990" spans="1:23" ht="15.75" x14ac:dyDescent="0.25">
      <c r="A1990" s="4" t="s">
        <v>3955</v>
      </c>
      <c r="B1990" s="20">
        <v>45507</v>
      </c>
      <c r="C1990" s="4" t="s">
        <v>1028</v>
      </c>
      <c r="D1990" s="4" t="s">
        <v>1703</v>
      </c>
      <c r="E1990" s="4" t="s">
        <v>1917</v>
      </c>
      <c r="F1990" s="4">
        <v>3</v>
      </c>
      <c r="G1990" s="4">
        <v>146.71</v>
      </c>
      <c r="H1990" s="4">
        <v>0.28000000000000003</v>
      </c>
      <c r="I1990" s="4" t="s">
        <v>1959</v>
      </c>
      <c r="J1990" s="4">
        <v>316.89359999999999</v>
      </c>
      <c r="K1990" s="4">
        <f t="shared" si="124"/>
        <v>3</v>
      </c>
      <c r="L1990" s="4">
        <f t="shared" si="125"/>
        <v>146.71</v>
      </c>
      <c r="M1990" s="4">
        <f t="shared" si="126"/>
        <v>0.28000000000000003</v>
      </c>
      <c r="N1990" s="4">
        <f t="shared" si="127"/>
        <v>316.89359999999999</v>
      </c>
      <c r="O1990" s="6">
        <f>VLOOKUP(C1990,'Cleaned Customer Dim'!$A$2:$D$501,4,FALSE)</f>
        <v>64</v>
      </c>
      <c r="P1990" s="6" t="str">
        <f>VLOOKUP(C1990,'Cleaned Customer Dim'!$A$2:$E$501,5,FALSE)</f>
        <v>Female</v>
      </c>
      <c r="Q1990" s="6" t="str">
        <f>VLOOKUP(C1990,'Cleaned Customer Dim'!$A$2:$J$501,10,FALSE)</f>
        <v>Platinum</v>
      </c>
      <c r="R1990" s="4" t="str">
        <f>VLOOKUP(D1990,'Cleaned Product Dim'!$A$2:$C$101,3,FALSE)</f>
        <v>Sports</v>
      </c>
      <c r="S1990" s="6">
        <f>VLOOKUP(D1990,'Cleaned Product Dim'!$A$2:$G$101,7,FALSE)</f>
        <v>313.26</v>
      </c>
      <c r="T1990" s="6">
        <f>VLOOKUP(D1990,'Cleaned Product Dim'!$A$2:$H$101,8,FALSE)</f>
        <v>369</v>
      </c>
      <c r="U1990" s="6" t="str">
        <f>VLOOKUP(E1990,'Cleaned Store Dim'!$A$2:$C$21,3,FALSE)</f>
        <v>West</v>
      </c>
      <c r="V1990" s="6" t="str">
        <f>VLOOKUP(E1990,'Cleaned Store Dim'!$A$2:$E$21,5,FALSE)</f>
        <v>Online</v>
      </c>
      <c r="W1990" s="6" t="str">
        <f>VLOOKUP(E1990,'Cleaned Store Dim'!$A$2:$F$21,6,FALSE)</f>
        <v>Thompson</v>
      </c>
    </row>
    <row r="1991" spans="1:23" ht="15.75" x14ac:dyDescent="0.25">
      <c r="A1991" s="4" t="s">
        <v>3956</v>
      </c>
      <c r="B1991" s="20">
        <v>45730</v>
      </c>
      <c r="C1991" s="4" t="s">
        <v>302</v>
      </c>
      <c r="D1991" s="4" t="s">
        <v>1774</v>
      </c>
      <c r="E1991" s="4" t="s">
        <v>1887</v>
      </c>
      <c r="F1991" s="4">
        <v>2</v>
      </c>
      <c r="G1991" s="4">
        <v>358.87</v>
      </c>
      <c r="H1991" s="4">
        <v>0.24</v>
      </c>
      <c r="I1991" s="4" t="s">
        <v>1959</v>
      </c>
      <c r="J1991" s="4">
        <v>545.48239999999998</v>
      </c>
      <c r="K1991" s="4">
        <f t="shared" si="124"/>
        <v>2</v>
      </c>
      <c r="L1991" s="4">
        <f t="shared" si="125"/>
        <v>358.87</v>
      </c>
      <c r="M1991" s="4">
        <f t="shared" si="126"/>
        <v>0.24</v>
      </c>
      <c r="N1991" s="4">
        <f t="shared" si="127"/>
        <v>545.48239999999998</v>
      </c>
      <c r="O1991" s="6">
        <f>VLOOKUP(C1991,'Cleaned Customer Dim'!$A$2:$D$501,4,FALSE)</f>
        <v>53</v>
      </c>
      <c r="P1991" s="6" t="str">
        <f>VLOOKUP(C1991,'Cleaned Customer Dim'!$A$2:$E$501,5,FALSE)</f>
        <v>Male</v>
      </c>
      <c r="Q1991" s="6" t="str">
        <f>VLOOKUP(C1991,'Cleaned Customer Dim'!$A$2:$J$501,10,FALSE)</f>
        <v>Bronze</v>
      </c>
      <c r="R1991" s="4" t="str">
        <f>VLOOKUP(D1991,'Cleaned Product Dim'!$A$2:$C$101,3,FALSE)</f>
        <v>Beauty</v>
      </c>
      <c r="S1991" s="6">
        <f>VLOOKUP(D1991,'Cleaned Product Dim'!$A$2:$G$101,7,FALSE)</f>
        <v>299.11</v>
      </c>
      <c r="T1991" s="6">
        <f>VLOOKUP(D1991,'Cleaned Product Dim'!$A$2:$H$101,8,FALSE)</f>
        <v>118</v>
      </c>
      <c r="U1991" s="6" t="str">
        <f>VLOOKUP(E1991,'Cleaned Store Dim'!$A$2:$C$21,3,FALSE)</f>
        <v>East</v>
      </c>
      <c r="V1991" s="6" t="str">
        <f>VLOOKUP(E1991,'Cleaned Store Dim'!$A$2:$E$21,5,FALSE)</f>
        <v>Flagship</v>
      </c>
      <c r="W1991" s="6" t="str">
        <f>VLOOKUP(E1991,'Cleaned Store Dim'!$A$2:$F$21,6,FALSE)</f>
        <v>Washington</v>
      </c>
    </row>
    <row r="1992" spans="1:23" ht="15.75" x14ac:dyDescent="0.25">
      <c r="A1992" s="4" t="s">
        <v>3957</v>
      </c>
      <c r="B1992" s="20">
        <v>45456</v>
      </c>
      <c r="C1992" s="4" t="s">
        <v>784</v>
      </c>
      <c r="D1992" s="4" t="s">
        <v>1738</v>
      </c>
      <c r="E1992" s="4" t="s">
        <v>1901</v>
      </c>
      <c r="F1992" s="4">
        <v>4</v>
      </c>
      <c r="G1992" s="4">
        <v>212.75</v>
      </c>
      <c r="H1992" s="4">
        <v>0.11</v>
      </c>
      <c r="I1992" s="4" t="s">
        <v>1964</v>
      </c>
      <c r="J1992" s="4">
        <v>757.39</v>
      </c>
      <c r="K1992" s="4">
        <f t="shared" si="124"/>
        <v>4</v>
      </c>
      <c r="L1992" s="4">
        <f t="shared" si="125"/>
        <v>212.75</v>
      </c>
      <c r="M1992" s="4">
        <f t="shared" si="126"/>
        <v>0.11</v>
      </c>
      <c r="N1992" s="4">
        <f t="shared" si="127"/>
        <v>757.39</v>
      </c>
      <c r="O1992" s="6">
        <f>VLOOKUP(C1992,'Cleaned Customer Dim'!$A$2:$D$501,4,FALSE)</f>
        <v>31</v>
      </c>
      <c r="P1992" s="6" t="str">
        <f>VLOOKUP(C1992,'Cleaned Customer Dim'!$A$2:$E$501,5,FALSE)</f>
        <v>Male</v>
      </c>
      <c r="Q1992" s="6" t="str">
        <f>VLOOKUP(C1992,'Cleaned Customer Dim'!$A$2:$J$501,10,FALSE)</f>
        <v>Platinum</v>
      </c>
      <c r="R1992" s="4" t="str">
        <f>VLOOKUP(D1992,'Cleaned Product Dim'!$A$2:$C$101,3,FALSE)</f>
        <v>Sports</v>
      </c>
      <c r="S1992" s="6">
        <f>VLOOKUP(D1992,'Cleaned Product Dim'!$A$2:$G$101,7,FALSE)</f>
        <v>212.26</v>
      </c>
      <c r="T1992" s="6">
        <f>VLOOKUP(D1992,'Cleaned Product Dim'!$A$2:$H$101,8,FALSE)</f>
        <v>82</v>
      </c>
      <c r="U1992" s="6" t="str">
        <f>VLOOKUP(E1992,'Cleaned Store Dim'!$A$2:$C$21,3,FALSE)</f>
        <v>North</v>
      </c>
      <c r="V1992" s="6" t="str">
        <f>VLOOKUP(E1992,'Cleaned Store Dim'!$A$2:$E$21,5,FALSE)</f>
        <v>Outlet</v>
      </c>
      <c r="W1992" s="6" t="str">
        <f>VLOOKUP(E1992,'Cleaned Store Dim'!$A$2:$F$21,6,FALSE)</f>
        <v>Goldberg</v>
      </c>
    </row>
    <row r="1993" spans="1:23" ht="15.75" x14ac:dyDescent="0.25">
      <c r="A1993" s="4" t="s">
        <v>3958</v>
      </c>
      <c r="B1993" s="20">
        <v>45479</v>
      </c>
      <c r="C1993" s="4" t="s">
        <v>1040</v>
      </c>
      <c r="D1993" s="4" t="s">
        <v>1715</v>
      </c>
      <c r="E1993" s="4" t="s">
        <v>1927</v>
      </c>
      <c r="F1993" s="4">
        <v>1</v>
      </c>
      <c r="G1993" s="4">
        <v>183.47</v>
      </c>
      <c r="H1993" s="4">
        <v>0.17</v>
      </c>
      <c r="I1993" s="4" t="s">
        <v>1961</v>
      </c>
      <c r="J1993" s="4">
        <v>152.2801</v>
      </c>
      <c r="K1993" s="4">
        <f t="shared" si="124"/>
        <v>1</v>
      </c>
      <c r="L1993" s="4">
        <f t="shared" si="125"/>
        <v>183.47</v>
      </c>
      <c r="M1993" s="4">
        <f t="shared" si="126"/>
        <v>0.17</v>
      </c>
      <c r="N1993" s="4">
        <f t="shared" si="127"/>
        <v>152.2801</v>
      </c>
      <c r="O1993" s="6">
        <f>VLOOKUP(C1993,'Cleaned Customer Dim'!$A$2:$D$501,4,FALSE)</f>
        <v>62</v>
      </c>
      <c r="P1993" s="6" t="str">
        <f>VLOOKUP(C1993,'Cleaned Customer Dim'!$A$2:$E$501,5,FALSE)</f>
        <v>Female</v>
      </c>
      <c r="Q1993" s="6" t="str">
        <f>VLOOKUP(C1993,'Cleaned Customer Dim'!$A$2:$J$501,10,FALSE)</f>
        <v>Bronze</v>
      </c>
      <c r="R1993" s="4" t="str">
        <f>VLOOKUP(D1993,'Cleaned Product Dim'!$A$2:$C$101,3,FALSE)</f>
        <v>Sports</v>
      </c>
      <c r="S1993" s="6">
        <f>VLOOKUP(D1993,'Cleaned Product Dim'!$A$2:$G$101,7,FALSE)</f>
        <v>318.91000000000003</v>
      </c>
      <c r="T1993" s="6">
        <f>VLOOKUP(D1993,'Cleaned Product Dim'!$A$2:$H$101,8,FALSE)</f>
        <v>114</v>
      </c>
      <c r="U1993" s="6" t="str">
        <f>VLOOKUP(E1993,'Cleaned Store Dim'!$A$2:$C$21,3,FALSE)</f>
        <v>South</v>
      </c>
      <c r="V1993" s="6" t="str">
        <f>VLOOKUP(E1993,'Cleaned Store Dim'!$A$2:$E$21,5,FALSE)</f>
        <v>Online</v>
      </c>
      <c r="W1993" s="6" t="str">
        <f>VLOOKUP(E1993,'Cleaned Store Dim'!$A$2:$F$21,6,FALSE)</f>
        <v>Lake</v>
      </c>
    </row>
    <row r="1994" spans="1:23" ht="15.75" x14ac:dyDescent="0.25">
      <c r="A1994" s="4" t="s">
        <v>3959</v>
      </c>
      <c r="B1994" s="20">
        <v>45493</v>
      </c>
      <c r="C1994" s="4" t="s">
        <v>255</v>
      </c>
      <c r="D1994" s="4" t="s">
        <v>1850</v>
      </c>
      <c r="E1994" s="4" t="s">
        <v>1936</v>
      </c>
      <c r="F1994" s="4">
        <v>4</v>
      </c>
      <c r="G1994" s="4">
        <v>569.98</v>
      </c>
      <c r="H1994" s="4">
        <v>0.23</v>
      </c>
      <c r="I1994" s="4" t="s">
        <v>1959</v>
      </c>
      <c r="J1994" s="4">
        <v>1755.5383999999999</v>
      </c>
      <c r="K1994" s="4">
        <f t="shared" si="124"/>
        <v>4</v>
      </c>
      <c r="L1994" s="4">
        <f t="shared" si="125"/>
        <v>569.98</v>
      </c>
      <c r="M1994" s="4">
        <f t="shared" si="126"/>
        <v>0.23</v>
      </c>
      <c r="N1994" s="4">
        <f t="shared" si="127"/>
        <v>1755.5383999999999</v>
      </c>
      <c r="O1994" s="6">
        <f>VLOOKUP(C1994,'Cleaned Customer Dim'!$A$2:$D$501,4,FALSE)</f>
        <v>24</v>
      </c>
      <c r="P1994" s="6" t="str">
        <f>VLOOKUP(C1994,'Cleaned Customer Dim'!$A$2:$E$501,5,FALSE)</f>
        <v>Female</v>
      </c>
      <c r="Q1994" s="6" t="str">
        <f>VLOOKUP(C1994,'Cleaned Customer Dim'!$A$2:$J$501,10,FALSE)</f>
        <v>Silver</v>
      </c>
      <c r="R1994" s="4" t="str">
        <f>VLOOKUP(D1994,'Cleaned Product Dim'!$A$2:$C$101,3,FALSE)</f>
        <v>Beauty</v>
      </c>
      <c r="S1994" s="6">
        <f>VLOOKUP(D1994,'Cleaned Product Dim'!$A$2:$G$101,7,FALSE)</f>
        <v>183.04</v>
      </c>
      <c r="T1994" s="6">
        <f>VLOOKUP(D1994,'Cleaned Product Dim'!$A$2:$H$101,8,FALSE)</f>
        <v>457</v>
      </c>
      <c r="U1994" s="6" t="str">
        <f>VLOOKUP(E1994,'Cleaned Store Dim'!$A$2:$C$21,3,FALSE)</f>
        <v>North</v>
      </c>
      <c r="V1994" s="6" t="str">
        <f>VLOOKUP(E1994,'Cleaned Store Dim'!$A$2:$E$21,5,FALSE)</f>
        <v>Flagship</v>
      </c>
      <c r="W1994" s="6" t="str">
        <f>VLOOKUP(E1994,'Cleaned Store Dim'!$A$2:$F$21,6,FALSE)</f>
        <v>Jenniferstad</v>
      </c>
    </row>
    <row r="1995" spans="1:23" ht="15.75" x14ac:dyDescent="0.25">
      <c r="A1995" s="4" t="s">
        <v>3960</v>
      </c>
      <c r="B1995" s="20">
        <v>45274</v>
      </c>
      <c r="C1995" s="4" t="s">
        <v>1467</v>
      </c>
      <c r="D1995" s="4" t="s">
        <v>1638</v>
      </c>
      <c r="E1995" s="4" t="s">
        <v>1929</v>
      </c>
      <c r="F1995" s="4">
        <v>3</v>
      </c>
      <c r="G1995" s="4">
        <v>984.12</v>
      </c>
      <c r="H1995" s="4">
        <v>0.27</v>
      </c>
      <c r="I1995" s="4" t="s">
        <v>1959</v>
      </c>
      <c r="J1995" s="4">
        <v>2155.2228</v>
      </c>
      <c r="K1995" s="4">
        <f t="shared" si="124"/>
        <v>3</v>
      </c>
      <c r="L1995" s="4">
        <f t="shared" si="125"/>
        <v>984.12</v>
      </c>
      <c r="M1995" s="4">
        <f t="shared" si="126"/>
        <v>0.27</v>
      </c>
      <c r="N1995" s="4">
        <f t="shared" si="127"/>
        <v>2155.2228</v>
      </c>
      <c r="O1995" s="6">
        <f>VLOOKUP(C1995,'Cleaned Customer Dim'!$A$2:$D$501,4,FALSE)</f>
        <v>42</v>
      </c>
      <c r="P1995" s="6" t="str">
        <f>VLOOKUP(C1995,'Cleaned Customer Dim'!$A$2:$E$501,5,FALSE)</f>
        <v>Male</v>
      </c>
      <c r="Q1995" s="6" t="str">
        <f>VLOOKUP(C1995,'Cleaned Customer Dim'!$A$2:$J$501,10,FALSE)</f>
        <v>Silver</v>
      </c>
      <c r="R1995" s="4" t="str">
        <f>VLOOKUP(D1995,'Cleaned Product Dim'!$A$2:$C$101,3,FALSE)</f>
        <v>Home</v>
      </c>
      <c r="S1995" s="6">
        <f>VLOOKUP(D1995,'Cleaned Product Dim'!$A$2:$G$101,7,FALSE)</f>
        <v>123.46</v>
      </c>
      <c r="T1995" s="6">
        <f>VLOOKUP(D1995,'Cleaned Product Dim'!$A$2:$H$101,8,FALSE)</f>
        <v>76</v>
      </c>
      <c r="U1995" s="6" t="str">
        <f>VLOOKUP(E1995,'Cleaned Store Dim'!$A$2:$C$21,3,FALSE)</f>
        <v>North</v>
      </c>
      <c r="V1995" s="6" t="str">
        <f>VLOOKUP(E1995,'Cleaned Store Dim'!$A$2:$E$21,5,FALSE)</f>
        <v>Online</v>
      </c>
      <c r="W1995" s="6" t="str">
        <f>VLOOKUP(E1995,'Cleaned Store Dim'!$A$2:$F$21,6,FALSE)</f>
        <v>Sabrina</v>
      </c>
    </row>
    <row r="1996" spans="1:23" ht="15.75" x14ac:dyDescent="0.25">
      <c r="A1996" s="4" t="s">
        <v>3961</v>
      </c>
      <c r="B1996" s="20">
        <v>45815</v>
      </c>
      <c r="C1996" s="4" t="s">
        <v>1470</v>
      </c>
      <c r="D1996" s="4" t="s">
        <v>1835</v>
      </c>
      <c r="E1996" s="4" t="s">
        <v>1917</v>
      </c>
      <c r="F1996" s="4">
        <v>1</v>
      </c>
      <c r="G1996" s="4">
        <v>905.23</v>
      </c>
      <c r="H1996" s="4">
        <v>0</v>
      </c>
      <c r="I1996" s="4" t="s">
        <v>1959</v>
      </c>
      <c r="J1996" s="4">
        <v>905.23</v>
      </c>
      <c r="K1996" s="4">
        <f t="shared" si="124"/>
        <v>1</v>
      </c>
      <c r="L1996" s="4">
        <f t="shared" si="125"/>
        <v>905.23</v>
      </c>
      <c r="M1996" s="4">
        <f t="shared" si="126"/>
        <v>0</v>
      </c>
      <c r="N1996" s="4">
        <f t="shared" si="127"/>
        <v>905.23</v>
      </c>
      <c r="O1996" s="6">
        <f>VLOOKUP(C1996,'Cleaned Customer Dim'!$A$2:$D$501,4,FALSE)</f>
        <v>53</v>
      </c>
      <c r="P1996" s="6" t="str">
        <f>VLOOKUP(C1996,'Cleaned Customer Dim'!$A$2:$E$501,5,FALSE)</f>
        <v>Male</v>
      </c>
      <c r="Q1996" s="6" t="str">
        <f>VLOOKUP(C1996,'Cleaned Customer Dim'!$A$2:$J$501,10,FALSE)</f>
        <v>Bronze</v>
      </c>
      <c r="R1996" s="4" t="str">
        <f>VLOOKUP(D1996,'Cleaned Product Dim'!$A$2:$C$101,3,FALSE)</f>
        <v>Home</v>
      </c>
      <c r="S1996" s="6">
        <f>VLOOKUP(D1996,'Cleaned Product Dim'!$A$2:$G$101,7,FALSE)</f>
        <v>388.46</v>
      </c>
      <c r="T1996" s="6">
        <f>VLOOKUP(D1996,'Cleaned Product Dim'!$A$2:$H$101,8,FALSE)</f>
        <v>208</v>
      </c>
      <c r="U1996" s="6" t="str">
        <f>VLOOKUP(E1996,'Cleaned Store Dim'!$A$2:$C$21,3,FALSE)</f>
        <v>West</v>
      </c>
      <c r="V1996" s="6" t="str">
        <f>VLOOKUP(E1996,'Cleaned Store Dim'!$A$2:$E$21,5,FALSE)</f>
        <v>Online</v>
      </c>
      <c r="W1996" s="6" t="str">
        <f>VLOOKUP(E1996,'Cleaned Store Dim'!$A$2:$F$21,6,FALSE)</f>
        <v>Thompson</v>
      </c>
    </row>
    <row r="1997" spans="1:23" ht="15.75" x14ac:dyDescent="0.25">
      <c r="A1997" s="4" t="s">
        <v>3962</v>
      </c>
      <c r="B1997" s="20">
        <v>45028</v>
      </c>
      <c r="C1997" s="4" t="s">
        <v>621</v>
      </c>
      <c r="D1997" s="4" t="s">
        <v>1880</v>
      </c>
      <c r="E1997" s="4" t="s">
        <v>1948</v>
      </c>
      <c r="F1997" s="4">
        <v>3</v>
      </c>
      <c r="G1997" s="4">
        <v>112.77</v>
      </c>
      <c r="H1997" s="4">
        <v>0.19</v>
      </c>
      <c r="I1997" s="4" t="s">
        <v>1959</v>
      </c>
      <c r="J1997" s="4">
        <v>274.03109999999998</v>
      </c>
      <c r="K1997" s="4">
        <f t="shared" si="124"/>
        <v>3</v>
      </c>
      <c r="L1997" s="4">
        <f t="shared" si="125"/>
        <v>112.77</v>
      </c>
      <c r="M1997" s="4">
        <f t="shared" si="126"/>
        <v>0.19</v>
      </c>
      <c r="N1997" s="4">
        <f t="shared" si="127"/>
        <v>274.03109999999998</v>
      </c>
      <c r="O1997" s="6">
        <f>VLOOKUP(C1997,'Cleaned Customer Dim'!$A$2:$D$501,4,FALSE)</f>
        <v>53</v>
      </c>
      <c r="P1997" s="6" t="str">
        <f>VLOOKUP(C1997,'Cleaned Customer Dim'!$A$2:$E$501,5,FALSE)</f>
        <v>Male</v>
      </c>
      <c r="Q1997" s="6" t="str">
        <f>VLOOKUP(C1997,'Cleaned Customer Dim'!$A$2:$J$501,10,FALSE)</f>
        <v>Silver</v>
      </c>
      <c r="R1997" s="4" t="str">
        <f>VLOOKUP(D1997,'Cleaned Product Dim'!$A$2:$C$101,3,FALSE)</f>
        <v>Home</v>
      </c>
      <c r="S1997" s="6">
        <f>VLOOKUP(D1997,'Cleaned Product Dim'!$A$2:$G$101,7,FALSE)</f>
        <v>201.41</v>
      </c>
      <c r="T1997" s="6">
        <f>VLOOKUP(D1997,'Cleaned Product Dim'!$A$2:$H$101,8,FALSE)</f>
        <v>146</v>
      </c>
      <c r="U1997" s="6" t="str">
        <f>VLOOKUP(E1997,'Cleaned Store Dim'!$A$2:$C$21,3,FALSE)</f>
        <v>East</v>
      </c>
      <c r="V1997" s="6" t="str">
        <f>VLOOKUP(E1997,'Cleaned Store Dim'!$A$2:$E$21,5,FALSE)</f>
        <v>Online</v>
      </c>
      <c r="W1997" s="6" t="str">
        <f>VLOOKUP(E1997,'Cleaned Store Dim'!$A$2:$F$21,6,FALSE)</f>
        <v>Vasquez</v>
      </c>
    </row>
    <row r="1998" spans="1:23" ht="15.75" x14ac:dyDescent="0.25">
      <c r="A1998" s="4" t="s">
        <v>3963</v>
      </c>
      <c r="B1998" s="20">
        <v>45773</v>
      </c>
      <c r="C1998" s="4" t="s">
        <v>545</v>
      </c>
      <c r="D1998" s="4" t="s">
        <v>1683</v>
      </c>
      <c r="E1998" s="4" t="s">
        <v>1917</v>
      </c>
      <c r="F1998" s="4">
        <v>3</v>
      </c>
      <c r="G1998" s="4">
        <v>875.99</v>
      </c>
      <c r="H1998" s="4">
        <v>0.09</v>
      </c>
      <c r="I1998" s="4" t="s">
        <v>1961</v>
      </c>
      <c r="J1998" s="4">
        <v>2391.4526999999998</v>
      </c>
      <c r="K1998" s="4">
        <f t="shared" si="124"/>
        <v>3</v>
      </c>
      <c r="L1998" s="4">
        <f t="shared" si="125"/>
        <v>875.99</v>
      </c>
      <c r="M1998" s="4">
        <f t="shared" si="126"/>
        <v>0.09</v>
      </c>
      <c r="N1998" s="4">
        <f t="shared" si="127"/>
        <v>2391.4526999999998</v>
      </c>
      <c r="O1998" s="6">
        <f>VLOOKUP(C1998,'Cleaned Customer Dim'!$A$2:$D$501,4,FALSE)</f>
        <v>18</v>
      </c>
      <c r="P1998" s="6" t="str">
        <f>VLOOKUP(C1998,'Cleaned Customer Dim'!$A$2:$E$501,5,FALSE)</f>
        <v>Female</v>
      </c>
      <c r="Q1998" s="6" t="str">
        <f>VLOOKUP(C1998,'Cleaned Customer Dim'!$A$2:$J$501,10,FALSE)</f>
        <v>Silver</v>
      </c>
      <c r="R1998" s="4" t="str">
        <f>VLOOKUP(D1998,'Cleaned Product Dim'!$A$2:$C$101,3,FALSE)</f>
        <v>Home</v>
      </c>
      <c r="S1998" s="6">
        <f>VLOOKUP(D1998,'Cleaned Product Dim'!$A$2:$G$101,7,FALSE)</f>
        <v>382.22</v>
      </c>
      <c r="T1998" s="6">
        <f>VLOOKUP(D1998,'Cleaned Product Dim'!$A$2:$H$101,8,FALSE)</f>
        <v>329</v>
      </c>
      <c r="U1998" s="6" t="str">
        <f>VLOOKUP(E1998,'Cleaned Store Dim'!$A$2:$C$21,3,FALSE)</f>
        <v>West</v>
      </c>
      <c r="V1998" s="6" t="str">
        <f>VLOOKUP(E1998,'Cleaned Store Dim'!$A$2:$E$21,5,FALSE)</f>
        <v>Online</v>
      </c>
      <c r="W1998" s="6" t="str">
        <f>VLOOKUP(E1998,'Cleaned Store Dim'!$A$2:$F$21,6,FALSE)</f>
        <v>Thompson</v>
      </c>
    </row>
    <row r="1999" spans="1:23" ht="15.75" x14ac:dyDescent="0.25">
      <c r="A1999" s="4" t="s">
        <v>3964</v>
      </c>
      <c r="B1999" s="20">
        <v>45460</v>
      </c>
      <c r="C1999" s="4" t="s">
        <v>446</v>
      </c>
      <c r="D1999" s="4" t="s">
        <v>1850</v>
      </c>
      <c r="E1999" s="4" t="s">
        <v>1924</v>
      </c>
      <c r="F1999" s="4">
        <v>2</v>
      </c>
      <c r="G1999" s="4">
        <v>685.31</v>
      </c>
      <c r="H1999" s="4">
        <v>0.26</v>
      </c>
      <c r="I1999" s="4" t="s">
        <v>1961</v>
      </c>
      <c r="J1999" s="4">
        <v>1014.2588</v>
      </c>
      <c r="K1999" s="4">
        <f t="shared" si="124"/>
        <v>2</v>
      </c>
      <c r="L1999" s="4">
        <f t="shared" si="125"/>
        <v>685.31</v>
      </c>
      <c r="M1999" s="4">
        <f t="shared" si="126"/>
        <v>0.26</v>
      </c>
      <c r="N1999" s="4">
        <f t="shared" si="127"/>
        <v>1014.2588</v>
      </c>
      <c r="O1999" s="6">
        <f>VLOOKUP(C1999,'Cleaned Customer Dim'!$A$2:$D$501,4,FALSE)</f>
        <v>45</v>
      </c>
      <c r="P1999" s="6" t="str">
        <f>VLOOKUP(C1999,'Cleaned Customer Dim'!$A$2:$E$501,5,FALSE)</f>
        <v>Male</v>
      </c>
      <c r="Q1999" s="6" t="str">
        <f>VLOOKUP(C1999,'Cleaned Customer Dim'!$A$2:$J$501,10,FALSE)</f>
        <v>Silver</v>
      </c>
      <c r="R1999" s="4" t="str">
        <f>VLOOKUP(D1999,'Cleaned Product Dim'!$A$2:$C$101,3,FALSE)</f>
        <v>Beauty</v>
      </c>
      <c r="S1999" s="6">
        <f>VLOOKUP(D1999,'Cleaned Product Dim'!$A$2:$G$101,7,FALSE)</f>
        <v>183.04</v>
      </c>
      <c r="T1999" s="6">
        <f>VLOOKUP(D1999,'Cleaned Product Dim'!$A$2:$H$101,8,FALSE)</f>
        <v>457</v>
      </c>
      <c r="U1999" s="6" t="str">
        <f>VLOOKUP(E1999,'Cleaned Store Dim'!$A$2:$C$21,3,FALSE)</f>
        <v>East</v>
      </c>
      <c r="V1999" s="6" t="str">
        <f>VLOOKUP(E1999,'Cleaned Store Dim'!$A$2:$E$21,5,FALSE)</f>
        <v>Online</v>
      </c>
      <c r="W1999" s="6" t="str">
        <f>VLOOKUP(E1999,'Cleaned Store Dim'!$A$2:$F$21,6,FALSE)</f>
        <v>David</v>
      </c>
    </row>
    <row r="2000" spans="1:23" ht="15.75" x14ac:dyDescent="0.25">
      <c r="A2000" s="4" t="s">
        <v>3965</v>
      </c>
      <c r="B2000" s="20">
        <v>45607</v>
      </c>
      <c r="C2000" s="4" t="s">
        <v>202</v>
      </c>
      <c r="D2000" s="4" t="s">
        <v>1765</v>
      </c>
      <c r="E2000" s="4" t="s">
        <v>1927</v>
      </c>
      <c r="F2000" s="4">
        <v>3</v>
      </c>
      <c r="G2000" s="4">
        <v>945.37</v>
      </c>
      <c r="H2000" s="4">
        <v>0.05</v>
      </c>
      <c r="I2000" s="4" t="s">
        <v>1959</v>
      </c>
      <c r="J2000" s="4">
        <v>2694.3045000000002</v>
      </c>
      <c r="K2000" s="4">
        <f t="shared" si="124"/>
        <v>3</v>
      </c>
      <c r="L2000" s="4">
        <f t="shared" si="125"/>
        <v>945.37</v>
      </c>
      <c r="M2000" s="4">
        <f t="shared" si="126"/>
        <v>0.05</v>
      </c>
      <c r="N2000" s="4">
        <f t="shared" si="127"/>
        <v>2694.3045000000002</v>
      </c>
      <c r="O2000" s="6">
        <f>VLOOKUP(C2000,'Cleaned Customer Dim'!$A$2:$D$501,4,FALSE)</f>
        <v>55</v>
      </c>
      <c r="P2000" s="6" t="str">
        <f>VLOOKUP(C2000,'Cleaned Customer Dim'!$A$2:$E$501,5,FALSE)</f>
        <v>Male</v>
      </c>
      <c r="Q2000" s="6" t="str">
        <f>VLOOKUP(C2000,'Cleaned Customer Dim'!$A$2:$J$501,10,FALSE)</f>
        <v>Bronze</v>
      </c>
      <c r="R2000" s="4" t="str">
        <f>VLOOKUP(D2000,'Cleaned Product Dim'!$A$2:$C$101,3,FALSE)</f>
        <v>Sports</v>
      </c>
      <c r="S2000" s="6">
        <f>VLOOKUP(D2000,'Cleaned Product Dim'!$A$2:$G$101,7,FALSE)</f>
        <v>103.45</v>
      </c>
      <c r="T2000" s="6">
        <f>VLOOKUP(D2000,'Cleaned Product Dim'!$A$2:$H$101,8,FALSE)</f>
        <v>465</v>
      </c>
      <c r="U2000" s="6" t="str">
        <f>VLOOKUP(E2000,'Cleaned Store Dim'!$A$2:$C$21,3,FALSE)</f>
        <v>South</v>
      </c>
      <c r="V2000" s="6" t="str">
        <f>VLOOKUP(E2000,'Cleaned Store Dim'!$A$2:$E$21,5,FALSE)</f>
        <v>Online</v>
      </c>
      <c r="W2000" s="6" t="str">
        <f>VLOOKUP(E2000,'Cleaned Store Dim'!$A$2:$F$21,6,FALSE)</f>
        <v>Lake</v>
      </c>
    </row>
    <row r="2001" spans="1:23" ht="15.75" x14ac:dyDescent="0.25">
      <c r="A2001" s="4" t="s">
        <v>3966</v>
      </c>
      <c r="B2001" s="20">
        <v>45119</v>
      </c>
      <c r="C2001" s="4" t="s">
        <v>104</v>
      </c>
      <c r="D2001" s="4" t="s">
        <v>1811</v>
      </c>
      <c r="E2001" s="4" t="s">
        <v>1948</v>
      </c>
      <c r="F2001" s="4">
        <v>3</v>
      </c>
      <c r="G2001" s="4">
        <v>68.45</v>
      </c>
      <c r="H2001" s="4">
        <v>0.17</v>
      </c>
      <c r="I2001" s="4" t="s">
        <v>1961</v>
      </c>
      <c r="J2001" s="4">
        <v>170.44049999999999</v>
      </c>
      <c r="K2001" s="4">
        <f t="shared" si="124"/>
        <v>3</v>
      </c>
      <c r="L2001" s="4">
        <f t="shared" si="125"/>
        <v>68.45</v>
      </c>
      <c r="M2001" s="4">
        <f t="shared" si="126"/>
        <v>0.17</v>
      </c>
      <c r="N2001" s="4">
        <f t="shared" si="127"/>
        <v>170.44049999999999</v>
      </c>
      <c r="O2001" s="6">
        <f>VLOOKUP(C2001,'Cleaned Customer Dim'!$A$2:$D$501,4,FALSE)</f>
        <v>52</v>
      </c>
      <c r="P2001" s="6" t="str">
        <f>VLOOKUP(C2001,'Cleaned Customer Dim'!$A$2:$E$501,5,FALSE)</f>
        <v>Female</v>
      </c>
      <c r="Q2001" s="6" t="str">
        <f>VLOOKUP(C2001,'Cleaned Customer Dim'!$A$2:$J$501,10,FALSE)</f>
        <v>Silver</v>
      </c>
      <c r="R2001" s="4" t="str">
        <f>VLOOKUP(D2001,'Cleaned Product Dim'!$A$2:$C$101,3,FALSE)</f>
        <v>Electronics</v>
      </c>
      <c r="S2001" s="6">
        <f>VLOOKUP(D2001,'Cleaned Product Dim'!$A$2:$G$101,7,FALSE)</f>
        <v>392.89</v>
      </c>
      <c r="T2001" s="6">
        <f>VLOOKUP(D2001,'Cleaned Product Dim'!$A$2:$H$101,8,FALSE)</f>
        <v>320</v>
      </c>
      <c r="U2001" s="6" t="str">
        <f>VLOOKUP(E2001,'Cleaned Store Dim'!$A$2:$C$21,3,FALSE)</f>
        <v>East</v>
      </c>
      <c r="V2001" s="6" t="str">
        <f>VLOOKUP(E2001,'Cleaned Store Dim'!$A$2:$E$21,5,FALSE)</f>
        <v>Online</v>
      </c>
      <c r="W2001" s="6" t="str">
        <f>VLOOKUP(E2001,'Cleaned Store Dim'!$A$2:$F$21,6,FALSE)</f>
        <v>Vasquez</v>
      </c>
    </row>
  </sheetData>
  <pageMargins left="0.7" right="0.7" top="0.75" bottom="0.75" header="0.3" footer="0.3"/>
  <pageSetup paperSize="9" orientation="portrait" r:id="rId3"/>
  <drawing r:id="rId4"/>
  <tableParts count="1">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E1CC-8854-4FBE-8917-581D30998B3B}">
  <dimension ref="A1:RC44"/>
  <sheetViews>
    <sheetView workbookViewId="0">
      <selection activeCell="F66" sqref="F66"/>
    </sheetView>
  </sheetViews>
  <sheetFormatPr defaultRowHeight="15" x14ac:dyDescent="0.25"/>
  <cols>
    <col min="1" max="1" width="19.85546875" bestFit="1" customWidth="1"/>
    <col min="2" max="2" width="16.28515625" bestFit="1" customWidth="1"/>
    <col min="3" max="3" width="10.85546875" bestFit="1" customWidth="1"/>
    <col min="4" max="4" width="6.85546875" bestFit="1" customWidth="1"/>
    <col min="5" max="5" width="18.28515625" customWidth="1"/>
    <col min="6" max="6" width="21.42578125" customWidth="1"/>
    <col min="7" max="7" width="13.140625" bestFit="1" customWidth="1"/>
    <col min="8" max="8" width="15.85546875" bestFit="1" customWidth="1"/>
    <col min="9" max="9" width="12.28515625" bestFit="1" customWidth="1"/>
    <col min="10" max="10" width="17.7109375" customWidth="1"/>
    <col min="11" max="11" width="26.42578125" bestFit="1" customWidth="1"/>
    <col min="12" max="12" width="16.28515625" bestFit="1" customWidth="1"/>
    <col min="13" max="13" width="10.85546875" bestFit="1" customWidth="1"/>
    <col min="14" max="14" width="6.85546875" bestFit="1" customWidth="1"/>
    <col min="15" max="15" width="6.7109375" bestFit="1" customWidth="1"/>
    <col min="16" max="16" width="6" bestFit="1" customWidth="1"/>
    <col min="17" max="17" width="13.140625" bestFit="1" customWidth="1"/>
    <col min="18" max="18" width="22.7109375" bestFit="1" customWidth="1"/>
    <col min="19" max="19" width="21.7109375" bestFit="1" customWidth="1"/>
    <col min="20" max="20" width="26.140625" bestFit="1" customWidth="1"/>
    <col min="21" max="21" width="8.85546875" bestFit="1" customWidth="1"/>
    <col min="22" max="22" width="7.140625" bestFit="1" customWidth="1"/>
    <col min="23" max="23" width="5" bestFit="1" customWidth="1"/>
    <col min="24" max="24" width="11.28515625" bestFit="1" customWidth="1"/>
    <col min="25" max="25" width="12" bestFit="1" customWidth="1"/>
    <col min="26" max="26" width="7.5703125" bestFit="1" customWidth="1"/>
    <col min="27" max="27" width="7.140625" bestFit="1" customWidth="1"/>
    <col min="28" max="28" width="10.28515625" bestFit="1" customWidth="1"/>
    <col min="29" max="29" width="8.42578125" bestFit="1" customWidth="1"/>
    <col min="30" max="30" width="11.7109375" bestFit="1" customWidth="1"/>
    <col min="31" max="31" width="12.5703125" bestFit="1" customWidth="1"/>
    <col min="32" max="35" width="8" bestFit="1" customWidth="1"/>
    <col min="36" max="36" width="7" bestFit="1" customWidth="1"/>
    <col min="37" max="39" width="8" bestFit="1" customWidth="1"/>
    <col min="40" max="40" width="7" bestFit="1" customWidth="1"/>
    <col min="41" max="41" width="8" bestFit="1" customWidth="1"/>
    <col min="42" max="42" width="7" bestFit="1" customWidth="1"/>
    <col min="43" max="44" width="8" bestFit="1" customWidth="1"/>
    <col min="45" max="45" width="7" bestFit="1" customWidth="1"/>
    <col min="46" max="56" width="8" bestFit="1" customWidth="1"/>
    <col min="57" max="57" width="7" bestFit="1" customWidth="1"/>
    <col min="58" max="63" width="8" bestFit="1" customWidth="1"/>
    <col min="64" max="64" width="6" bestFit="1" customWidth="1"/>
    <col min="65" max="67" width="8" bestFit="1" customWidth="1"/>
    <col min="68" max="68" width="6" bestFit="1" customWidth="1"/>
    <col min="69" max="69" width="7" bestFit="1" customWidth="1"/>
    <col min="70" max="73" width="8" bestFit="1" customWidth="1"/>
    <col min="74" max="74" width="7" bestFit="1" customWidth="1"/>
    <col min="75" max="75" width="8" bestFit="1" customWidth="1"/>
    <col min="76" max="76" width="7" bestFit="1" customWidth="1"/>
    <col min="77" max="81" width="8" bestFit="1" customWidth="1"/>
    <col min="82" max="82" width="7" bestFit="1" customWidth="1"/>
    <col min="83" max="85" width="8" bestFit="1" customWidth="1"/>
    <col min="86" max="86" width="7" bestFit="1" customWidth="1"/>
    <col min="87" max="88" width="8" bestFit="1" customWidth="1"/>
    <col min="89" max="89" width="7" bestFit="1" customWidth="1"/>
    <col min="90" max="91" width="8" bestFit="1" customWidth="1"/>
    <col min="92" max="92" width="7" bestFit="1" customWidth="1"/>
    <col min="93" max="95" width="8" bestFit="1" customWidth="1"/>
    <col min="96" max="96" width="6" bestFit="1" customWidth="1"/>
    <col min="97" max="98" width="8" bestFit="1" customWidth="1"/>
    <col min="99" max="99" width="7" bestFit="1" customWidth="1"/>
    <col min="100" max="100" width="8" bestFit="1" customWidth="1"/>
    <col min="101" max="102" width="9" bestFit="1" customWidth="1"/>
    <col min="103" max="103" width="8" bestFit="1" customWidth="1"/>
    <col min="104" max="107" width="9" bestFit="1" customWidth="1"/>
    <col min="108" max="108" width="8" bestFit="1" customWidth="1"/>
    <col min="109" max="119" width="9" bestFit="1" customWidth="1"/>
    <col min="120" max="120" width="6" bestFit="1" customWidth="1"/>
    <col min="121" max="121" width="9" bestFit="1" customWidth="1"/>
    <col min="122" max="122" width="8" bestFit="1" customWidth="1"/>
    <col min="123" max="128" width="9" bestFit="1" customWidth="1"/>
    <col min="129" max="130" width="8" bestFit="1" customWidth="1"/>
    <col min="131" max="136" width="9" bestFit="1" customWidth="1"/>
    <col min="137" max="137" width="8" bestFit="1" customWidth="1"/>
    <col min="138" max="138" width="9" bestFit="1" customWidth="1"/>
    <col min="139" max="140" width="8" bestFit="1" customWidth="1"/>
    <col min="141" max="141" width="9" bestFit="1" customWidth="1"/>
    <col min="142" max="142" width="6" bestFit="1" customWidth="1"/>
    <col min="143" max="143" width="9" bestFit="1" customWidth="1"/>
    <col min="144" max="145" width="8" bestFit="1" customWidth="1"/>
    <col min="146" max="147" width="9" bestFit="1" customWidth="1"/>
    <col min="148" max="148" width="8" bestFit="1" customWidth="1"/>
    <col min="149" max="154" width="9" bestFit="1" customWidth="1"/>
    <col min="155" max="156" width="8" bestFit="1" customWidth="1"/>
    <col min="157" max="158" width="9" bestFit="1" customWidth="1"/>
    <col min="159" max="159" width="7" bestFit="1" customWidth="1"/>
    <col min="160" max="160" width="8" bestFit="1" customWidth="1"/>
    <col min="161" max="161" width="7" bestFit="1" customWidth="1"/>
    <col min="162" max="175" width="9" bestFit="1" customWidth="1"/>
    <col min="176" max="176" width="8" bestFit="1" customWidth="1"/>
    <col min="177" max="178" width="9" bestFit="1" customWidth="1"/>
    <col min="179" max="179" width="7" bestFit="1" customWidth="1"/>
    <col min="180" max="181" width="9" bestFit="1" customWidth="1"/>
    <col min="182" max="182" width="8" bestFit="1" customWidth="1"/>
    <col min="183" max="186" width="9" bestFit="1" customWidth="1"/>
    <col min="187" max="187" width="8" bestFit="1" customWidth="1"/>
    <col min="188" max="188" width="9" bestFit="1" customWidth="1"/>
    <col min="189" max="189" width="7" bestFit="1" customWidth="1"/>
    <col min="190" max="190" width="8" bestFit="1" customWidth="1"/>
    <col min="191" max="198" width="9" bestFit="1" customWidth="1"/>
    <col min="199" max="200" width="8" bestFit="1" customWidth="1"/>
    <col min="201" max="206" width="9" bestFit="1" customWidth="1"/>
    <col min="207" max="208" width="8" bestFit="1" customWidth="1"/>
    <col min="209" max="209" width="9" bestFit="1" customWidth="1"/>
    <col min="210" max="210" width="7" bestFit="1" customWidth="1"/>
    <col min="211" max="211" width="9" bestFit="1" customWidth="1"/>
    <col min="212" max="212" width="8" bestFit="1" customWidth="1"/>
    <col min="213" max="213" width="9" bestFit="1" customWidth="1"/>
    <col min="214" max="214" width="7" bestFit="1" customWidth="1"/>
    <col min="215" max="215" width="8" bestFit="1" customWidth="1"/>
    <col min="216" max="220" width="9" bestFit="1" customWidth="1"/>
    <col min="221" max="221" width="8" bestFit="1" customWidth="1"/>
    <col min="222" max="231" width="9" bestFit="1" customWidth="1"/>
    <col min="232" max="232" width="8" bestFit="1" customWidth="1"/>
    <col min="233" max="238" width="9" bestFit="1" customWidth="1"/>
    <col min="239" max="239" width="8" bestFit="1" customWidth="1"/>
    <col min="240" max="240" width="9" bestFit="1" customWidth="1"/>
    <col min="241" max="241" width="8" bestFit="1" customWidth="1"/>
    <col min="242" max="243" width="9" bestFit="1" customWidth="1"/>
    <col min="244" max="244" width="8" bestFit="1" customWidth="1"/>
    <col min="245" max="245" width="9" bestFit="1" customWidth="1"/>
    <col min="246" max="246" width="8" bestFit="1" customWidth="1"/>
    <col min="247" max="249" width="9" bestFit="1" customWidth="1"/>
    <col min="250" max="252" width="8" bestFit="1" customWidth="1"/>
    <col min="253" max="253" width="7" bestFit="1" customWidth="1"/>
    <col min="254" max="254" width="9" bestFit="1" customWidth="1"/>
    <col min="255" max="256" width="8" bestFit="1" customWidth="1"/>
    <col min="257" max="258" width="9" bestFit="1" customWidth="1"/>
    <col min="259" max="259" width="8" bestFit="1" customWidth="1"/>
    <col min="260" max="261" width="9" bestFit="1" customWidth="1"/>
    <col min="262" max="263" width="8" bestFit="1" customWidth="1"/>
    <col min="264" max="265" width="9" bestFit="1" customWidth="1"/>
    <col min="266" max="266" width="8" bestFit="1" customWidth="1"/>
    <col min="267" max="268" width="9" bestFit="1" customWidth="1"/>
    <col min="269" max="269" width="8" bestFit="1" customWidth="1"/>
    <col min="270" max="271" width="9" bestFit="1" customWidth="1"/>
    <col min="272" max="272" width="8" bestFit="1" customWidth="1"/>
    <col min="273" max="281" width="9" bestFit="1" customWidth="1"/>
    <col min="282" max="283" width="8" bestFit="1" customWidth="1"/>
    <col min="284" max="284" width="9" bestFit="1" customWidth="1"/>
    <col min="285" max="285" width="8" bestFit="1" customWidth="1"/>
    <col min="286" max="287" width="9" bestFit="1" customWidth="1"/>
    <col min="288" max="288" width="8" bestFit="1" customWidth="1"/>
    <col min="289" max="290" width="9" bestFit="1" customWidth="1"/>
    <col min="291" max="292" width="8" bestFit="1" customWidth="1"/>
    <col min="293" max="294" width="9" bestFit="1" customWidth="1"/>
    <col min="295" max="295" width="8" bestFit="1" customWidth="1"/>
    <col min="296" max="297" width="9" bestFit="1" customWidth="1"/>
    <col min="298" max="298" width="7" bestFit="1" customWidth="1"/>
    <col min="299" max="299" width="8" bestFit="1" customWidth="1"/>
    <col min="300" max="300" width="9" bestFit="1" customWidth="1"/>
    <col min="301" max="301" width="8" bestFit="1" customWidth="1"/>
    <col min="302" max="303" width="9" bestFit="1" customWidth="1"/>
    <col min="304" max="304" width="8" bestFit="1" customWidth="1"/>
    <col min="305" max="306" width="9" bestFit="1" customWidth="1"/>
    <col min="307" max="307" width="8" bestFit="1" customWidth="1"/>
    <col min="308" max="309" width="9" bestFit="1" customWidth="1"/>
    <col min="310" max="310" width="8" bestFit="1" customWidth="1"/>
    <col min="311" max="314" width="9" bestFit="1" customWidth="1"/>
    <col min="315" max="315" width="8" bestFit="1" customWidth="1"/>
    <col min="316" max="328" width="9" bestFit="1" customWidth="1"/>
    <col min="329" max="329" width="8" bestFit="1" customWidth="1"/>
    <col min="330" max="345" width="9" bestFit="1" customWidth="1"/>
    <col min="346" max="346" width="7" bestFit="1" customWidth="1"/>
    <col min="347" max="352" width="9" bestFit="1" customWidth="1"/>
    <col min="353" max="353" width="7" bestFit="1" customWidth="1"/>
    <col min="354" max="356" width="9" bestFit="1" customWidth="1"/>
    <col min="357" max="357" width="7" bestFit="1" customWidth="1"/>
    <col min="358" max="359" width="9" bestFit="1" customWidth="1"/>
    <col min="360" max="360" width="8" bestFit="1" customWidth="1"/>
    <col min="361" max="365" width="9" bestFit="1" customWidth="1"/>
    <col min="366" max="366" width="8" bestFit="1" customWidth="1"/>
    <col min="367" max="367" width="7" bestFit="1" customWidth="1"/>
    <col min="368" max="368" width="8" bestFit="1" customWidth="1"/>
    <col min="369" max="370" width="9" bestFit="1" customWidth="1"/>
    <col min="371" max="372" width="8" bestFit="1" customWidth="1"/>
    <col min="373" max="373" width="9" bestFit="1" customWidth="1"/>
    <col min="374" max="374" width="7" bestFit="1" customWidth="1"/>
    <col min="375" max="376" width="9" bestFit="1" customWidth="1"/>
    <col min="377" max="377" width="8" bestFit="1" customWidth="1"/>
    <col min="378" max="378" width="7" bestFit="1" customWidth="1"/>
    <col min="379" max="380" width="9" bestFit="1" customWidth="1"/>
    <col min="381" max="381" width="7" bestFit="1" customWidth="1"/>
    <col min="382" max="393" width="9" bestFit="1" customWidth="1"/>
    <col min="394" max="394" width="6" bestFit="1" customWidth="1"/>
    <col min="395" max="396" width="8" bestFit="1" customWidth="1"/>
    <col min="397" max="400" width="9" bestFit="1" customWidth="1"/>
    <col min="401" max="401" width="7" bestFit="1" customWidth="1"/>
    <col min="402" max="403" width="8" bestFit="1" customWidth="1"/>
    <col min="404" max="404" width="9" bestFit="1" customWidth="1"/>
    <col min="405" max="405" width="7" bestFit="1" customWidth="1"/>
    <col min="406" max="407" width="9" bestFit="1" customWidth="1"/>
    <col min="408" max="408" width="8" bestFit="1" customWidth="1"/>
    <col min="409" max="411" width="9" bestFit="1" customWidth="1"/>
    <col min="412" max="412" width="8" bestFit="1" customWidth="1"/>
    <col min="413" max="416" width="9" bestFit="1" customWidth="1"/>
    <col min="417" max="417" width="8" bestFit="1" customWidth="1"/>
    <col min="418" max="421" width="9" bestFit="1" customWidth="1"/>
    <col min="422" max="422" width="8" bestFit="1" customWidth="1"/>
    <col min="423" max="425" width="9" bestFit="1" customWidth="1"/>
    <col min="426" max="426" width="8" bestFit="1" customWidth="1"/>
    <col min="427" max="430" width="9" bestFit="1" customWidth="1"/>
    <col min="431" max="431" width="7" bestFit="1" customWidth="1"/>
    <col min="432" max="433" width="8" bestFit="1" customWidth="1"/>
    <col min="434" max="436" width="9" bestFit="1" customWidth="1"/>
    <col min="437" max="437" width="7" bestFit="1" customWidth="1"/>
    <col min="438" max="439" width="9" bestFit="1" customWidth="1"/>
    <col min="440" max="440" width="8" bestFit="1" customWidth="1"/>
    <col min="441" max="441" width="9" bestFit="1" customWidth="1"/>
    <col min="442" max="442" width="8" bestFit="1" customWidth="1"/>
    <col min="443" max="449" width="9" bestFit="1" customWidth="1"/>
    <col min="450" max="450" width="7" bestFit="1" customWidth="1"/>
    <col min="451" max="451" width="8" bestFit="1" customWidth="1"/>
    <col min="452" max="455" width="9" bestFit="1" customWidth="1"/>
    <col min="456" max="457" width="8" bestFit="1" customWidth="1"/>
    <col min="458" max="461" width="9" bestFit="1" customWidth="1"/>
    <col min="462" max="462" width="8" bestFit="1" customWidth="1"/>
    <col min="463" max="463" width="9" bestFit="1" customWidth="1"/>
    <col min="464" max="464" width="6" bestFit="1" customWidth="1"/>
    <col min="465" max="465" width="9" bestFit="1" customWidth="1"/>
    <col min="466" max="467" width="8" bestFit="1" customWidth="1"/>
    <col min="468" max="470" width="9" bestFit="1" customWidth="1"/>
    <col min="471" max="471" width="7" bestFit="1" customWidth="1"/>
    <col min="472" max="474" width="9" bestFit="1" customWidth="1"/>
    <col min="475" max="475" width="8" bestFit="1" customWidth="1"/>
    <col min="476" max="480" width="9" bestFit="1" customWidth="1"/>
    <col min="481" max="481" width="7" bestFit="1" customWidth="1"/>
    <col min="482" max="482" width="9" bestFit="1" customWidth="1"/>
    <col min="483" max="483" width="8" bestFit="1" customWidth="1"/>
    <col min="484" max="485" width="9" bestFit="1" customWidth="1"/>
    <col min="486" max="486" width="8" bestFit="1" customWidth="1"/>
    <col min="487" max="492" width="9" bestFit="1" customWidth="1"/>
    <col min="493" max="493" width="7" bestFit="1" customWidth="1"/>
    <col min="494" max="495" width="8" bestFit="1" customWidth="1"/>
    <col min="496" max="497" width="9" bestFit="1" customWidth="1"/>
    <col min="498" max="498" width="8" bestFit="1" customWidth="1"/>
    <col min="499" max="499" width="9" bestFit="1" customWidth="1"/>
    <col min="500" max="500" width="8" bestFit="1" customWidth="1"/>
    <col min="501" max="501" width="9" bestFit="1" customWidth="1"/>
    <col min="502" max="502" width="8" bestFit="1" customWidth="1"/>
    <col min="503" max="505" width="9" bestFit="1" customWidth="1"/>
    <col min="506" max="506" width="8" bestFit="1" customWidth="1"/>
    <col min="507" max="507" width="9" bestFit="1" customWidth="1"/>
    <col min="508" max="508" width="8" bestFit="1" customWidth="1"/>
    <col min="509" max="512" width="9" bestFit="1" customWidth="1"/>
    <col min="513" max="513" width="8" bestFit="1" customWidth="1"/>
    <col min="514" max="516" width="9" bestFit="1" customWidth="1"/>
    <col min="517" max="517" width="7" bestFit="1" customWidth="1"/>
    <col min="518" max="521" width="9" bestFit="1" customWidth="1"/>
    <col min="522" max="522" width="8" bestFit="1" customWidth="1"/>
    <col min="523" max="523" width="7" bestFit="1" customWidth="1"/>
    <col min="524" max="524" width="9" bestFit="1" customWidth="1"/>
    <col min="525" max="527" width="8" bestFit="1" customWidth="1"/>
    <col min="528" max="529" width="9" bestFit="1" customWidth="1"/>
    <col min="530" max="530" width="8" bestFit="1" customWidth="1"/>
    <col min="531" max="531" width="9" bestFit="1" customWidth="1"/>
    <col min="532" max="532" width="8" bestFit="1" customWidth="1"/>
    <col min="533" max="534" width="9" bestFit="1" customWidth="1"/>
    <col min="535" max="537" width="8" bestFit="1" customWidth="1"/>
    <col min="538" max="538" width="9" bestFit="1" customWidth="1"/>
    <col min="539" max="539" width="8" bestFit="1" customWidth="1"/>
    <col min="540" max="541" width="9" bestFit="1" customWidth="1"/>
    <col min="542" max="542" width="8" bestFit="1" customWidth="1"/>
    <col min="543" max="543" width="9" bestFit="1" customWidth="1"/>
    <col min="544" max="544" width="8" bestFit="1" customWidth="1"/>
    <col min="545" max="546" width="9" bestFit="1" customWidth="1"/>
    <col min="547" max="547" width="8" bestFit="1" customWidth="1"/>
    <col min="548" max="549" width="9" bestFit="1" customWidth="1"/>
    <col min="550" max="550" width="7" bestFit="1" customWidth="1"/>
    <col min="551" max="569" width="9" bestFit="1" customWidth="1"/>
    <col min="570" max="571" width="8" bestFit="1" customWidth="1"/>
    <col min="572" max="574" width="9" bestFit="1" customWidth="1"/>
    <col min="575" max="575" width="8" bestFit="1" customWidth="1"/>
    <col min="576" max="577" width="9" bestFit="1" customWidth="1"/>
    <col min="578" max="578" width="8" bestFit="1" customWidth="1"/>
    <col min="579" max="581" width="9" bestFit="1" customWidth="1"/>
    <col min="582" max="582" width="7" bestFit="1" customWidth="1"/>
    <col min="583" max="583" width="9" bestFit="1" customWidth="1"/>
    <col min="584" max="584" width="8" bestFit="1" customWidth="1"/>
    <col min="585" max="590" width="9" bestFit="1" customWidth="1"/>
    <col min="591" max="591" width="8" bestFit="1" customWidth="1"/>
    <col min="592" max="593" width="9" bestFit="1" customWidth="1"/>
    <col min="594" max="594" width="7" bestFit="1" customWidth="1"/>
    <col min="595" max="598" width="9" bestFit="1" customWidth="1"/>
    <col min="599" max="599" width="8" bestFit="1" customWidth="1"/>
    <col min="600" max="603" width="9" bestFit="1" customWidth="1"/>
    <col min="604" max="604" width="7" bestFit="1" customWidth="1"/>
    <col min="605" max="605" width="8" bestFit="1" customWidth="1"/>
    <col min="606" max="609" width="9" bestFit="1" customWidth="1"/>
    <col min="610" max="610" width="6" bestFit="1" customWidth="1"/>
    <col min="611" max="614" width="9" bestFit="1" customWidth="1"/>
    <col min="615" max="615" width="8" bestFit="1" customWidth="1"/>
    <col min="616" max="616" width="9" bestFit="1" customWidth="1"/>
    <col min="617" max="617" width="7" bestFit="1" customWidth="1"/>
    <col min="618" max="618" width="8" bestFit="1" customWidth="1"/>
    <col min="619" max="623" width="9" bestFit="1" customWidth="1"/>
    <col min="624" max="625" width="8" bestFit="1" customWidth="1"/>
    <col min="626" max="626" width="9" bestFit="1" customWidth="1"/>
    <col min="627" max="627" width="7" bestFit="1" customWidth="1"/>
    <col min="628" max="628" width="8" bestFit="1" customWidth="1"/>
    <col min="629" max="631" width="9" bestFit="1" customWidth="1"/>
    <col min="632" max="632" width="8" bestFit="1" customWidth="1"/>
    <col min="633" max="640" width="9" bestFit="1" customWidth="1"/>
    <col min="641" max="641" width="8" bestFit="1" customWidth="1"/>
    <col min="642" max="644" width="9" bestFit="1" customWidth="1"/>
    <col min="645" max="646" width="8" bestFit="1" customWidth="1"/>
    <col min="647" max="647" width="9" bestFit="1" customWidth="1"/>
    <col min="648" max="649" width="8" bestFit="1" customWidth="1"/>
    <col min="650" max="650" width="9" bestFit="1" customWidth="1"/>
    <col min="651" max="651" width="8" bestFit="1" customWidth="1"/>
    <col min="652" max="654" width="9" bestFit="1" customWidth="1"/>
    <col min="655" max="655" width="8" bestFit="1" customWidth="1"/>
    <col min="656" max="659" width="9" bestFit="1" customWidth="1"/>
    <col min="660" max="660" width="7" bestFit="1" customWidth="1"/>
    <col min="661" max="663" width="9" bestFit="1" customWidth="1"/>
    <col min="664" max="665" width="8" bestFit="1" customWidth="1"/>
    <col min="666" max="666" width="9" bestFit="1" customWidth="1"/>
    <col min="667" max="667" width="8" bestFit="1" customWidth="1"/>
    <col min="668" max="670" width="9" bestFit="1" customWidth="1"/>
    <col min="671" max="671" width="8" bestFit="1" customWidth="1"/>
    <col min="672" max="672" width="9" bestFit="1" customWidth="1"/>
    <col min="673" max="673" width="7" bestFit="1" customWidth="1"/>
    <col min="674" max="674" width="8" bestFit="1" customWidth="1"/>
    <col min="675" max="675" width="9" bestFit="1" customWidth="1"/>
    <col min="676" max="676" width="8" bestFit="1" customWidth="1"/>
    <col min="677" max="680" width="9" bestFit="1" customWidth="1"/>
    <col min="681" max="681" width="7" bestFit="1" customWidth="1"/>
    <col min="682" max="682" width="9" bestFit="1" customWidth="1"/>
    <col min="683" max="683" width="8" bestFit="1" customWidth="1"/>
    <col min="684" max="684" width="9" bestFit="1" customWidth="1"/>
    <col min="685" max="685" width="8" bestFit="1" customWidth="1"/>
    <col min="686" max="686" width="9" bestFit="1" customWidth="1"/>
    <col min="687" max="687" width="8" bestFit="1" customWidth="1"/>
    <col min="688" max="694" width="9" bestFit="1" customWidth="1"/>
    <col min="695" max="695" width="7" bestFit="1" customWidth="1"/>
    <col min="696" max="698" width="8" bestFit="1" customWidth="1"/>
    <col min="699" max="702" width="9" bestFit="1" customWidth="1"/>
    <col min="703" max="704" width="8" bestFit="1" customWidth="1"/>
    <col min="705" max="710" width="9" bestFit="1" customWidth="1"/>
    <col min="711" max="711" width="7" bestFit="1" customWidth="1"/>
    <col min="712" max="713" width="9" bestFit="1" customWidth="1"/>
    <col min="714" max="714" width="7" bestFit="1" customWidth="1"/>
    <col min="715" max="715" width="9" bestFit="1" customWidth="1"/>
    <col min="716" max="717" width="8" bestFit="1" customWidth="1"/>
    <col min="718" max="726" width="9" bestFit="1" customWidth="1"/>
    <col min="727" max="728" width="8" bestFit="1" customWidth="1"/>
    <col min="729" max="729" width="7" bestFit="1" customWidth="1"/>
    <col min="730" max="730" width="9" bestFit="1" customWidth="1"/>
    <col min="731" max="731" width="8" bestFit="1" customWidth="1"/>
    <col min="732" max="735" width="9" bestFit="1" customWidth="1"/>
    <col min="736" max="736" width="8" bestFit="1" customWidth="1"/>
    <col min="737" max="743" width="9" bestFit="1" customWidth="1"/>
    <col min="744" max="744" width="8" bestFit="1" customWidth="1"/>
    <col min="745" max="745" width="9" bestFit="1" customWidth="1"/>
    <col min="746" max="746" width="8" bestFit="1" customWidth="1"/>
    <col min="747" max="749" width="9" bestFit="1" customWidth="1"/>
    <col min="750" max="750" width="8" bestFit="1" customWidth="1"/>
    <col min="751" max="753" width="9" bestFit="1" customWidth="1"/>
    <col min="754" max="755" width="8" bestFit="1" customWidth="1"/>
    <col min="756" max="758" width="9" bestFit="1" customWidth="1"/>
    <col min="759" max="759" width="8" bestFit="1" customWidth="1"/>
    <col min="760" max="760" width="9" bestFit="1" customWidth="1"/>
    <col min="761" max="761" width="7" bestFit="1" customWidth="1"/>
    <col min="762" max="768" width="9" bestFit="1" customWidth="1"/>
    <col min="769" max="769" width="8" bestFit="1" customWidth="1"/>
    <col min="770" max="771" width="9" bestFit="1" customWidth="1"/>
    <col min="772" max="772" width="8" bestFit="1" customWidth="1"/>
    <col min="773" max="773" width="9" bestFit="1" customWidth="1"/>
    <col min="774" max="775" width="8" bestFit="1" customWidth="1"/>
    <col min="776" max="777" width="9" bestFit="1" customWidth="1"/>
    <col min="778" max="778" width="7" bestFit="1" customWidth="1"/>
    <col min="779" max="779" width="8" bestFit="1" customWidth="1"/>
    <col min="780" max="780" width="9" bestFit="1" customWidth="1"/>
    <col min="781" max="781" width="8" bestFit="1" customWidth="1"/>
    <col min="782" max="784" width="9" bestFit="1" customWidth="1"/>
    <col min="785" max="787" width="8" bestFit="1" customWidth="1"/>
    <col min="788" max="789" width="9" bestFit="1" customWidth="1"/>
    <col min="790" max="790" width="8" bestFit="1" customWidth="1"/>
    <col min="791" max="792" width="7" bestFit="1" customWidth="1"/>
    <col min="793" max="793" width="8" bestFit="1" customWidth="1"/>
    <col min="794" max="798" width="9" bestFit="1" customWidth="1"/>
    <col min="799" max="799" width="7" bestFit="1" customWidth="1"/>
    <col min="800" max="800" width="8" bestFit="1" customWidth="1"/>
    <col min="801" max="801" width="9" bestFit="1" customWidth="1"/>
    <col min="802" max="802" width="7" bestFit="1" customWidth="1"/>
    <col min="803" max="804" width="9" bestFit="1" customWidth="1"/>
    <col min="805" max="805" width="7" bestFit="1" customWidth="1"/>
    <col min="806" max="806" width="9" bestFit="1" customWidth="1"/>
    <col min="807" max="807" width="8" bestFit="1" customWidth="1"/>
    <col min="808" max="810" width="9" bestFit="1" customWidth="1"/>
    <col min="811" max="812" width="8" bestFit="1" customWidth="1"/>
    <col min="813" max="815" width="9" bestFit="1" customWidth="1"/>
    <col min="816" max="816" width="7" bestFit="1" customWidth="1"/>
    <col min="817" max="818" width="8" bestFit="1" customWidth="1"/>
    <col min="819" max="819" width="7" bestFit="1" customWidth="1"/>
    <col min="820" max="821" width="9" bestFit="1" customWidth="1"/>
    <col min="822" max="827" width="8" bestFit="1" customWidth="1"/>
    <col min="828" max="828" width="9" bestFit="1" customWidth="1"/>
    <col min="829" max="829" width="8" bestFit="1" customWidth="1"/>
    <col min="830" max="830" width="9" bestFit="1" customWidth="1"/>
    <col min="831" max="831" width="6" bestFit="1" customWidth="1"/>
    <col min="832" max="832" width="9" bestFit="1" customWidth="1"/>
    <col min="833" max="833" width="7" bestFit="1" customWidth="1"/>
    <col min="834" max="834" width="9" bestFit="1" customWidth="1"/>
    <col min="835" max="835" width="8" bestFit="1" customWidth="1"/>
    <col min="836" max="836" width="9" bestFit="1" customWidth="1"/>
    <col min="837" max="837" width="8" bestFit="1" customWidth="1"/>
    <col min="838" max="838" width="7" bestFit="1" customWidth="1"/>
    <col min="839" max="850" width="9" bestFit="1" customWidth="1"/>
    <col min="851" max="851" width="7" bestFit="1" customWidth="1"/>
    <col min="852" max="855" width="9" bestFit="1" customWidth="1"/>
    <col min="856" max="856" width="6" bestFit="1" customWidth="1"/>
    <col min="857" max="860" width="9" bestFit="1" customWidth="1"/>
    <col min="861" max="862" width="8" bestFit="1" customWidth="1"/>
    <col min="863" max="866" width="9" bestFit="1" customWidth="1"/>
    <col min="867" max="867" width="6" bestFit="1" customWidth="1"/>
    <col min="868" max="868" width="9" bestFit="1" customWidth="1"/>
    <col min="869" max="869" width="8" bestFit="1" customWidth="1"/>
    <col min="870" max="871" width="9" bestFit="1" customWidth="1"/>
    <col min="872" max="872" width="7" bestFit="1" customWidth="1"/>
    <col min="873" max="876" width="9" bestFit="1" customWidth="1"/>
    <col min="877" max="877" width="8" bestFit="1" customWidth="1"/>
    <col min="878" max="883" width="9" bestFit="1" customWidth="1"/>
    <col min="884" max="884" width="8" bestFit="1" customWidth="1"/>
    <col min="885" max="885" width="9" bestFit="1" customWidth="1"/>
    <col min="886" max="886" width="8" bestFit="1" customWidth="1"/>
    <col min="887" max="890" width="9" bestFit="1" customWidth="1"/>
    <col min="891" max="891" width="7" bestFit="1" customWidth="1"/>
    <col min="892" max="892" width="9" bestFit="1" customWidth="1"/>
    <col min="893" max="893" width="7" bestFit="1" customWidth="1"/>
    <col min="894" max="895" width="9" bestFit="1" customWidth="1"/>
    <col min="896" max="896" width="8" bestFit="1" customWidth="1"/>
    <col min="897" max="898" width="9" bestFit="1" customWidth="1"/>
    <col min="899" max="899" width="8" bestFit="1" customWidth="1"/>
    <col min="900" max="904" width="9" bestFit="1" customWidth="1"/>
    <col min="905" max="905" width="8" bestFit="1" customWidth="1"/>
    <col min="906" max="906" width="9" bestFit="1" customWidth="1"/>
    <col min="907" max="907" width="8" bestFit="1" customWidth="1"/>
    <col min="908" max="912" width="9" bestFit="1" customWidth="1"/>
    <col min="913" max="913" width="7" bestFit="1" customWidth="1"/>
    <col min="914" max="914" width="8" bestFit="1" customWidth="1"/>
    <col min="915" max="917" width="9" bestFit="1" customWidth="1"/>
    <col min="918" max="919" width="8" bestFit="1" customWidth="1"/>
    <col min="920" max="920" width="7" bestFit="1" customWidth="1"/>
    <col min="921" max="922" width="9" bestFit="1" customWidth="1"/>
    <col min="923" max="924" width="8" bestFit="1" customWidth="1"/>
    <col min="925" max="929" width="9" bestFit="1" customWidth="1"/>
    <col min="930" max="930" width="8" bestFit="1" customWidth="1"/>
    <col min="931" max="931" width="9" bestFit="1" customWidth="1"/>
    <col min="932" max="933" width="8" bestFit="1" customWidth="1"/>
    <col min="934" max="934" width="9" bestFit="1" customWidth="1"/>
    <col min="935" max="935" width="8" bestFit="1" customWidth="1"/>
    <col min="936" max="936" width="9" bestFit="1" customWidth="1"/>
    <col min="937" max="938" width="8" bestFit="1" customWidth="1"/>
    <col min="939" max="940" width="9" bestFit="1" customWidth="1"/>
    <col min="941" max="941" width="8" bestFit="1" customWidth="1"/>
    <col min="942" max="943" width="9" bestFit="1" customWidth="1"/>
    <col min="944" max="944" width="8" bestFit="1" customWidth="1"/>
    <col min="945" max="947" width="9" bestFit="1" customWidth="1"/>
    <col min="948" max="949" width="8" bestFit="1" customWidth="1"/>
    <col min="950" max="957" width="9" bestFit="1" customWidth="1"/>
    <col min="958" max="958" width="8" bestFit="1" customWidth="1"/>
    <col min="959" max="963" width="9" bestFit="1" customWidth="1"/>
    <col min="964" max="965" width="8" bestFit="1" customWidth="1"/>
    <col min="966" max="967" width="9" bestFit="1" customWidth="1"/>
    <col min="968" max="968" width="8" bestFit="1" customWidth="1"/>
    <col min="969" max="973" width="9" bestFit="1" customWidth="1"/>
    <col min="974" max="974" width="8" bestFit="1" customWidth="1"/>
    <col min="975" max="979" width="9" bestFit="1" customWidth="1"/>
    <col min="980" max="981" width="8" bestFit="1" customWidth="1"/>
    <col min="982" max="987" width="9" bestFit="1" customWidth="1"/>
    <col min="988" max="988" width="8" bestFit="1" customWidth="1"/>
    <col min="989" max="990" width="9" bestFit="1" customWidth="1"/>
    <col min="991" max="991" width="8" bestFit="1" customWidth="1"/>
    <col min="992" max="1000" width="9" bestFit="1" customWidth="1"/>
    <col min="1001" max="1001" width="6" bestFit="1" customWidth="1"/>
    <col min="1002" max="1008" width="9" bestFit="1" customWidth="1"/>
    <col min="1009" max="1009" width="8" bestFit="1" customWidth="1"/>
    <col min="1010" max="1010" width="6" bestFit="1" customWidth="1"/>
    <col min="1011" max="1011" width="9" bestFit="1" customWidth="1"/>
    <col min="1012" max="1012" width="7" bestFit="1" customWidth="1"/>
    <col min="1013" max="1013" width="8" bestFit="1" customWidth="1"/>
    <col min="1014" max="1020" width="9" bestFit="1" customWidth="1"/>
    <col min="1021" max="1022" width="8" bestFit="1" customWidth="1"/>
    <col min="1023" max="1024" width="9" bestFit="1" customWidth="1"/>
    <col min="1025" max="1025" width="8" bestFit="1" customWidth="1"/>
    <col min="1026" max="1026" width="7" bestFit="1" customWidth="1"/>
    <col min="1027" max="1027" width="9" bestFit="1" customWidth="1"/>
    <col min="1028" max="1029" width="8" bestFit="1" customWidth="1"/>
    <col min="1030" max="1032" width="9" bestFit="1" customWidth="1"/>
    <col min="1033" max="1033" width="7" bestFit="1" customWidth="1"/>
    <col min="1034" max="1035" width="9" bestFit="1" customWidth="1"/>
    <col min="1036" max="1037" width="8" bestFit="1" customWidth="1"/>
    <col min="1038" max="1038" width="9" bestFit="1" customWidth="1"/>
    <col min="1039" max="1039" width="8" bestFit="1" customWidth="1"/>
    <col min="1040" max="1040" width="9" bestFit="1" customWidth="1"/>
    <col min="1041" max="1042" width="7" bestFit="1" customWidth="1"/>
    <col min="1043" max="1046" width="9" bestFit="1" customWidth="1"/>
    <col min="1047" max="1047" width="8" bestFit="1" customWidth="1"/>
    <col min="1048" max="1053" width="9" bestFit="1" customWidth="1"/>
    <col min="1054" max="1054" width="8" bestFit="1" customWidth="1"/>
    <col min="1055" max="1057" width="9" bestFit="1" customWidth="1"/>
    <col min="1058" max="1058" width="8" bestFit="1" customWidth="1"/>
    <col min="1059" max="1059" width="9" bestFit="1" customWidth="1"/>
    <col min="1060" max="1060" width="8" bestFit="1" customWidth="1"/>
    <col min="1061" max="1062" width="9" bestFit="1" customWidth="1"/>
    <col min="1063" max="1063" width="8" bestFit="1" customWidth="1"/>
    <col min="1064" max="1067" width="9" bestFit="1" customWidth="1"/>
    <col min="1068" max="1068" width="7" bestFit="1" customWidth="1"/>
    <col min="1069" max="1072" width="8" bestFit="1" customWidth="1"/>
    <col min="1073" max="1073" width="9" bestFit="1" customWidth="1"/>
    <col min="1074" max="1074" width="7" bestFit="1" customWidth="1"/>
    <col min="1075" max="1075" width="8" bestFit="1" customWidth="1"/>
    <col min="1076" max="1079" width="9" bestFit="1" customWidth="1"/>
    <col min="1080" max="1080" width="8" bestFit="1" customWidth="1"/>
    <col min="1081" max="1081" width="9" bestFit="1" customWidth="1"/>
    <col min="1082" max="1082" width="7" bestFit="1" customWidth="1"/>
    <col min="1083" max="1083" width="8" bestFit="1" customWidth="1"/>
    <col min="1084" max="1084" width="9" bestFit="1" customWidth="1"/>
    <col min="1085" max="1085" width="8" bestFit="1" customWidth="1"/>
    <col min="1086" max="1086" width="9" bestFit="1" customWidth="1"/>
    <col min="1087" max="1087" width="8" bestFit="1" customWidth="1"/>
    <col min="1088" max="1098" width="9" bestFit="1" customWidth="1"/>
    <col min="1099" max="1099" width="8" bestFit="1" customWidth="1"/>
    <col min="1100" max="1100" width="9" bestFit="1" customWidth="1"/>
    <col min="1101" max="1101" width="8" bestFit="1" customWidth="1"/>
    <col min="1102" max="1108" width="9" bestFit="1" customWidth="1"/>
    <col min="1109" max="1109" width="7" bestFit="1" customWidth="1"/>
    <col min="1110" max="1112" width="9" bestFit="1" customWidth="1"/>
    <col min="1113" max="1114" width="8" bestFit="1" customWidth="1"/>
    <col min="1115" max="1115" width="9" bestFit="1" customWidth="1"/>
    <col min="1116" max="1116" width="8" bestFit="1" customWidth="1"/>
    <col min="1117" max="1121" width="10" bestFit="1" customWidth="1"/>
    <col min="1122" max="1122" width="9" bestFit="1" customWidth="1"/>
    <col min="1123" max="1125" width="10" bestFit="1" customWidth="1"/>
    <col min="1126" max="1126" width="8" bestFit="1" customWidth="1"/>
    <col min="1127" max="1129" width="10" bestFit="1" customWidth="1"/>
    <col min="1130" max="1130" width="9" bestFit="1" customWidth="1"/>
    <col min="1131" max="1132" width="10" bestFit="1" customWidth="1"/>
    <col min="1133" max="1133" width="9" bestFit="1" customWidth="1"/>
    <col min="1134" max="1134" width="8" bestFit="1" customWidth="1"/>
    <col min="1135" max="1135" width="9" bestFit="1" customWidth="1"/>
    <col min="1136" max="1136" width="8" bestFit="1" customWidth="1"/>
    <col min="1137" max="1137" width="9" bestFit="1" customWidth="1"/>
    <col min="1138" max="1138" width="10" bestFit="1" customWidth="1"/>
    <col min="1139" max="1139" width="9" bestFit="1" customWidth="1"/>
    <col min="1140" max="1141" width="10" bestFit="1" customWidth="1"/>
    <col min="1142" max="1142" width="8" bestFit="1" customWidth="1"/>
    <col min="1143" max="1147" width="10" bestFit="1" customWidth="1"/>
    <col min="1148" max="1149" width="9" bestFit="1" customWidth="1"/>
    <col min="1150" max="1155" width="10" bestFit="1" customWidth="1"/>
    <col min="1156" max="1157" width="9" bestFit="1" customWidth="1"/>
    <col min="1158" max="1159" width="10" bestFit="1" customWidth="1"/>
    <col min="1160" max="1160" width="8" bestFit="1" customWidth="1"/>
    <col min="1161" max="1162" width="9" bestFit="1" customWidth="1"/>
    <col min="1163" max="1163" width="10" bestFit="1" customWidth="1"/>
    <col min="1164" max="1164" width="8" bestFit="1" customWidth="1"/>
    <col min="1165" max="1166" width="10" bestFit="1" customWidth="1"/>
    <col min="1167" max="1167" width="9" bestFit="1" customWidth="1"/>
    <col min="1168" max="1168" width="10" bestFit="1" customWidth="1"/>
    <col min="1169" max="1170" width="9" bestFit="1" customWidth="1"/>
    <col min="1171" max="1173" width="10" bestFit="1" customWidth="1"/>
    <col min="1174" max="1174" width="8" bestFit="1" customWidth="1"/>
    <col min="1175" max="1175" width="9" bestFit="1" customWidth="1"/>
    <col min="1176" max="1183" width="10" bestFit="1" customWidth="1"/>
    <col min="1184" max="1185" width="9" bestFit="1" customWidth="1"/>
    <col min="1186" max="1186" width="8" bestFit="1" customWidth="1"/>
    <col min="1187" max="1191" width="10" bestFit="1" customWidth="1"/>
    <col min="1192" max="1192" width="8" bestFit="1" customWidth="1"/>
    <col min="1193" max="1194" width="10" bestFit="1" customWidth="1"/>
    <col min="1195" max="1195" width="9" bestFit="1" customWidth="1"/>
    <col min="1196" max="1199" width="10" bestFit="1" customWidth="1"/>
    <col min="1200" max="1200" width="9" bestFit="1" customWidth="1"/>
    <col min="1201" max="1201" width="10" bestFit="1" customWidth="1"/>
    <col min="1202" max="1203" width="9" bestFit="1" customWidth="1"/>
    <col min="1204" max="1204" width="10" bestFit="1" customWidth="1"/>
    <col min="1205" max="1205" width="9" bestFit="1" customWidth="1"/>
    <col min="1206" max="1209" width="10" bestFit="1" customWidth="1"/>
    <col min="1210" max="1210" width="8" bestFit="1" customWidth="1"/>
    <col min="1211" max="1212" width="9" bestFit="1" customWidth="1"/>
    <col min="1213" max="1213" width="10" bestFit="1" customWidth="1"/>
    <col min="1214" max="1214" width="9" bestFit="1" customWidth="1"/>
    <col min="1215" max="1216" width="10" bestFit="1" customWidth="1"/>
    <col min="1217" max="1217" width="9" bestFit="1" customWidth="1"/>
    <col min="1218" max="1220" width="10" bestFit="1" customWidth="1"/>
    <col min="1221" max="1221" width="9" bestFit="1" customWidth="1"/>
    <col min="1222" max="1222" width="10" bestFit="1" customWidth="1"/>
    <col min="1223" max="1224" width="9" bestFit="1" customWidth="1"/>
    <col min="1225" max="1233" width="10" bestFit="1" customWidth="1"/>
    <col min="1234" max="1234" width="9" bestFit="1" customWidth="1"/>
    <col min="1235" max="1237" width="10" bestFit="1" customWidth="1"/>
    <col min="1238" max="1238" width="9" bestFit="1" customWidth="1"/>
    <col min="1239" max="1239" width="10" bestFit="1" customWidth="1"/>
    <col min="1240" max="1240" width="9" bestFit="1" customWidth="1"/>
    <col min="1241" max="1241" width="10" bestFit="1" customWidth="1"/>
    <col min="1242" max="1242" width="9" bestFit="1" customWidth="1"/>
    <col min="1243" max="1244" width="10" bestFit="1" customWidth="1"/>
    <col min="1245" max="1245" width="8" bestFit="1" customWidth="1"/>
    <col min="1246" max="1246" width="10" bestFit="1" customWidth="1"/>
    <col min="1247" max="1249" width="9" bestFit="1" customWidth="1"/>
    <col min="1250" max="1257" width="10" bestFit="1" customWidth="1"/>
    <col min="1258" max="1259" width="9" bestFit="1" customWidth="1"/>
    <col min="1260" max="1265" width="10" bestFit="1" customWidth="1"/>
    <col min="1266" max="1266" width="8" bestFit="1" customWidth="1"/>
    <col min="1267" max="1268" width="10" bestFit="1" customWidth="1"/>
    <col min="1269" max="1269" width="9" bestFit="1" customWidth="1"/>
    <col min="1270" max="1270" width="10" bestFit="1" customWidth="1"/>
    <col min="1271" max="1275" width="9" bestFit="1" customWidth="1"/>
    <col min="1276" max="1280" width="10" bestFit="1" customWidth="1"/>
    <col min="1281" max="1281" width="9" bestFit="1" customWidth="1"/>
    <col min="1282" max="1282" width="10" bestFit="1" customWidth="1"/>
    <col min="1283" max="1283" width="8" bestFit="1" customWidth="1"/>
    <col min="1284" max="1284" width="10" bestFit="1" customWidth="1"/>
    <col min="1285" max="1285" width="9" bestFit="1" customWidth="1"/>
    <col min="1286" max="1286" width="8" bestFit="1" customWidth="1"/>
    <col min="1287" max="1287" width="9" bestFit="1" customWidth="1"/>
    <col min="1288" max="1288" width="10" bestFit="1" customWidth="1"/>
    <col min="1289" max="1290" width="9" bestFit="1" customWidth="1"/>
    <col min="1291" max="1299" width="10" bestFit="1" customWidth="1"/>
    <col min="1300" max="1300" width="9" bestFit="1" customWidth="1"/>
    <col min="1301" max="1301" width="10" bestFit="1" customWidth="1"/>
    <col min="1302" max="1303" width="9" bestFit="1" customWidth="1"/>
    <col min="1304" max="1306" width="10" bestFit="1" customWidth="1"/>
    <col min="1307" max="1309" width="9" bestFit="1" customWidth="1"/>
    <col min="1310" max="1315" width="10" bestFit="1" customWidth="1"/>
    <col min="1316" max="1316" width="9" bestFit="1" customWidth="1"/>
    <col min="1317" max="1317" width="10" bestFit="1" customWidth="1"/>
    <col min="1318" max="1318" width="9" bestFit="1" customWidth="1"/>
    <col min="1319" max="1319" width="10" bestFit="1" customWidth="1"/>
    <col min="1320" max="1321" width="8" bestFit="1" customWidth="1"/>
    <col min="1322" max="1322" width="10" bestFit="1" customWidth="1"/>
    <col min="1323" max="1324" width="8" bestFit="1" customWidth="1"/>
    <col min="1325" max="1325" width="9" bestFit="1" customWidth="1"/>
    <col min="1326" max="1326" width="10" bestFit="1" customWidth="1"/>
    <col min="1327" max="1327" width="7" bestFit="1" customWidth="1"/>
    <col min="1328" max="1334" width="10" bestFit="1" customWidth="1"/>
    <col min="1335" max="1335" width="9" bestFit="1" customWidth="1"/>
    <col min="1336" max="1337" width="10" bestFit="1" customWidth="1"/>
    <col min="1338" max="1338" width="7" bestFit="1" customWidth="1"/>
    <col min="1339" max="1344" width="10" bestFit="1" customWidth="1"/>
    <col min="1345" max="1346" width="9" bestFit="1" customWidth="1"/>
    <col min="1347" max="1353" width="10" bestFit="1" customWidth="1"/>
    <col min="1354" max="1354" width="8" bestFit="1" customWidth="1"/>
    <col min="1355" max="1356" width="9" bestFit="1" customWidth="1"/>
    <col min="1357" max="1357" width="10" bestFit="1" customWidth="1"/>
    <col min="1358" max="1358" width="8" bestFit="1" customWidth="1"/>
    <col min="1359" max="1362" width="10" bestFit="1" customWidth="1"/>
    <col min="1363" max="1363" width="9" bestFit="1" customWidth="1"/>
    <col min="1364" max="1364" width="10" bestFit="1" customWidth="1"/>
    <col min="1365" max="1365" width="9" bestFit="1" customWidth="1"/>
    <col min="1366" max="1368" width="10" bestFit="1" customWidth="1"/>
    <col min="1369" max="1369" width="9" bestFit="1" customWidth="1"/>
    <col min="1370" max="1371" width="10" bestFit="1" customWidth="1"/>
    <col min="1372" max="1372" width="9" bestFit="1" customWidth="1"/>
    <col min="1373" max="1376" width="10" bestFit="1" customWidth="1"/>
    <col min="1377" max="1378" width="9" bestFit="1" customWidth="1"/>
    <col min="1379" max="1384" width="10" bestFit="1" customWidth="1"/>
    <col min="1385" max="1385" width="9" bestFit="1" customWidth="1"/>
    <col min="1386" max="1388" width="10" bestFit="1" customWidth="1"/>
    <col min="1389" max="1390" width="9" bestFit="1" customWidth="1"/>
    <col min="1391" max="1393" width="10" bestFit="1" customWidth="1"/>
    <col min="1394" max="1394" width="9" bestFit="1" customWidth="1"/>
    <col min="1395" max="1396" width="10" bestFit="1" customWidth="1"/>
    <col min="1397" max="1397" width="9" bestFit="1" customWidth="1"/>
    <col min="1398" max="1403" width="10" bestFit="1" customWidth="1"/>
    <col min="1404" max="1404" width="9" bestFit="1" customWidth="1"/>
    <col min="1405" max="1405" width="10" bestFit="1" customWidth="1"/>
    <col min="1406" max="1406" width="9" bestFit="1" customWidth="1"/>
    <col min="1407" max="1407" width="10" bestFit="1" customWidth="1"/>
    <col min="1408" max="1408" width="9" bestFit="1" customWidth="1"/>
    <col min="1409" max="1410" width="10" bestFit="1" customWidth="1"/>
    <col min="1411" max="1411" width="8" bestFit="1" customWidth="1"/>
    <col min="1412" max="1412" width="9" bestFit="1" customWidth="1"/>
    <col min="1413" max="1414" width="10" bestFit="1" customWidth="1"/>
    <col min="1415" max="1415" width="9" bestFit="1" customWidth="1"/>
    <col min="1416" max="1417" width="10" bestFit="1" customWidth="1"/>
    <col min="1418" max="1419" width="9" bestFit="1" customWidth="1"/>
    <col min="1420" max="1422" width="10" bestFit="1" customWidth="1"/>
    <col min="1423" max="1423" width="9" bestFit="1" customWidth="1"/>
    <col min="1424" max="1424" width="8" bestFit="1" customWidth="1"/>
    <col min="1425" max="1426" width="10" bestFit="1" customWidth="1"/>
    <col min="1427" max="1427" width="9" bestFit="1" customWidth="1"/>
    <col min="1428" max="1429" width="10" bestFit="1" customWidth="1"/>
    <col min="1430" max="1430" width="9" bestFit="1" customWidth="1"/>
    <col min="1431" max="1431" width="8" bestFit="1" customWidth="1"/>
    <col min="1432" max="1438" width="10" bestFit="1" customWidth="1"/>
    <col min="1439" max="1439" width="9" bestFit="1" customWidth="1"/>
    <col min="1440" max="1442" width="10" bestFit="1" customWidth="1"/>
    <col min="1443" max="1443" width="9" bestFit="1" customWidth="1"/>
    <col min="1444" max="1444" width="7" bestFit="1" customWidth="1"/>
    <col min="1445" max="1447" width="10" bestFit="1" customWidth="1"/>
    <col min="1448" max="1448" width="9" bestFit="1" customWidth="1"/>
    <col min="1449" max="1455" width="10" bestFit="1" customWidth="1"/>
    <col min="1456" max="1456" width="8" bestFit="1" customWidth="1"/>
    <col min="1457" max="1457" width="9" bestFit="1" customWidth="1"/>
    <col min="1458" max="1459" width="10" bestFit="1" customWidth="1"/>
    <col min="1460" max="1460" width="9" bestFit="1" customWidth="1"/>
    <col min="1461" max="1463" width="10" bestFit="1" customWidth="1"/>
    <col min="1464" max="1464" width="9" bestFit="1" customWidth="1"/>
    <col min="1465" max="1465" width="10" bestFit="1" customWidth="1"/>
    <col min="1466" max="1466" width="9" bestFit="1" customWidth="1"/>
    <col min="1467" max="1470" width="10" bestFit="1" customWidth="1"/>
    <col min="1471" max="1472" width="9" bestFit="1" customWidth="1"/>
    <col min="1473" max="1474" width="10" bestFit="1" customWidth="1"/>
    <col min="1475" max="1480" width="9" bestFit="1" customWidth="1"/>
    <col min="1481" max="1481" width="10" bestFit="1" customWidth="1"/>
    <col min="1482" max="1482" width="9" bestFit="1" customWidth="1"/>
    <col min="1483" max="1486" width="10" bestFit="1" customWidth="1"/>
    <col min="1487" max="1487" width="9" bestFit="1" customWidth="1"/>
    <col min="1488" max="1494" width="10" bestFit="1" customWidth="1"/>
    <col min="1495" max="1495" width="9" bestFit="1" customWidth="1"/>
    <col min="1496" max="1498" width="10" bestFit="1" customWidth="1"/>
    <col min="1499" max="1499" width="9" bestFit="1" customWidth="1"/>
    <col min="1500" max="1500" width="10" bestFit="1" customWidth="1"/>
    <col min="1501" max="1501" width="9" bestFit="1" customWidth="1"/>
    <col min="1502" max="1502" width="10" bestFit="1" customWidth="1"/>
    <col min="1503" max="1503" width="9" bestFit="1" customWidth="1"/>
    <col min="1504" max="1504" width="10" bestFit="1" customWidth="1"/>
    <col min="1505" max="1505" width="9" bestFit="1" customWidth="1"/>
    <col min="1506" max="1506" width="10" bestFit="1" customWidth="1"/>
    <col min="1507" max="1507" width="9" bestFit="1" customWidth="1"/>
    <col min="1508" max="1509" width="10" bestFit="1" customWidth="1"/>
    <col min="1510" max="1510" width="9" bestFit="1" customWidth="1"/>
    <col min="1511" max="1514" width="10" bestFit="1" customWidth="1"/>
    <col min="1515" max="1516" width="9" bestFit="1" customWidth="1"/>
    <col min="1517" max="1521" width="10" bestFit="1" customWidth="1"/>
    <col min="1522" max="1522" width="9" bestFit="1" customWidth="1"/>
    <col min="1523" max="1525" width="10" bestFit="1" customWidth="1"/>
    <col min="1526" max="1526" width="9" bestFit="1" customWidth="1"/>
    <col min="1527" max="1531" width="10" bestFit="1" customWidth="1"/>
    <col min="1532" max="1532" width="9" bestFit="1" customWidth="1"/>
    <col min="1533" max="1542" width="10" bestFit="1" customWidth="1"/>
    <col min="1543" max="1544" width="9" bestFit="1" customWidth="1"/>
    <col min="1545" max="1548" width="10" bestFit="1" customWidth="1"/>
    <col min="1549" max="1549" width="9" bestFit="1" customWidth="1"/>
    <col min="1550" max="1550" width="10" bestFit="1" customWidth="1"/>
    <col min="1551" max="1551" width="8" bestFit="1" customWidth="1"/>
    <col min="1552" max="1552" width="10" bestFit="1" customWidth="1"/>
    <col min="1553" max="1554" width="9" bestFit="1" customWidth="1"/>
    <col min="1555" max="1555" width="10" bestFit="1" customWidth="1"/>
    <col min="1556" max="1557" width="9" bestFit="1" customWidth="1"/>
    <col min="1558" max="1565" width="10" bestFit="1" customWidth="1"/>
    <col min="1566" max="1567" width="9" bestFit="1" customWidth="1"/>
    <col min="1568" max="1568" width="8" bestFit="1" customWidth="1"/>
    <col min="1569" max="1574" width="10" bestFit="1" customWidth="1"/>
    <col min="1575" max="1575" width="9" bestFit="1" customWidth="1"/>
    <col min="1576" max="1580" width="10" bestFit="1" customWidth="1"/>
    <col min="1581" max="1581" width="8" bestFit="1" customWidth="1"/>
    <col min="1582" max="1582" width="10" bestFit="1" customWidth="1"/>
    <col min="1583" max="1583" width="9" bestFit="1" customWidth="1"/>
    <col min="1584" max="1585" width="10" bestFit="1" customWidth="1"/>
    <col min="1586" max="1586" width="9" bestFit="1" customWidth="1"/>
    <col min="1587" max="1587" width="10" bestFit="1" customWidth="1"/>
    <col min="1588" max="1588" width="9" bestFit="1" customWidth="1"/>
    <col min="1589" max="1591" width="10" bestFit="1" customWidth="1"/>
    <col min="1592" max="1592" width="8" bestFit="1" customWidth="1"/>
    <col min="1593" max="1593" width="10" bestFit="1" customWidth="1"/>
    <col min="1594" max="1594" width="9" bestFit="1" customWidth="1"/>
    <col min="1595" max="1595" width="8" bestFit="1" customWidth="1"/>
    <col min="1596" max="1596" width="10" bestFit="1" customWidth="1"/>
    <col min="1597" max="1597" width="9" bestFit="1" customWidth="1"/>
    <col min="1598" max="1600" width="10" bestFit="1" customWidth="1"/>
    <col min="1601" max="1601" width="9" bestFit="1" customWidth="1"/>
    <col min="1602" max="1602" width="8" bestFit="1" customWidth="1"/>
    <col min="1603" max="1604" width="10" bestFit="1" customWidth="1"/>
    <col min="1605" max="1605" width="8" bestFit="1" customWidth="1"/>
    <col min="1606" max="1606" width="9" bestFit="1" customWidth="1"/>
    <col min="1607" max="1607" width="8" bestFit="1" customWidth="1"/>
    <col min="1608" max="1608" width="10" bestFit="1" customWidth="1"/>
    <col min="1609" max="1609" width="8" bestFit="1" customWidth="1"/>
    <col min="1610" max="1610" width="10" bestFit="1" customWidth="1"/>
    <col min="1611" max="1611" width="9" bestFit="1" customWidth="1"/>
    <col min="1612" max="1612" width="10" bestFit="1" customWidth="1"/>
    <col min="1613" max="1613" width="9" bestFit="1" customWidth="1"/>
    <col min="1614" max="1614" width="10" bestFit="1" customWidth="1"/>
    <col min="1615" max="1615" width="9" bestFit="1" customWidth="1"/>
    <col min="1616" max="1616" width="8" bestFit="1" customWidth="1"/>
    <col min="1617" max="1617" width="9" bestFit="1" customWidth="1"/>
    <col min="1618" max="1626" width="10" bestFit="1" customWidth="1"/>
    <col min="1627" max="1628" width="9" bestFit="1" customWidth="1"/>
    <col min="1629" max="1629" width="8" bestFit="1" customWidth="1"/>
    <col min="1630" max="1631" width="9" bestFit="1" customWidth="1"/>
    <col min="1632" max="1633" width="10" bestFit="1" customWidth="1"/>
    <col min="1634" max="1634" width="8" bestFit="1" customWidth="1"/>
    <col min="1635" max="1639" width="10" bestFit="1" customWidth="1"/>
    <col min="1640" max="1640" width="9" bestFit="1" customWidth="1"/>
    <col min="1641" max="1646" width="10" bestFit="1" customWidth="1"/>
    <col min="1647" max="1649" width="9" bestFit="1" customWidth="1"/>
    <col min="1650" max="1650" width="8" bestFit="1" customWidth="1"/>
    <col min="1651" max="1651" width="9" bestFit="1" customWidth="1"/>
    <col min="1652" max="1652" width="8" bestFit="1" customWidth="1"/>
    <col min="1653" max="1653" width="10" bestFit="1" customWidth="1"/>
    <col min="1654" max="1654" width="9" bestFit="1" customWidth="1"/>
    <col min="1655" max="1655" width="10" bestFit="1" customWidth="1"/>
    <col min="1656" max="1656" width="9" bestFit="1" customWidth="1"/>
    <col min="1657" max="1658" width="10" bestFit="1" customWidth="1"/>
    <col min="1659" max="1659" width="9" bestFit="1" customWidth="1"/>
    <col min="1660" max="1661" width="10" bestFit="1" customWidth="1"/>
    <col min="1662" max="1662" width="8" bestFit="1" customWidth="1"/>
    <col min="1663" max="1663" width="10" bestFit="1" customWidth="1"/>
    <col min="1664" max="1664" width="8" bestFit="1" customWidth="1"/>
    <col min="1665" max="1666" width="10" bestFit="1" customWidth="1"/>
    <col min="1667" max="1668" width="8" bestFit="1" customWidth="1"/>
    <col min="1669" max="1671" width="10" bestFit="1" customWidth="1"/>
    <col min="1672" max="1673" width="9" bestFit="1" customWidth="1"/>
    <col min="1674" max="1675" width="10" bestFit="1" customWidth="1"/>
    <col min="1676" max="1676" width="8" bestFit="1" customWidth="1"/>
    <col min="1677" max="1679" width="10" bestFit="1" customWidth="1"/>
    <col min="1680" max="1680" width="8" bestFit="1" customWidth="1"/>
    <col min="1681" max="1681" width="9" bestFit="1" customWidth="1"/>
    <col min="1682" max="1687" width="10" bestFit="1" customWidth="1"/>
    <col min="1688" max="1688" width="9" bestFit="1" customWidth="1"/>
    <col min="1689" max="1691" width="10" bestFit="1" customWidth="1"/>
    <col min="1692" max="1692" width="9" bestFit="1" customWidth="1"/>
    <col min="1693" max="1693" width="8" bestFit="1" customWidth="1"/>
    <col min="1694" max="1696" width="10" bestFit="1" customWidth="1"/>
    <col min="1697" max="1698" width="9" bestFit="1" customWidth="1"/>
    <col min="1699" max="1703" width="10" bestFit="1" customWidth="1"/>
    <col min="1704" max="1704" width="9" bestFit="1" customWidth="1"/>
    <col min="1705" max="1710" width="10" bestFit="1" customWidth="1"/>
    <col min="1711" max="1712" width="9" bestFit="1" customWidth="1"/>
    <col min="1713" max="1716" width="10" bestFit="1" customWidth="1"/>
    <col min="1717" max="1717" width="9" bestFit="1" customWidth="1"/>
    <col min="1718" max="1720" width="10" bestFit="1" customWidth="1"/>
    <col min="1721" max="1721" width="9" bestFit="1" customWidth="1"/>
    <col min="1722" max="1731" width="10" bestFit="1" customWidth="1"/>
    <col min="1732" max="1732" width="9" bestFit="1" customWidth="1"/>
    <col min="1733" max="1735" width="10" bestFit="1" customWidth="1"/>
    <col min="1736" max="1736" width="9" bestFit="1" customWidth="1"/>
    <col min="1737" max="1740" width="10" bestFit="1" customWidth="1"/>
    <col min="1741" max="1741" width="8" bestFit="1" customWidth="1"/>
    <col min="1742" max="1743" width="10" bestFit="1" customWidth="1"/>
    <col min="1744" max="1744" width="8" bestFit="1" customWidth="1"/>
    <col min="1745" max="1745" width="10" bestFit="1" customWidth="1"/>
    <col min="1746" max="1746" width="9" bestFit="1" customWidth="1"/>
    <col min="1747" max="1748" width="10" bestFit="1" customWidth="1"/>
    <col min="1749" max="1749" width="9" bestFit="1" customWidth="1"/>
    <col min="1750" max="1758" width="10" bestFit="1" customWidth="1"/>
    <col min="1759" max="1759" width="8" bestFit="1" customWidth="1"/>
    <col min="1760" max="1760" width="9" bestFit="1" customWidth="1"/>
    <col min="1761" max="1761" width="10" bestFit="1" customWidth="1"/>
    <col min="1762" max="1763" width="9" bestFit="1" customWidth="1"/>
    <col min="1764" max="1764" width="10" bestFit="1" customWidth="1"/>
    <col min="1765" max="1766" width="9" bestFit="1" customWidth="1"/>
    <col min="1767" max="1767" width="8" bestFit="1" customWidth="1"/>
    <col min="1768" max="1768" width="9" bestFit="1" customWidth="1"/>
    <col min="1769" max="1769" width="10" bestFit="1" customWidth="1"/>
    <col min="1770" max="1771" width="9" bestFit="1" customWidth="1"/>
    <col min="1772" max="1777" width="10" bestFit="1" customWidth="1"/>
    <col min="1778" max="1778" width="8" bestFit="1" customWidth="1"/>
    <col min="1779" max="1780" width="9" bestFit="1" customWidth="1"/>
    <col min="1781" max="1783" width="10" bestFit="1" customWidth="1"/>
    <col min="1784" max="1784" width="9" bestFit="1" customWidth="1"/>
    <col min="1785" max="1789" width="10" bestFit="1" customWidth="1"/>
    <col min="1790" max="1790" width="9" bestFit="1" customWidth="1"/>
    <col min="1791" max="1792" width="10" bestFit="1" customWidth="1"/>
    <col min="1793" max="1793" width="8" bestFit="1" customWidth="1"/>
    <col min="1794" max="1800" width="10" bestFit="1" customWidth="1"/>
    <col min="1801" max="1801" width="8" bestFit="1" customWidth="1"/>
    <col min="1802" max="1805" width="10" bestFit="1" customWidth="1"/>
    <col min="1806" max="1806" width="9" bestFit="1" customWidth="1"/>
    <col min="1807" max="1810" width="10" bestFit="1" customWidth="1"/>
    <col min="1811" max="1811" width="9" bestFit="1" customWidth="1"/>
    <col min="1812" max="1812" width="10" bestFit="1" customWidth="1"/>
    <col min="1813" max="1814" width="8" bestFit="1" customWidth="1"/>
    <col min="1815" max="1818" width="10" bestFit="1" customWidth="1"/>
    <col min="1819" max="1819" width="9" bestFit="1" customWidth="1"/>
    <col min="1820" max="1820" width="8" bestFit="1" customWidth="1"/>
    <col min="1821" max="1823" width="9" bestFit="1" customWidth="1"/>
    <col min="1824" max="1824" width="10" bestFit="1" customWidth="1"/>
    <col min="1825" max="1825" width="9" bestFit="1" customWidth="1"/>
    <col min="1826" max="1828" width="10" bestFit="1" customWidth="1"/>
    <col min="1829" max="1829" width="9" bestFit="1" customWidth="1"/>
    <col min="1830" max="1837" width="10" bestFit="1" customWidth="1"/>
    <col min="1838" max="1838" width="9" bestFit="1" customWidth="1"/>
    <col min="1839" max="1840" width="10" bestFit="1" customWidth="1"/>
    <col min="1841" max="1841" width="8" bestFit="1" customWidth="1"/>
    <col min="1842" max="1842" width="10" bestFit="1" customWidth="1"/>
    <col min="1843" max="1843" width="8" bestFit="1" customWidth="1"/>
    <col min="1844" max="1846" width="10" bestFit="1" customWidth="1"/>
    <col min="1847" max="1847" width="9" bestFit="1" customWidth="1"/>
    <col min="1848" max="1848" width="10" bestFit="1" customWidth="1"/>
    <col min="1849" max="1849" width="9" bestFit="1" customWidth="1"/>
    <col min="1850" max="1850" width="8" bestFit="1" customWidth="1"/>
    <col min="1851" max="1851" width="10" bestFit="1" customWidth="1"/>
    <col min="1852" max="1852" width="8" bestFit="1" customWidth="1"/>
    <col min="1853" max="1855" width="9" bestFit="1" customWidth="1"/>
    <col min="1856" max="1856" width="10" bestFit="1" customWidth="1"/>
    <col min="1857" max="1857" width="9" bestFit="1" customWidth="1"/>
    <col min="1858" max="1858" width="10" bestFit="1" customWidth="1"/>
    <col min="1859" max="1859" width="9" bestFit="1" customWidth="1"/>
    <col min="1860" max="1860" width="7" bestFit="1" customWidth="1"/>
    <col min="1861" max="1864" width="10" bestFit="1" customWidth="1"/>
    <col min="1865" max="1865" width="9" bestFit="1" customWidth="1"/>
    <col min="1866" max="1866" width="8" bestFit="1" customWidth="1"/>
    <col min="1867" max="1867" width="10" bestFit="1" customWidth="1"/>
    <col min="1868" max="1868" width="9" bestFit="1" customWidth="1"/>
    <col min="1869" max="1870" width="10" bestFit="1" customWidth="1"/>
    <col min="1871" max="1871" width="8" bestFit="1" customWidth="1"/>
    <col min="1872" max="1872" width="10" bestFit="1" customWidth="1"/>
    <col min="1873" max="1873" width="5" bestFit="1" customWidth="1"/>
    <col min="1874" max="1874" width="9" bestFit="1" customWidth="1"/>
    <col min="1875" max="1884" width="10" bestFit="1" customWidth="1"/>
    <col min="1885" max="1886" width="9" bestFit="1" customWidth="1"/>
    <col min="1887" max="1887" width="10" bestFit="1" customWidth="1"/>
    <col min="1888" max="1888" width="9" bestFit="1" customWidth="1"/>
    <col min="1889" max="1889" width="10" bestFit="1" customWidth="1"/>
    <col min="1890" max="1891" width="8" bestFit="1" customWidth="1"/>
    <col min="1892" max="1893" width="9" bestFit="1" customWidth="1"/>
    <col min="1894" max="1895" width="10" bestFit="1" customWidth="1"/>
    <col min="1896" max="1896" width="9" bestFit="1" customWidth="1"/>
    <col min="1897" max="1901" width="10" bestFit="1" customWidth="1"/>
    <col min="1902" max="1902" width="8" bestFit="1" customWidth="1"/>
    <col min="1903" max="1903" width="10" bestFit="1" customWidth="1"/>
    <col min="1904" max="1904" width="8" bestFit="1" customWidth="1"/>
    <col min="1905" max="1908" width="10" bestFit="1" customWidth="1"/>
    <col min="1909" max="1909" width="8" bestFit="1" customWidth="1"/>
    <col min="1910" max="1911" width="10" bestFit="1" customWidth="1"/>
    <col min="1912" max="1913" width="9" bestFit="1" customWidth="1"/>
    <col min="1914" max="1916" width="10" bestFit="1" customWidth="1"/>
    <col min="1917" max="1917" width="9" bestFit="1" customWidth="1"/>
    <col min="1918" max="1923" width="10" bestFit="1" customWidth="1"/>
    <col min="1924" max="1924" width="9" bestFit="1" customWidth="1"/>
    <col min="1925" max="1925" width="8" bestFit="1" customWidth="1"/>
    <col min="1926" max="1926" width="9" bestFit="1" customWidth="1"/>
    <col min="1927" max="1929" width="10" bestFit="1" customWidth="1"/>
    <col min="1930" max="1930" width="9" bestFit="1" customWidth="1"/>
    <col min="1931" max="1931" width="10" bestFit="1" customWidth="1"/>
    <col min="1932" max="1932" width="9" bestFit="1" customWidth="1"/>
    <col min="1933" max="1939" width="10" bestFit="1" customWidth="1"/>
    <col min="1940" max="1945" width="9" bestFit="1" customWidth="1"/>
    <col min="1946" max="1946" width="10" bestFit="1" customWidth="1"/>
    <col min="1947" max="1947" width="8" bestFit="1" customWidth="1"/>
    <col min="1948" max="1953" width="10" bestFit="1" customWidth="1"/>
    <col min="1954" max="1954" width="8" bestFit="1" customWidth="1"/>
    <col min="1955" max="1957" width="10" bestFit="1" customWidth="1"/>
    <col min="1958" max="1959" width="9" bestFit="1" customWidth="1"/>
    <col min="1960" max="1964" width="10" bestFit="1" customWidth="1"/>
    <col min="1965" max="1965" width="9" bestFit="1" customWidth="1"/>
    <col min="1966" max="1966" width="10" bestFit="1" customWidth="1"/>
    <col min="1967" max="1967" width="9" bestFit="1" customWidth="1"/>
    <col min="1968" max="1973" width="10" bestFit="1" customWidth="1"/>
    <col min="1974" max="1974" width="9" bestFit="1" customWidth="1"/>
    <col min="1975" max="1975" width="10" bestFit="1" customWidth="1"/>
    <col min="1976" max="1976" width="9" bestFit="1" customWidth="1"/>
    <col min="1977" max="1977" width="10" bestFit="1" customWidth="1"/>
    <col min="1978" max="1978" width="8" bestFit="1" customWidth="1"/>
    <col min="1979" max="1981" width="10" bestFit="1" customWidth="1"/>
    <col min="1982" max="1982" width="9" bestFit="1" customWidth="1"/>
    <col min="1983" max="1984" width="10" bestFit="1" customWidth="1"/>
    <col min="1985" max="1985" width="9" bestFit="1" customWidth="1"/>
    <col min="1986" max="1986" width="10" bestFit="1" customWidth="1"/>
    <col min="1987" max="1987" width="9" bestFit="1" customWidth="1"/>
    <col min="1988" max="1988" width="10" bestFit="1" customWidth="1"/>
    <col min="1989" max="1989" width="9" bestFit="1" customWidth="1"/>
    <col min="1990" max="1990" width="10" bestFit="1" customWidth="1"/>
    <col min="1991" max="1991" width="9" bestFit="1" customWidth="1"/>
    <col min="1992" max="1994" width="10" bestFit="1" customWidth="1"/>
    <col min="1995" max="1995" width="8" bestFit="1" customWidth="1"/>
    <col min="1996" max="1997" width="10" bestFit="1" customWidth="1"/>
    <col min="1998" max="1998" width="8" bestFit="1" customWidth="1"/>
    <col min="1999" max="2000" width="9" bestFit="1" customWidth="1"/>
    <col min="2001" max="2002" width="10" bestFit="1" customWidth="1"/>
    <col min="2003" max="2003" width="9" bestFit="1" customWidth="1"/>
    <col min="2004" max="2006" width="10" bestFit="1" customWidth="1"/>
    <col min="2007" max="2007" width="8" bestFit="1" customWidth="1"/>
    <col min="2008" max="2009" width="10" bestFit="1" customWidth="1"/>
    <col min="2010" max="2010" width="9" bestFit="1" customWidth="1"/>
    <col min="2011" max="2011" width="10" bestFit="1" customWidth="1"/>
    <col min="2012" max="2014" width="8" bestFit="1" customWidth="1"/>
    <col min="2015" max="2015" width="7" bestFit="1" customWidth="1"/>
    <col min="2016" max="2018" width="8" bestFit="1" customWidth="1"/>
    <col min="2019" max="2019" width="9" bestFit="1" customWidth="1"/>
    <col min="2020" max="2020" width="8" bestFit="1" customWidth="1"/>
    <col min="2021" max="2021" width="7" bestFit="1" customWidth="1"/>
    <col min="2022" max="2024" width="9" bestFit="1" customWidth="1"/>
    <col min="2025" max="2025" width="7" bestFit="1" customWidth="1"/>
    <col min="2026" max="2026" width="8" bestFit="1" customWidth="1"/>
    <col min="2027" max="2028" width="9" bestFit="1" customWidth="1"/>
    <col min="2029" max="2029" width="8" bestFit="1" customWidth="1"/>
    <col min="2030" max="2031" width="7" bestFit="1" customWidth="1"/>
    <col min="2032" max="2032" width="8" bestFit="1" customWidth="1"/>
    <col min="2033" max="2033" width="9" bestFit="1" customWidth="1"/>
    <col min="2034" max="2037" width="8" bestFit="1" customWidth="1"/>
    <col min="2038" max="2038" width="9" bestFit="1" customWidth="1"/>
    <col min="2039" max="2039" width="7" bestFit="1" customWidth="1"/>
    <col min="2040" max="2040" width="6" bestFit="1" customWidth="1"/>
    <col min="2041" max="2041" width="7" bestFit="1" customWidth="1"/>
    <col min="2042" max="2042" width="8" bestFit="1" customWidth="1"/>
    <col min="2043" max="2043" width="7" bestFit="1" customWidth="1"/>
    <col min="2044" max="2044" width="9" bestFit="1" customWidth="1"/>
    <col min="2045" max="2045" width="7" bestFit="1" customWidth="1"/>
    <col min="2046" max="2049" width="8" bestFit="1" customWidth="1"/>
    <col min="2050" max="2050" width="9" bestFit="1" customWidth="1"/>
    <col min="2051" max="2052" width="8" bestFit="1" customWidth="1"/>
    <col min="2053" max="2053" width="9" bestFit="1" customWidth="1"/>
    <col min="2054" max="2054" width="8" bestFit="1" customWidth="1"/>
    <col min="2055" max="2056" width="9" bestFit="1" customWidth="1"/>
    <col min="2057" max="2058" width="8" bestFit="1" customWidth="1"/>
    <col min="2059" max="2059" width="9" bestFit="1" customWidth="1"/>
    <col min="2060" max="2060" width="8" bestFit="1" customWidth="1"/>
    <col min="2061" max="2063" width="9" bestFit="1" customWidth="1"/>
    <col min="2064" max="2065" width="8" bestFit="1" customWidth="1"/>
    <col min="2066" max="2066" width="7" bestFit="1" customWidth="1"/>
    <col min="2067" max="2067" width="8" bestFit="1" customWidth="1"/>
    <col min="2068" max="2070" width="9" bestFit="1" customWidth="1"/>
    <col min="2071" max="2071" width="7" bestFit="1" customWidth="1"/>
    <col min="2072" max="2073" width="8" bestFit="1" customWidth="1"/>
    <col min="2074" max="2078" width="9" bestFit="1" customWidth="1"/>
    <col min="2079" max="2079" width="8" bestFit="1" customWidth="1"/>
    <col min="2080" max="2080" width="6" bestFit="1" customWidth="1"/>
    <col min="2081" max="2088" width="8" bestFit="1" customWidth="1"/>
    <col min="2089" max="2089" width="9" bestFit="1" customWidth="1"/>
    <col min="2090" max="2090" width="8" bestFit="1" customWidth="1"/>
    <col min="2091" max="2091" width="9" bestFit="1" customWidth="1"/>
    <col min="2092" max="2092" width="8" bestFit="1" customWidth="1"/>
    <col min="2093" max="2096" width="9" bestFit="1" customWidth="1"/>
    <col min="2097" max="2097" width="8" bestFit="1" customWidth="1"/>
    <col min="2098" max="2099" width="9" bestFit="1" customWidth="1"/>
    <col min="2100" max="2100" width="8" bestFit="1" customWidth="1"/>
    <col min="2101" max="2101" width="9" bestFit="1" customWidth="1"/>
    <col min="2102" max="2102" width="8" bestFit="1" customWidth="1"/>
    <col min="2103" max="2103" width="9" bestFit="1" customWidth="1"/>
    <col min="2104" max="2104" width="7" bestFit="1" customWidth="1"/>
    <col min="2105" max="2107" width="9" bestFit="1" customWidth="1"/>
    <col min="2108" max="2108" width="7" bestFit="1" customWidth="1"/>
    <col min="2109" max="2109" width="9" bestFit="1" customWidth="1"/>
    <col min="2110" max="2110" width="8" bestFit="1" customWidth="1"/>
    <col min="2111" max="2111" width="9" bestFit="1" customWidth="1"/>
    <col min="2112" max="2112" width="7" bestFit="1" customWidth="1"/>
    <col min="2113" max="2113" width="6" bestFit="1" customWidth="1"/>
    <col min="2114" max="2114" width="7" bestFit="1" customWidth="1"/>
    <col min="2115" max="2115" width="9" bestFit="1" customWidth="1"/>
    <col min="2116" max="2116" width="7" bestFit="1" customWidth="1"/>
    <col min="2117" max="2117" width="9" bestFit="1" customWidth="1"/>
    <col min="2118" max="2118" width="7" bestFit="1" customWidth="1"/>
    <col min="2119" max="2121" width="8" bestFit="1" customWidth="1"/>
    <col min="2122" max="2122" width="9" bestFit="1" customWidth="1"/>
    <col min="2123" max="2123" width="7" bestFit="1" customWidth="1"/>
    <col min="2124" max="2124" width="9" bestFit="1" customWidth="1"/>
    <col min="2125" max="2125" width="8" bestFit="1" customWidth="1"/>
    <col min="2126" max="2126" width="9" bestFit="1" customWidth="1"/>
    <col min="2127" max="2127" width="8" bestFit="1" customWidth="1"/>
    <col min="2128" max="2128" width="9" bestFit="1" customWidth="1"/>
    <col min="2129" max="2131" width="8" bestFit="1" customWidth="1"/>
    <col min="2132" max="2132" width="9" bestFit="1" customWidth="1"/>
    <col min="2133" max="2133" width="7" bestFit="1" customWidth="1"/>
    <col min="2134" max="2135" width="8" bestFit="1" customWidth="1"/>
    <col min="2136" max="2136" width="9" bestFit="1" customWidth="1"/>
    <col min="2137" max="2137" width="7" bestFit="1" customWidth="1"/>
    <col min="2138" max="2138" width="9" bestFit="1" customWidth="1"/>
    <col min="2139" max="2139" width="8" bestFit="1" customWidth="1"/>
    <col min="2140" max="2141" width="9" bestFit="1" customWidth="1"/>
    <col min="2142" max="2142" width="8" bestFit="1" customWidth="1"/>
    <col min="2143" max="2147" width="9" bestFit="1" customWidth="1"/>
    <col min="2148" max="2148" width="8" bestFit="1" customWidth="1"/>
    <col min="2149" max="2149" width="9" bestFit="1" customWidth="1"/>
    <col min="2150" max="2151" width="7" bestFit="1" customWidth="1"/>
    <col min="2152" max="2155" width="9" bestFit="1" customWidth="1"/>
    <col min="2156" max="2157" width="7" bestFit="1" customWidth="1"/>
    <col min="2158" max="2158" width="8" bestFit="1" customWidth="1"/>
    <col min="2159" max="2159" width="9" bestFit="1" customWidth="1"/>
    <col min="2160" max="2160" width="8" bestFit="1" customWidth="1"/>
    <col min="2161" max="2163" width="9" bestFit="1" customWidth="1"/>
    <col min="2164" max="2165" width="8" bestFit="1" customWidth="1"/>
    <col min="2166" max="2166" width="9" bestFit="1" customWidth="1"/>
    <col min="2167" max="2168" width="8" bestFit="1" customWidth="1"/>
    <col min="2169" max="2170" width="9" bestFit="1" customWidth="1"/>
    <col min="2171" max="2171" width="8" bestFit="1" customWidth="1"/>
    <col min="2172" max="2173" width="9" bestFit="1" customWidth="1"/>
    <col min="2174" max="2174" width="7" bestFit="1" customWidth="1"/>
    <col min="2175" max="2175" width="9" bestFit="1" customWidth="1"/>
    <col min="2176" max="2176" width="8" bestFit="1" customWidth="1"/>
    <col min="2177" max="2178" width="9" bestFit="1" customWidth="1"/>
    <col min="2179" max="2179" width="7" bestFit="1" customWidth="1"/>
    <col min="2180" max="2185" width="9" bestFit="1" customWidth="1"/>
    <col min="2186" max="2186" width="8" bestFit="1" customWidth="1"/>
    <col min="2187" max="2190" width="9" bestFit="1" customWidth="1"/>
    <col min="2191" max="2192" width="8" bestFit="1" customWidth="1"/>
    <col min="2193" max="2194" width="9" bestFit="1" customWidth="1"/>
    <col min="2195" max="2195" width="8" bestFit="1" customWidth="1"/>
    <col min="2196" max="2200" width="9" bestFit="1" customWidth="1"/>
    <col min="2201" max="2201" width="8" bestFit="1" customWidth="1"/>
    <col min="2202" max="2204" width="9" bestFit="1" customWidth="1"/>
    <col min="2205" max="2205" width="8" bestFit="1" customWidth="1"/>
    <col min="2206" max="2207" width="9" bestFit="1" customWidth="1"/>
    <col min="2208" max="2208" width="8" bestFit="1" customWidth="1"/>
    <col min="2209" max="2212" width="9" bestFit="1" customWidth="1"/>
    <col min="2213" max="2213" width="6" bestFit="1" customWidth="1"/>
    <col min="2214" max="2216" width="9" bestFit="1" customWidth="1"/>
    <col min="2217" max="2218" width="8" bestFit="1" customWidth="1"/>
    <col min="2219" max="2220" width="9" bestFit="1" customWidth="1"/>
    <col min="2221" max="2222" width="8" bestFit="1" customWidth="1"/>
    <col min="2223" max="2227" width="9" bestFit="1" customWidth="1"/>
    <col min="2228" max="2228" width="8" bestFit="1" customWidth="1"/>
    <col min="2229" max="2232" width="9" bestFit="1" customWidth="1"/>
    <col min="2233" max="2233" width="8" bestFit="1" customWidth="1"/>
    <col min="2234" max="2234" width="9" bestFit="1" customWidth="1"/>
    <col min="2235" max="2235" width="8" bestFit="1" customWidth="1"/>
    <col min="2236" max="2238" width="9" bestFit="1" customWidth="1"/>
    <col min="2239" max="2239" width="8" bestFit="1" customWidth="1"/>
    <col min="2240" max="2240" width="7" bestFit="1" customWidth="1"/>
    <col min="2241" max="2242" width="9" bestFit="1" customWidth="1"/>
    <col min="2243" max="2243" width="7" bestFit="1" customWidth="1"/>
    <col min="2244" max="2244" width="9" bestFit="1" customWidth="1"/>
    <col min="2245" max="2247" width="8" bestFit="1" customWidth="1"/>
    <col min="2248" max="2248" width="9" bestFit="1" customWidth="1"/>
    <col min="2249" max="2250" width="8" bestFit="1" customWidth="1"/>
    <col min="2251" max="2252" width="9" bestFit="1" customWidth="1"/>
    <col min="2253" max="2253" width="7" bestFit="1" customWidth="1"/>
    <col min="2254" max="2255" width="9" bestFit="1" customWidth="1"/>
    <col min="2256" max="2257" width="8" bestFit="1" customWidth="1"/>
    <col min="2258" max="2270" width="9" bestFit="1" customWidth="1"/>
    <col min="2271" max="2271" width="8" bestFit="1" customWidth="1"/>
    <col min="2272" max="2275" width="9" bestFit="1" customWidth="1"/>
    <col min="2276" max="2276" width="8" bestFit="1" customWidth="1"/>
    <col min="2277" max="2279" width="9" bestFit="1" customWidth="1"/>
    <col min="2280" max="2280" width="8" bestFit="1" customWidth="1"/>
    <col min="2281" max="2285" width="9" bestFit="1" customWidth="1"/>
    <col min="2286" max="2286" width="8" bestFit="1" customWidth="1"/>
    <col min="2287" max="2288" width="9" bestFit="1" customWidth="1"/>
    <col min="2289" max="2289" width="8" bestFit="1" customWidth="1"/>
    <col min="2290" max="2292" width="9" bestFit="1" customWidth="1"/>
    <col min="2293" max="2293" width="8" bestFit="1" customWidth="1"/>
    <col min="2294" max="2298" width="9" bestFit="1" customWidth="1"/>
    <col min="2299" max="2299" width="6" bestFit="1" customWidth="1"/>
    <col min="2300" max="2302" width="9" bestFit="1" customWidth="1"/>
    <col min="2303" max="2303" width="7" bestFit="1" customWidth="1"/>
    <col min="2304" max="2304" width="8" bestFit="1" customWidth="1"/>
    <col min="2305" max="2305" width="9" bestFit="1" customWidth="1"/>
    <col min="2306" max="2306" width="7" bestFit="1" customWidth="1"/>
    <col min="2307" max="2316" width="9" bestFit="1" customWidth="1"/>
    <col min="2317" max="2317" width="7" bestFit="1" customWidth="1"/>
    <col min="2318" max="2320" width="9" bestFit="1" customWidth="1"/>
    <col min="2321" max="2325" width="8" bestFit="1" customWidth="1"/>
    <col min="2326" max="2328" width="9" bestFit="1" customWidth="1"/>
    <col min="2329" max="2329" width="8" bestFit="1" customWidth="1"/>
    <col min="2330" max="2333" width="9" bestFit="1" customWidth="1"/>
    <col min="2334" max="2334" width="8" bestFit="1" customWidth="1"/>
    <col min="2335" max="2336" width="9" bestFit="1" customWidth="1"/>
    <col min="2337" max="2337" width="8" bestFit="1" customWidth="1"/>
    <col min="2338" max="2340" width="9" bestFit="1" customWidth="1"/>
    <col min="2341" max="2341" width="7" bestFit="1" customWidth="1"/>
    <col min="2342" max="2342" width="8" bestFit="1" customWidth="1"/>
    <col min="2343" max="2343" width="9" bestFit="1" customWidth="1"/>
    <col min="2344" max="2344" width="7" bestFit="1" customWidth="1"/>
    <col min="2345" max="2345" width="9" bestFit="1" customWidth="1"/>
    <col min="2346" max="2347" width="8" bestFit="1" customWidth="1"/>
    <col min="2348" max="2349" width="9" bestFit="1" customWidth="1"/>
    <col min="2350" max="2350" width="7" bestFit="1" customWidth="1"/>
    <col min="2351" max="2353" width="9" bestFit="1" customWidth="1"/>
    <col min="2354" max="2354" width="7" bestFit="1" customWidth="1"/>
    <col min="2355" max="2356" width="9" bestFit="1" customWidth="1"/>
    <col min="2357" max="2357" width="7" bestFit="1" customWidth="1"/>
    <col min="2358" max="2367" width="9" bestFit="1" customWidth="1"/>
    <col min="2368" max="2368" width="8" bestFit="1" customWidth="1"/>
    <col min="2369" max="2369" width="9" bestFit="1" customWidth="1"/>
    <col min="2370" max="2370" width="8" bestFit="1" customWidth="1"/>
    <col min="2371" max="2371" width="9" bestFit="1" customWidth="1"/>
    <col min="2372" max="2372" width="8" bestFit="1" customWidth="1"/>
    <col min="2373" max="2375" width="9" bestFit="1" customWidth="1"/>
    <col min="2376" max="2376" width="7" bestFit="1" customWidth="1"/>
    <col min="2377" max="2381" width="9" bestFit="1" customWidth="1"/>
    <col min="2382" max="2382" width="7" bestFit="1" customWidth="1"/>
    <col min="2383" max="2383" width="9" bestFit="1" customWidth="1"/>
    <col min="2384" max="2384" width="7" bestFit="1" customWidth="1"/>
    <col min="2385" max="2386" width="9" bestFit="1" customWidth="1"/>
    <col min="2387" max="2387" width="7" bestFit="1" customWidth="1"/>
    <col min="2388" max="2394" width="9" bestFit="1" customWidth="1"/>
    <col min="2395" max="2395" width="7" bestFit="1" customWidth="1"/>
    <col min="2396" max="2407" width="9" bestFit="1" customWidth="1"/>
    <col min="2408" max="2408" width="8" bestFit="1" customWidth="1"/>
    <col min="2409" max="2409" width="9" bestFit="1" customWidth="1"/>
    <col min="2410" max="2410" width="8" bestFit="1" customWidth="1"/>
    <col min="2411" max="2411" width="9" bestFit="1" customWidth="1"/>
    <col min="2412" max="2412" width="8" bestFit="1" customWidth="1"/>
    <col min="2413" max="2414" width="9" bestFit="1" customWidth="1"/>
    <col min="2415" max="2416" width="8" bestFit="1" customWidth="1"/>
    <col min="2417" max="2418" width="9" bestFit="1" customWidth="1"/>
    <col min="2419" max="2420" width="8" bestFit="1" customWidth="1"/>
    <col min="2421" max="2424" width="9" bestFit="1" customWidth="1"/>
    <col min="2425" max="2425" width="8" bestFit="1" customWidth="1"/>
    <col min="2426" max="2426" width="9" bestFit="1" customWidth="1"/>
    <col min="2427" max="2428" width="8" bestFit="1" customWidth="1"/>
    <col min="2429" max="2429" width="9" bestFit="1" customWidth="1"/>
    <col min="2430" max="2430" width="8" bestFit="1" customWidth="1"/>
    <col min="2431" max="2435" width="9" bestFit="1" customWidth="1"/>
    <col min="2436" max="2436" width="8" bestFit="1" customWidth="1"/>
    <col min="2437" max="2446" width="9" bestFit="1" customWidth="1"/>
    <col min="2447" max="2447" width="8" bestFit="1" customWidth="1"/>
    <col min="2448" max="2448" width="7" bestFit="1" customWidth="1"/>
    <col min="2449" max="2451" width="9" bestFit="1" customWidth="1"/>
    <col min="2452" max="2452" width="8" bestFit="1" customWidth="1"/>
    <col min="2453" max="2453" width="9" bestFit="1" customWidth="1"/>
    <col min="2454" max="2454" width="7" bestFit="1" customWidth="1"/>
    <col min="2455" max="2455" width="9" bestFit="1" customWidth="1"/>
    <col min="2456" max="2456" width="8" bestFit="1" customWidth="1"/>
    <col min="2457" max="2459" width="9" bestFit="1" customWidth="1"/>
    <col min="2460" max="2461" width="8" bestFit="1" customWidth="1"/>
    <col min="2462" max="2466" width="9" bestFit="1" customWidth="1"/>
    <col min="2467" max="2468" width="8" bestFit="1" customWidth="1"/>
    <col min="2469" max="2469" width="9" bestFit="1" customWidth="1"/>
    <col min="2470" max="2470" width="8" bestFit="1" customWidth="1"/>
    <col min="2471" max="2473" width="9" bestFit="1" customWidth="1"/>
    <col min="2474" max="2474" width="7" bestFit="1" customWidth="1"/>
    <col min="2475" max="2475" width="8" bestFit="1" customWidth="1"/>
    <col min="2476" max="2476" width="9" bestFit="1" customWidth="1"/>
    <col min="2477" max="2477" width="7" bestFit="1" customWidth="1"/>
    <col min="2478" max="2478" width="8" bestFit="1" customWidth="1"/>
    <col min="2479" max="2481" width="9" bestFit="1" customWidth="1"/>
    <col min="2482" max="2482" width="8" bestFit="1" customWidth="1"/>
    <col min="2483" max="2483" width="9" bestFit="1" customWidth="1"/>
    <col min="2484" max="2485" width="8" bestFit="1" customWidth="1"/>
    <col min="2486" max="2486" width="9" bestFit="1" customWidth="1"/>
    <col min="2487" max="2487" width="10" bestFit="1" customWidth="1"/>
    <col min="2488" max="2495" width="9" bestFit="1" customWidth="1"/>
    <col min="2496" max="2497" width="8" bestFit="1" customWidth="1"/>
    <col min="2498" max="2498" width="10" bestFit="1" customWidth="1"/>
    <col min="2499" max="2499" width="8" bestFit="1" customWidth="1"/>
    <col min="2500" max="2501" width="9" bestFit="1" customWidth="1"/>
    <col min="2502" max="2502" width="8" bestFit="1" customWidth="1"/>
    <col min="2503" max="2504" width="9" bestFit="1" customWidth="1"/>
    <col min="2505" max="2505" width="8" bestFit="1" customWidth="1"/>
    <col min="2506" max="2507" width="9" bestFit="1" customWidth="1"/>
    <col min="2508" max="2508" width="7" bestFit="1" customWidth="1"/>
    <col min="2509" max="2515" width="9" bestFit="1" customWidth="1"/>
    <col min="2516" max="2516" width="8" bestFit="1" customWidth="1"/>
    <col min="2517" max="2522" width="9" bestFit="1" customWidth="1"/>
    <col min="2523" max="2523" width="8" bestFit="1" customWidth="1"/>
    <col min="2524" max="2526" width="9" bestFit="1" customWidth="1"/>
    <col min="2527" max="2527" width="8" bestFit="1" customWidth="1"/>
    <col min="2528" max="2530" width="10" bestFit="1" customWidth="1"/>
    <col min="2531" max="2531" width="8" bestFit="1" customWidth="1"/>
    <col min="2532" max="2537" width="9" bestFit="1" customWidth="1"/>
    <col min="2538" max="2538" width="7" bestFit="1" customWidth="1"/>
    <col min="2539" max="2539" width="10" bestFit="1" customWidth="1"/>
    <col min="2540" max="2540" width="9" bestFit="1" customWidth="1"/>
    <col min="2541" max="2541" width="8" bestFit="1" customWidth="1"/>
    <col min="2542" max="2542" width="7" bestFit="1" customWidth="1"/>
    <col min="2543" max="2543" width="9" bestFit="1" customWidth="1"/>
    <col min="2544" max="2544" width="8" bestFit="1" customWidth="1"/>
    <col min="2545" max="2545" width="9" bestFit="1" customWidth="1"/>
    <col min="2546" max="2547" width="8" bestFit="1" customWidth="1"/>
    <col min="2548" max="2548" width="9" bestFit="1" customWidth="1"/>
    <col min="2549" max="2549" width="8" bestFit="1" customWidth="1"/>
    <col min="2550" max="2552" width="9" bestFit="1" customWidth="1"/>
    <col min="2553" max="2555" width="8" bestFit="1" customWidth="1"/>
    <col min="2556" max="2557" width="9" bestFit="1" customWidth="1"/>
    <col min="2558" max="2558" width="7" bestFit="1" customWidth="1"/>
    <col min="2559" max="2564" width="9" bestFit="1" customWidth="1"/>
    <col min="2565" max="2565" width="7" bestFit="1" customWidth="1"/>
    <col min="2566" max="2571" width="9" bestFit="1" customWidth="1"/>
    <col min="2572" max="2572" width="10" bestFit="1" customWidth="1"/>
    <col min="2573" max="2573" width="9" bestFit="1" customWidth="1"/>
    <col min="2574" max="2574" width="8" bestFit="1" customWidth="1"/>
    <col min="2575" max="2576" width="9" bestFit="1" customWidth="1"/>
    <col min="2577" max="2577" width="10" bestFit="1" customWidth="1"/>
    <col min="2578" max="2578" width="7" bestFit="1" customWidth="1"/>
    <col min="2579" max="2579" width="10" bestFit="1" customWidth="1"/>
    <col min="2580" max="2580" width="8" bestFit="1" customWidth="1"/>
    <col min="2581" max="2583" width="9" bestFit="1" customWidth="1"/>
    <col min="2584" max="2584" width="10" bestFit="1" customWidth="1"/>
    <col min="2585" max="2589" width="9" bestFit="1" customWidth="1"/>
    <col min="2590" max="2590" width="8" bestFit="1" customWidth="1"/>
    <col min="2591" max="2591" width="9" bestFit="1" customWidth="1"/>
    <col min="2592" max="2594" width="8" bestFit="1" customWidth="1"/>
    <col min="2595" max="2595" width="10" bestFit="1" customWidth="1"/>
    <col min="2596" max="2596" width="8" bestFit="1" customWidth="1"/>
    <col min="2597" max="2597" width="10" bestFit="1" customWidth="1"/>
    <col min="2598" max="2599" width="9" bestFit="1" customWidth="1"/>
    <col min="2600" max="2600" width="8" bestFit="1" customWidth="1"/>
    <col min="2601" max="2606" width="9" bestFit="1" customWidth="1"/>
    <col min="2607" max="2607" width="8" bestFit="1" customWidth="1"/>
    <col min="2608" max="2608" width="9" bestFit="1" customWidth="1"/>
    <col min="2609" max="2609" width="8" bestFit="1" customWidth="1"/>
    <col min="2610" max="2612" width="9" bestFit="1" customWidth="1"/>
    <col min="2613" max="2614" width="10" bestFit="1" customWidth="1"/>
    <col min="2615" max="2617" width="9" bestFit="1" customWidth="1"/>
    <col min="2618" max="2618" width="7" bestFit="1" customWidth="1"/>
    <col min="2619" max="2619" width="8" bestFit="1" customWidth="1"/>
    <col min="2620" max="2621" width="9" bestFit="1" customWidth="1"/>
    <col min="2622" max="2622" width="8" bestFit="1" customWidth="1"/>
    <col min="2623" max="2623" width="10" bestFit="1" customWidth="1"/>
    <col min="2624" max="2625" width="9" bestFit="1" customWidth="1"/>
    <col min="2626" max="2626" width="8" bestFit="1" customWidth="1"/>
    <col min="2627" max="2628" width="9" bestFit="1" customWidth="1"/>
    <col min="2629" max="2629" width="8" bestFit="1" customWidth="1"/>
    <col min="2630" max="2633" width="9" bestFit="1" customWidth="1"/>
    <col min="2634" max="2634" width="8" bestFit="1" customWidth="1"/>
    <col min="2635" max="2635" width="10" bestFit="1" customWidth="1"/>
    <col min="2636" max="2636" width="9" bestFit="1" customWidth="1"/>
    <col min="2637" max="2637" width="10" bestFit="1" customWidth="1"/>
    <col min="2638" max="2638" width="8" bestFit="1" customWidth="1"/>
    <col min="2639" max="2643" width="10" bestFit="1" customWidth="1"/>
    <col min="2644" max="2646" width="9" bestFit="1" customWidth="1"/>
    <col min="2647" max="2648" width="8" bestFit="1" customWidth="1"/>
    <col min="2649" max="2649" width="10" bestFit="1" customWidth="1"/>
    <col min="2650" max="2651" width="9" bestFit="1" customWidth="1"/>
    <col min="2652" max="2652" width="10" bestFit="1" customWidth="1"/>
    <col min="2653" max="2654" width="9" bestFit="1" customWidth="1"/>
    <col min="2655" max="2655" width="10" bestFit="1" customWidth="1"/>
    <col min="2656" max="2656" width="8" bestFit="1" customWidth="1"/>
    <col min="2657" max="2658" width="9" bestFit="1" customWidth="1"/>
    <col min="2659" max="2659" width="10" bestFit="1" customWidth="1"/>
    <col min="2660" max="2660" width="9" bestFit="1" customWidth="1"/>
    <col min="2661" max="2662" width="8" bestFit="1" customWidth="1"/>
    <col min="2663" max="2665" width="9" bestFit="1" customWidth="1"/>
    <col min="2666" max="2667" width="10" bestFit="1" customWidth="1"/>
    <col min="2668" max="2668" width="9" bestFit="1" customWidth="1"/>
    <col min="2669" max="2669" width="10" bestFit="1" customWidth="1"/>
    <col min="2670" max="2670" width="9" bestFit="1" customWidth="1"/>
    <col min="2671" max="2671" width="8" bestFit="1" customWidth="1"/>
    <col min="2672" max="2672" width="9" bestFit="1" customWidth="1"/>
    <col min="2673" max="2673" width="8" bestFit="1" customWidth="1"/>
    <col min="2674" max="2674" width="10" bestFit="1" customWidth="1"/>
    <col min="2675" max="2678" width="9" bestFit="1" customWidth="1"/>
    <col min="2679" max="2679" width="10" bestFit="1" customWidth="1"/>
    <col min="2680" max="2681" width="9" bestFit="1" customWidth="1"/>
    <col min="2682" max="2682" width="10" bestFit="1" customWidth="1"/>
    <col min="2683" max="2683" width="8" bestFit="1" customWidth="1"/>
    <col min="2684" max="2684" width="10" bestFit="1" customWidth="1"/>
    <col min="2685" max="2685" width="9" bestFit="1" customWidth="1"/>
    <col min="2686" max="2686" width="8" bestFit="1" customWidth="1"/>
    <col min="2687" max="2687" width="9" bestFit="1" customWidth="1"/>
    <col min="2688" max="2688" width="10" bestFit="1" customWidth="1"/>
    <col min="2689" max="2689" width="7" bestFit="1" customWidth="1"/>
    <col min="2690" max="2690" width="9" bestFit="1" customWidth="1"/>
    <col min="2691" max="2691" width="7" bestFit="1" customWidth="1"/>
    <col min="2692" max="2692" width="10" bestFit="1" customWidth="1"/>
    <col min="2693" max="2694" width="9" bestFit="1" customWidth="1"/>
    <col min="2695" max="2697" width="10" bestFit="1" customWidth="1"/>
    <col min="2698" max="2698" width="7" bestFit="1" customWidth="1"/>
    <col min="2699" max="2699" width="8" bestFit="1" customWidth="1"/>
    <col min="2700" max="2700" width="10" bestFit="1" customWidth="1"/>
    <col min="2701" max="2701" width="9" bestFit="1" customWidth="1"/>
    <col min="2702" max="2702" width="8" bestFit="1" customWidth="1"/>
    <col min="2703" max="2703" width="7" bestFit="1" customWidth="1"/>
    <col min="2704" max="2704" width="10" bestFit="1" customWidth="1"/>
    <col min="2705" max="2707" width="9" bestFit="1" customWidth="1"/>
    <col min="2708" max="2708" width="8" bestFit="1" customWidth="1"/>
    <col min="2709" max="2710" width="9" bestFit="1" customWidth="1"/>
    <col min="2711" max="2711" width="10" bestFit="1" customWidth="1"/>
    <col min="2712" max="2712" width="9" bestFit="1" customWidth="1"/>
    <col min="2713" max="2713" width="8" bestFit="1" customWidth="1"/>
    <col min="2714" max="2716" width="9" bestFit="1" customWidth="1"/>
    <col min="2717" max="2717" width="7" bestFit="1" customWidth="1"/>
    <col min="2718" max="2718" width="10" bestFit="1" customWidth="1"/>
    <col min="2719" max="2720" width="8" bestFit="1" customWidth="1"/>
    <col min="2721" max="2723" width="9" bestFit="1" customWidth="1"/>
    <col min="2724" max="2724" width="7" bestFit="1" customWidth="1"/>
    <col min="2725" max="2726" width="9" bestFit="1" customWidth="1"/>
    <col min="2727" max="2727" width="10" bestFit="1" customWidth="1"/>
    <col min="2728" max="2728" width="8" bestFit="1" customWidth="1"/>
    <col min="2729" max="2729" width="9" bestFit="1" customWidth="1"/>
    <col min="2730" max="2730" width="10" bestFit="1" customWidth="1"/>
    <col min="2731" max="2731" width="8" bestFit="1" customWidth="1"/>
    <col min="2732" max="2732" width="10" bestFit="1" customWidth="1"/>
    <col min="2733" max="2733" width="7" bestFit="1" customWidth="1"/>
    <col min="2734" max="2734" width="9" bestFit="1" customWidth="1"/>
    <col min="2735" max="2735" width="10" bestFit="1" customWidth="1"/>
    <col min="2736" max="2736" width="8" bestFit="1" customWidth="1"/>
    <col min="2737" max="2737" width="9" bestFit="1" customWidth="1"/>
    <col min="2738" max="2738" width="8" bestFit="1" customWidth="1"/>
    <col min="2739" max="2739" width="10" bestFit="1" customWidth="1"/>
    <col min="2740" max="2741" width="9" bestFit="1" customWidth="1"/>
    <col min="2742" max="2742" width="7" bestFit="1" customWidth="1"/>
    <col min="2743" max="2743" width="10" bestFit="1" customWidth="1"/>
    <col min="2744" max="2745" width="8" bestFit="1" customWidth="1"/>
    <col min="2746" max="2746" width="9" bestFit="1" customWidth="1"/>
    <col min="2747" max="2747" width="10" bestFit="1" customWidth="1"/>
    <col min="2748" max="2748" width="9" bestFit="1" customWidth="1"/>
    <col min="2749" max="2749" width="10" bestFit="1" customWidth="1"/>
    <col min="2750" max="2750" width="9" bestFit="1" customWidth="1"/>
    <col min="2751" max="2752" width="10" bestFit="1" customWidth="1"/>
    <col min="2753" max="2753" width="8" bestFit="1" customWidth="1"/>
    <col min="2754" max="2754" width="9" bestFit="1" customWidth="1"/>
    <col min="2755" max="2755" width="7" bestFit="1" customWidth="1"/>
    <col min="2756" max="2757" width="9" bestFit="1" customWidth="1"/>
    <col min="2758" max="2758" width="8" bestFit="1" customWidth="1"/>
    <col min="2759" max="2760" width="9" bestFit="1" customWidth="1"/>
    <col min="2761" max="2761" width="6" bestFit="1" customWidth="1"/>
    <col min="2762" max="2762" width="10" bestFit="1" customWidth="1"/>
    <col min="2763" max="2763" width="9" bestFit="1" customWidth="1"/>
    <col min="2764" max="2765" width="10" bestFit="1" customWidth="1"/>
    <col min="2766" max="2766" width="9" bestFit="1" customWidth="1"/>
    <col min="2767" max="2767" width="8" bestFit="1" customWidth="1"/>
    <col min="2768" max="2768" width="10" bestFit="1" customWidth="1"/>
    <col min="2769" max="2769" width="8" bestFit="1" customWidth="1"/>
    <col min="2770" max="2770" width="10" bestFit="1" customWidth="1"/>
    <col min="2771" max="2771" width="7" bestFit="1" customWidth="1"/>
    <col min="2772" max="2773" width="9" bestFit="1" customWidth="1"/>
    <col min="2774" max="2775" width="10" bestFit="1" customWidth="1"/>
    <col min="2776" max="2778" width="9" bestFit="1" customWidth="1"/>
    <col min="2779" max="2779" width="8" bestFit="1" customWidth="1"/>
    <col min="2780" max="2780" width="10" bestFit="1" customWidth="1"/>
    <col min="2781" max="2786" width="9" bestFit="1" customWidth="1"/>
    <col min="2787" max="2787" width="10" bestFit="1" customWidth="1"/>
    <col min="2788" max="2788" width="7" bestFit="1" customWidth="1"/>
    <col min="2789" max="2791" width="9" bestFit="1" customWidth="1"/>
    <col min="2792" max="2792" width="10" bestFit="1" customWidth="1"/>
    <col min="2793" max="2793" width="9" bestFit="1" customWidth="1"/>
    <col min="2794" max="2794" width="8" bestFit="1" customWidth="1"/>
    <col min="2795" max="2795" width="7" bestFit="1" customWidth="1"/>
    <col min="2796" max="2796" width="9" bestFit="1" customWidth="1"/>
    <col min="2797" max="2797" width="10" bestFit="1" customWidth="1"/>
    <col min="2798" max="2798" width="9" bestFit="1" customWidth="1"/>
    <col min="2799" max="2799" width="8" bestFit="1" customWidth="1"/>
    <col min="2800" max="2803" width="9" bestFit="1" customWidth="1"/>
    <col min="2804" max="2804" width="10" bestFit="1" customWidth="1"/>
    <col min="2805" max="2810" width="9" bestFit="1" customWidth="1"/>
    <col min="2811" max="2812" width="10" bestFit="1" customWidth="1"/>
    <col min="2813" max="2813" width="9" bestFit="1" customWidth="1"/>
    <col min="2814" max="2814" width="10" bestFit="1" customWidth="1"/>
    <col min="2815" max="2815" width="9" bestFit="1" customWidth="1"/>
    <col min="2816" max="2816" width="8" bestFit="1" customWidth="1"/>
    <col min="2817" max="2817" width="9" bestFit="1" customWidth="1"/>
    <col min="2818" max="2818" width="7" bestFit="1" customWidth="1"/>
    <col min="2819" max="2819" width="9" bestFit="1" customWidth="1"/>
    <col min="2820" max="2823" width="10" bestFit="1" customWidth="1"/>
    <col min="2824" max="2824" width="8" bestFit="1" customWidth="1"/>
    <col min="2825" max="2825" width="9" bestFit="1" customWidth="1"/>
    <col min="2826" max="2826" width="10" bestFit="1" customWidth="1"/>
    <col min="2827" max="2827" width="9" bestFit="1" customWidth="1"/>
    <col min="2828" max="2828" width="10" bestFit="1" customWidth="1"/>
    <col min="2829" max="2829" width="9" bestFit="1" customWidth="1"/>
    <col min="2830" max="2831" width="10" bestFit="1" customWidth="1"/>
    <col min="2832" max="2832" width="9" bestFit="1" customWidth="1"/>
    <col min="2833" max="2833" width="10" bestFit="1" customWidth="1"/>
    <col min="2834" max="2834" width="9" bestFit="1" customWidth="1"/>
    <col min="2835" max="2835" width="7" bestFit="1" customWidth="1"/>
    <col min="2836" max="2836" width="9" bestFit="1" customWidth="1"/>
    <col min="2837" max="2839" width="10" bestFit="1" customWidth="1"/>
    <col min="2840" max="2841" width="9" bestFit="1" customWidth="1"/>
    <col min="2842" max="2844" width="10" bestFit="1" customWidth="1"/>
    <col min="2845" max="2847" width="9" bestFit="1" customWidth="1"/>
    <col min="2848" max="2848" width="10" bestFit="1" customWidth="1"/>
    <col min="2849" max="2849" width="9" bestFit="1" customWidth="1"/>
    <col min="2850" max="2850" width="8" bestFit="1" customWidth="1"/>
    <col min="2851" max="2852" width="9" bestFit="1" customWidth="1"/>
    <col min="2853" max="2853" width="10" bestFit="1" customWidth="1"/>
    <col min="2854" max="2854" width="9" bestFit="1" customWidth="1"/>
    <col min="2855" max="2855" width="10" bestFit="1" customWidth="1"/>
    <col min="2856" max="2856" width="9" bestFit="1" customWidth="1"/>
    <col min="2857" max="2857" width="10" bestFit="1" customWidth="1"/>
    <col min="2858" max="2858" width="8" bestFit="1" customWidth="1"/>
    <col min="2859" max="2859" width="10" bestFit="1" customWidth="1"/>
    <col min="2860" max="2860" width="8" bestFit="1" customWidth="1"/>
    <col min="2861" max="2862" width="9" bestFit="1" customWidth="1"/>
    <col min="2863" max="2864" width="10" bestFit="1" customWidth="1"/>
    <col min="2865" max="2865" width="9" bestFit="1" customWidth="1"/>
    <col min="2866" max="2866" width="10" bestFit="1" customWidth="1"/>
    <col min="2867" max="2867" width="9" bestFit="1" customWidth="1"/>
    <col min="2868" max="2868" width="8" bestFit="1" customWidth="1"/>
    <col min="2869" max="2869" width="10" bestFit="1" customWidth="1"/>
    <col min="2870" max="2870" width="9" bestFit="1" customWidth="1"/>
    <col min="2871" max="2871" width="10" bestFit="1" customWidth="1"/>
    <col min="2872" max="2873" width="9" bestFit="1" customWidth="1"/>
    <col min="2874" max="2874" width="10" bestFit="1" customWidth="1"/>
    <col min="2875" max="2875" width="7" bestFit="1" customWidth="1"/>
    <col min="2876" max="2876" width="10" bestFit="1" customWidth="1"/>
    <col min="2877" max="2877" width="9" bestFit="1" customWidth="1"/>
    <col min="2878" max="2879" width="10" bestFit="1" customWidth="1"/>
    <col min="2880" max="2881" width="9" bestFit="1" customWidth="1"/>
    <col min="2882" max="2882" width="10" bestFit="1" customWidth="1"/>
    <col min="2883" max="2883" width="9" bestFit="1" customWidth="1"/>
    <col min="2884" max="2885" width="10" bestFit="1" customWidth="1"/>
    <col min="2886" max="2886" width="8" bestFit="1" customWidth="1"/>
    <col min="2887" max="2887" width="9" bestFit="1" customWidth="1"/>
    <col min="2888" max="2888" width="10" bestFit="1" customWidth="1"/>
    <col min="2889" max="2890" width="9" bestFit="1" customWidth="1"/>
    <col min="2891" max="2891" width="8" bestFit="1" customWidth="1"/>
    <col min="2892" max="2892" width="10" bestFit="1" customWidth="1"/>
    <col min="2893" max="2893" width="9" bestFit="1" customWidth="1"/>
    <col min="2894" max="2898" width="10" bestFit="1" customWidth="1"/>
    <col min="2899" max="2901" width="9" bestFit="1" customWidth="1"/>
    <col min="2902" max="2902" width="8" bestFit="1" customWidth="1"/>
    <col min="2903" max="2903" width="10" bestFit="1" customWidth="1"/>
    <col min="2904" max="2904" width="8" bestFit="1" customWidth="1"/>
    <col min="2905" max="2907" width="9" bestFit="1" customWidth="1"/>
    <col min="2908" max="2910" width="10" bestFit="1" customWidth="1"/>
    <col min="2911" max="2912" width="8" bestFit="1" customWidth="1"/>
    <col min="2913" max="2913" width="10" bestFit="1" customWidth="1"/>
    <col min="2914" max="2914" width="9" bestFit="1" customWidth="1"/>
    <col min="2915" max="2915" width="10" bestFit="1" customWidth="1"/>
    <col min="2916" max="2916" width="9" bestFit="1" customWidth="1"/>
    <col min="2917" max="2917" width="8" bestFit="1" customWidth="1"/>
    <col min="2918" max="2918" width="9" bestFit="1" customWidth="1"/>
    <col min="2919" max="2920" width="10" bestFit="1" customWidth="1"/>
    <col min="2921" max="2921" width="9" bestFit="1" customWidth="1"/>
    <col min="2922" max="2922" width="7" bestFit="1" customWidth="1"/>
    <col min="2923" max="2925" width="9" bestFit="1" customWidth="1"/>
    <col min="2926" max="2929" width="10" bestFit="1" customWidth="1"/>
    <col min="2930" max="2930" width="9" bestFit="1" customWidth="1"/>
    <col min="2931" max="2931" width="7" bestFit="1" customWidth="1"/>
    <col min="2932" max="2932" width="9" bestFit="1" customWidth="1"/>
    <col min="2933" max="2933" width="6" bestFit="1" customWidth="1"/>
    <col min="2934" max="2934" width="9" bestFit="1" customWidth="1"/>
    <col min="2935" max="2935" width="10" bestFit="1" customWidth="1"/>
    <col min="2936" max="2937" width="9" bestFit="1" customWidth="1"/>
    <col min="2938" max="2938" width="7" bestFit="1" customWidth="1"/>
    <col min="2939" max="2940" width="9" bestFit="1" customWidth="1"/>
    <col min="2941" max="2941" width="10" bestFit="1" customWidth="1"/>
    <col min="2942" max="2942" width="9" bestFit="1" customWidth="1"/>
    <col min="2943" max="2943" width="8" bestFit="1" customWidth="1"/>
    <col min="2944" max="2944" width="9" bestFit="1" customWidth="1"/>
    <col min="2945" max="2945" width="7" bestFit="1" customWidth="1"/>
    <col min="2946" max="2947" width="9" bestFit="1" customWidth="1"/>
    <col min="2948" max="2948" width="8" bestFit="1" customWidth="1"/>
    <col min="2949" max="2951" width="9" bestFit="1" customWidth="1"/>
    <col min="2952" max="2952" width="10" bestFit="1" customWidth="1"/>
    <col min="2953" max="2954" width="9" bestFit="1" customWidth="1"/>
    <col min="2955" max="2955" width="8" bestFit="1" customWidth="1"/>
    <col min="2956" max="2956" width="9" bestFit="1" customWidth="1"/>
    <col min="2957" max="2958" width="10" bestFit="1" customWidth="1"/>
    <col min="2959" max="2959" width="8" bestFit="1" customWidth="1"/>
    <col min="2960" max="2963" width="9" bestFit="1" customWidth="1"/>
    <col min="2964" max="2964" width="7" bestFit="1" customWidth="1"/>
    <col min="2965" max="2965" width="10" bestFit="1" customWidth="1"/>
    <col min="2966" max="2966" width="8" bestFit="1" customWidth="1"/>
    <col min="2967" max="2968" width="9" bestFit="1" customWidth="1"/>
    <col min="2969" max="2969" width="10" bestFit="1" customWidth="1"/>
    <col min="2970" max="2971" width="8" bestFit="1" customWidth="1"/>
    <col min="2972" max="2975" width="9" bestFit="1" customWidth="1"/>
    <col min="2976" max="2976" width="10" bestFit="1" customWidth="1"/>
    <col min="2977" max="2977" width="6" bestFit="1" customWidth="1"/>
    <col min="2978" max="2978" width="10" bestFit="1" customWidth="1"/>
    <col min="2979" max="2979" width="8" bestFit="1" customWidth="1"/>
    <col min="2980" max="2980" width="9" bestFit="1" customWidth="1"/>
    <col min="2981" max="2981" width="8" bestFit="1" customWidth="1"/>
    <col min="2982" max="2982" width="9" bestFit="1" customWidth="1"/>
    <col min="2983" max="2983" width="7" bestFit="1" customWidth="1"/>
    <col min="2984" max="2985" width="9" bestFit="1" customWidth="1"/>
    <col min="2986" max="2986" width="7" bestFit="1" customWidth="1"/>
    <col min="2987" max="2987" width="9" bestFit="1" customWidth="1"/>
    <col min="2988" max="2988" width="8" bestFit="1" customWidth="1"/>
    <col min="2989" max="2989" width="9" bestFit="1" customWidth="1"/>
    <col min="2990" max="2991" width="10" bestFit="1" customWidth="1"/>
    <col min="2992" max="2992" width="7" bestFit="1" customWidth="1"/>
    <col min="2993" max="2993" width="10" bestFit="1" customWidth="1"/>
    <col min="2994" max="2995" width="9" bestFit="1" customWidth="1"/>
    <col min="2996" max="2996" width="10" bestFit="1" customWidth="1"/>
    <col min="2997" max="2998" width="9" bestFit="1" customWidth="1"/>
    <col min="2999" max="2999" width="8" bestFit="1" customWidth="1"/>
    <col min="3000" max="3001" width="9" bestFit="1" customWidth="1"/>
    <col min="3002" max="3003" width="10" bestFit="1" customWidth="1"/>
    <col min="3004" max="3007" width="9" bestFit="1" customWidth="1"/>
    <col min="3008" max="3008" width="8" bestFit="1" customWidth="1"/>
    <col min="3009" max="3015" width="9" bestFit="1" customWidth="1"/>
    <col min="3016" max="3016" width="10" bestFit="1" customWidth="1"/>
    <col min="3017" max="3018" width="9" bestFit="1" customWidth="1"/>
    <col min="3019" max="3019" width="10" bestFit="1" customWidth="1"/>
    <col min="3020" max="3021" width="8" bestFit="1" customWidth="1"/>
    <col min="3022" max="3022" width="9" bestFit="1" customWidth="1"/>
    <col min="3023" max="3023" width="10" bestFit="1" customWidth="1"/>
    <col min="3024" max="3024" width="9" bestFit="1" customWidth="1"/>
    <col min="3025" max="3025" width="10" bestFit="1" customWidth="1"/>
    <col min="3026" max="3026" width="9" bestFit="1" customWidth="1"/>
    <col min="3027" max="3027" width="10" bestFit="1" customWidth="1"/>
    <col min="3028" max="3028" width="9" bestFit="1" customWidth="1"/>
    <col min="3029" max="3031" width="10" bestFit="1" customWidth="1"/>
    <col min="3032" max="3033" width="9" bestFit="1" customWidth="1"/>
    <col min="3034" max="3034" width="8" bestFit="1" customWidth="1"/>
    <col min="3035" max="3035" width="10" bestFit="1" customWidth="1"/>
    <col min="3036" max="3036" width="9" bestFit="1" customWidth="1"/>
    <col min="3037" max="3037" width="10" bestFit="1" customWidth="1"/>
    <col min="3038" max="3040" width="9" bestFit="1" customWidth="1"/>
    <col min="3041" max="3041" width="10" bestFit="1" customWidth="1"/>
    <col min="3042" max="3042" width="8" bestFit="1" customWidth="1"/>
    <col min="3043" max="3043" width="9" bestFit="1" customWidth="1"/>
    <col min="3044" max="3044" width="10" bestFit="1" customWidth="1"/>
    <col min="3045" max="3045" width="8" bestFit="1" customWidth="1"/>
    <col min="3046" max="3046" width="10" bestFit="1" customWidth="1"/>
    <col min="3047" max="3048" width="9" bestFit="1" customWidth="1"/>
    <col min="3049" max="3051" width="10" bestFit="1" customWidth="1"/>
    <col min="3052" max="3052" width="9" bestFit="1" customWidth="1"/>
    <col min="3053" max="3053" width="8" bestFit="1" customWidth="1"/>
    <col min="3054" max="3055" width="10" bestFit="1" customWidth="1"/>
    <col min="3056" max="3057" width="9" bestFit="1" customWidth="1"/>
    <col min="3058" max="3059" width="8" bestFit="1" customWidth="1"/>
    <col min="3060" max="3060" width="9" bestFit="1" customWidth="1"/>
    <col min="3061" max="3061" width="10" bestFit="1" customWidth="1"/>
    <col min="3062" max="3062" width="9" bestFit="1" customWidth="1"/>
    <col min="3063" max="3063" width="10" bestFit="1" customWidth="1"/>
    <col min="3064" max="3065" width="8" bestFit="1" customWidth="1"/>
    <col min="3066" max="3067" width="10" bestFit="1" customWidth="1"/>
    <col min="3068" max="3068" width="8" bestFit="1" customWidth="1"/>
    <col min="3069" max="3070" width="10" bestFit="1" customWidth="1"/>
    <col min="3071" max="3071" width="9" bestFit="1" customWidth="1"/>
    <col min="3072" max="3074" width="8" bestFit="1" customWidth="1"/>
    <col min="3075" max="3075" width="9" bestFit="1" customWidth="1"/>
    <col min="3076" max="3076" width="8" bestFit="1" customWidth="1"/>
    <col min="3077" max="3080" width="10" bestFit="1" customWidth="1"/>
    <col min="3081" max="3081" width="9" bestFit="1" customWidth="1"/>
    <col min="3082" max="3085" width="8" bestFit="1" customWidth="1"/>
    <col min="3086" max="3089" width="10" bestFit="1" customWidth="1"/>
    <col min="3090" max="3090" width="7" bestFit="1" customWidth="1"/>
    <col min="3091" max="3091" width="10" bestFit="1" customWidth="1"/>
    <col min="3092" max="3092" width="9" bestFit="1" customWidth="1"/>
    <col min="3093" max="3095" width="10" bestFit="1" customWidth="1"/>
    <col min="3096" max="3097" width="9" bestFit="1" customWidth="1"/>
    <col min="3098" max="3098" width="10" bestFit="1" customWidth="1"/>
    <col min="3099" max="3099" width="9" bestFit="1" customWidth="1"/>
    <col min="3100" max="3104" width="10" bestFit="1" customWidth="1"/>
    <col min="3105" max="3106" width="9" bestFit="1" customWidth="1"/>
    <col min="3107" max="3108" width="8" bestFit="1" customWidth="1"/>
    <col min="3109" max="3109" width="9" bestFit="1" customWidth="1"/>
    <col min="3110" max="3111" width="10" bestFit="1" customWidth="1"/>
    <col min="3112" max="3112" width="9" bestFit="1" customWidth="1"/>
    <col min="3113" max="3114" width="8" bestFit="1" customWidth="1"/>
    <col min="3115" max="3115" width="10" bestFit="1" customWidth="1"/>
    <col min="3116" max="3116" width="9" bestFit="1" customWidth="1"/>
    <col min="3117" max="3117" width="8" bestFit="1" customWidth="1"/>
    <col min="3118" max="3118" width="10" bestFit="1" customWidth="1"/>
    <col min="3119" max="3119" width="8" bestFit="1" customWidth="1"/>
    <col min="3120" max="3120" width="10" bestFit="1" customWidth="1"/>
    <col min="3121" max="3121" width="8" bestFit="1" customWidth="1"/>
    <col min="3122" max="3123" width="9" bestFit="1" customWidth="1"/>
    <col min="3124" max="3127" width="8" bestFit="1" customWidth="1"/>
    <col min="3128" max="3129" width="9" bestFit="1" customWidth="1"/>
    <col min="3130" max="3131" width="10" bestFit="1" customWidth="1"/>
    <col min="3132" max="3133" width="9" bestFit="1" customWidth="1"/>
    <col min="3134" max="3136" width="10" bestFit="1" customWidth="1"/>
    <col min="3137" max="3137" width="9" bestFit="1" customWidth="1"/>
    <col min="3138" max="3139" width="10" bestFit="1" customWidth="1"/>
    <col min="3140" max="3140" width="9" bestFit="1" customWidth="1"/>
    <col min="3141" max="3141" width="10" bestFit="1" customWidth="1"/>
    <col min="3142" max="3142" width="9" bestFit="1" customWidth="1"/>
    <col min="3143" max="3143" width="8" bestFit="1" customWidth="1"/>
    <col min="3144" max="3144" width="10" bestFit="1" customWidth="1"/>
    <col min="3145" max="3145" width="9" bestFit="1" customWidth="1"/>
    <col min="3146" max="3146" width="10" bestFit="1" customWidth="1"/>
    <col min="3147" max="3147" width="8" bestFit="1" customWidth="1"/>
    <col min="3148" max="3149" width="10" bestFit="1" customWidth="1"/>
    <col min="3150" max="3150" width="8" bestFit="1" customWidth="1"/>
    <col min="3151" max="3151" width="9" bestFit="1" customWidth="1"/>
    <col min="3152" max="3154" width="10" bestFit="1" customWidth="1"/>
    <col min="3155" max="3155" width="8" bestFit="1" customWidth="1"/>
    <col min="3156" max="3157" width="10" bestFit="1" customWidth="1"/>
    <col min="3158" max="3158" width="8" bestFit="1" customWidth="1"/>
    <col min="3159" max="3159" width="9" bestFit="1" customWidth="1"/>
    <col min="3160" max="3160" width="8" bestFit="1" customWidth="1"/>
    <col min="3161" max="3161" width="9" bestFit="1" customWidth="1"/>
    <col min="3162" max="3164" width="10" bestFit="1" customWidth="1"/>
    <col min="3165" max="3166" width="9" bestFit="1" customWidth="1"/>
    <col min="3167" max="3169" width="10" bestFit="1" customWidth="1"/>
    <col min="3170" max="3170" width="9" bestFit="1" customWidth="1"/>
    <col min="3171" max="3171" width="10" bestFit="1" customWidth="1"/>
    <col min="3172" max="3172" width="9" bestFit="1" customWidth="1"/>
    <col min="3173" max="3173" width="8" bestFit="1" customWidth="1"/>
    <col min="3174" max="3174" width="9" bestFit="1" customWidth="1"/>
    <col min="3175" max="3175" width="7" bestFit="1" customWidth="1"/>
    <col min="3176" max="3177" width="9" bestFit="1" customWidth="1"/>
    <col min="3178" max="3179" width="10" bestFit="1" customWidth="1"/>
    <col min="3180" max="3181" width="9" bestFit="1" customWidth="1"/>
    <col min="3182" max="3189" width="10" bestFit="1" customWidth="1"/>
    <col min="3190" max="3191" width="9" bestFit="1" customWidth="1"/>
    <col min="3192" max="3192" width="8" bestFit="1" customWidth="1"/>
    <col min="3193" max="3193" width="10" bestFit="1" customWidth="1"/>
    <col min="3194" max="3194" width="9" bestFit="1" customWidth="1"/>
    <col min="3195" max="3195" width="8" bestFit="1" customWidth="1"/>
    <col min="3196" max="3199" width="10" bestFit="1" customWidth="1"/>
    <col min="3200" max="3201" width="9" bestFit="1" customWidth="1"/>
    <col min="3202" max="3204" width="10" bestFit="1" customWidth="1"/>
    <col min="3205" max="3205" width="9" bestFit="1" customWidth="1"/>
    <col min="3206" max="3207" width="10" bestFit="1" customWidth="1"/>
    <col min="3208" max="3208" width="7" bestFit="1" customWidth="1"/>
    <col min="3209" max="3209" width="10" bestFit="1" customWidth="1"/>
    <col min="3210" max="3210" width="8" bestFit="1" customWidth="1"/>
    <col min="3211" max="3215" width="10" bestFit="1" customWidth="1"/>
    <col min="3216" max="3219" width="9" bestFit="1" customWidth="1"/>
    <col min="3220" max="3220" width="10" bestFit="1" customWidth="1"/>
    <col min="3221" max="3221" width="9" bestFit="1" customWidth="1"/>
    <col min="3222" max="3223" width="10" bestFit="1" customWidth="1"/>
    <col min="3224" max="3224" width="7" bestFit="1" customWidth="1"/>
    <col min="3225" max="3225" width="9" bestFit="1" customWidth="1"/>
    <col min="3226" max="3226" width="8" bestFit="1" customWidth="1"/>
    <col min="3227" max="3228" width="10" bestFit="1" customWidth="1"/>
    <col min="3229" max="3229" width="9" bestFit="1" customWidth="1"/>
    <col min="3230" max="3230" width="8" bestFit="1" customWidth="1"/>
    <col min="3231" max="3231" width="9" bestFit="1" customWidth="1"/>
    <col min="3232" max="3233" width="10" bestFit="1" customWidth="1"/>
    <col min="3234" max="3234" width="8" bestFit="1" customWidth="1"/>
    <col min="3235" max="3236" width="9" bestFit="1" customWidth="1"/>
    <col min="3237" max="3237" width="8" bestFit="1" customWidth="1"/>
    <col min="3238" max="3239" width="10" bestFit="1" customWidth="1"/>
    <col min="3240" max="3240" width="9" bestFit="1" customWidth="1"/>
    <col min="3241" max="3241" width="10" bestFit="1" customWidth="1"/>
    <col min="3242" max="3242" width="9" bestFit="1" customWidth="1"/>
    <col min="3243" max="3243" width="10" bestFit="1" customWidth="1"/>
    <col min="3244" max="3244" width="9" bestFit="1" customWidth="1"/>
    <col min="3245" max="3245" width="8" bestFit="1" customWidth="1"/>
    <col min="3246" max="3246" width="9" bestFit="1" customWidth="1"/>
    <col min="3247" max="3247" width="10" bestFit="1" customWidth="1"/>
    <col min="3248" max="3249" width="8" bestFit="1" customWidth="1"/>
    <col min="3250" max="3251" width="10" bestFit="1" customWidth="1"/>
    <col min="3252" max="3254" width="9" bestFit="1" customWidth="1"/>
    <col min="3255" max="3255" width="8" bestFit="1" customWidth="1"/>
    <col min="3256" max="3257" width="9" bestFit="1" customWidth="1"/>
    <col min="3258" max="3258" width="10" bestFit="1" customWidth="1"/>
    <col min="3259" max="3259" width="8" bestFit="1" customWidth="1"/>
    <col min="3260" max="3261" width="9" bestFit="1" customWidth="1"/>
    <col min="3262" max="3262" width="10" bestFit="1" customWidth="1"/>
    <col min="3263" max="3265" width="9" bestFit="1" customWidth="1"/>
    <col min="3266" max="3266" width="10" bestFit="1" customWidth="1"/>
    <col min="3267" max="3269" width="9" bestFit="1" customWidth="1"/>
    <col min="3270" max="3270" width="10" bestFit="1" customWidth="1"/>
    <col min="3271" max="3271" width="9" bestFit="1" customWidth="1"/>
    <col min="3272" max="3272" width="8" bestFit="1" customWidth="1"/>
    <col min="3273" max="3274" width="9" bestFit="1" customWidth="1"/>
    <col min="3275" max="3277" width="10" bestFit="1" customWidth="1"/>
    <col min="3278" max="3278" width="9" bestFit="1" customWidth="1"/>
    <col min="3279" max="3279" width="10" bestFit="1" customWidth="1"/>
    <col min="3280" max="3280" width="9" bestFit="1" customWidth="1"/>
    <col min="3281" max="3283" width="10" bestFit="1" customWidth="1"/>
    <col min="3284" max="3285" width="9" bestFit="1" customWidth="1"/>
    <col min="3286" max="3288" width="10" bestFit="1" customWidth="1"/>
    <col min="3289" max="3289" width="7" bestFit="1" customWidth="1"/>
    <col min="3290" max="3292" width="8" bestFit="1" customWidth="1"/>
    <col min="3293" max="3293" width="9" bestFit="1" customWidth="1"/>
    <col min="3294" max="3296" width="10" bestFit="1" customWidth="1"/>
    <col min="3297" max="3298" width="9" bestFit="1" customWidth="1"/>
    <col min="3299" max="3299" width="10" bestFit="1" customWidth="1"/>
    <col min="3300" max="3300" width="8" bestFit="1" customWidth="1"/>
    <col min="3301" max="3301" width="9" bestFit="1" customWidth="1"/>
    <col min="3302" max="3306" width="10" bestFit="1" customWidth="1"/>
    <col min="3307" max="3307" width="8" bestFit="1" customWidth="1"/>
    <col min="3308" max="3308" width="10" bestFit="1" customWidth="1"/>
    <col min="3309" max="3309" width="9" bestFit="1" customWidth="1"/>
    <col min="3310" max="3311" width="10" bestFit="1" customWidth="1"/>
    <col min="3312" max="3312" width="8" bestFit="1" customWidth="1"/>
    <col min="3313" max="3313" width="9" bestFit="1" customWidth="1"/>
    <col min="3314" max="3315" width="8" bestFit="1" customWidth="1"/>
    <col min="3316" max="3317" width="10" bestFit="1" customWidth="1"/>
    <col min="3318" max="3318" width="9" bestFit="1" customWidth="1"/>
    <col min="3319" max="3319" width="10" bestFit="1" customWidth="1"/>
    <col min="3320" max="3320" width="9" bestFit="1" customWidth="1"/>
    <col min="3321" max="3321" width="10" bestFit="1" customWidth="1"/>
    <col min="3322" max="3323" width="8" bestFit="1" customWidth="1"/>
    <col min="3324" max="3324" width="9" bestFit="1" customWidth="1"/>
    <col min="3325" max="3325" width="10" bestFit="1" customWidth="1"/>
    <col min="3326" max="3326" width="9" bestFit="1" customWidth="1"/>
    <col min="3327" max="3327" width="10" bestFit="1" customWidth="1"/>
    <col min="3328" max="3328" width="9" bestFit="1" customWidth="1"/>
    <col min="3329" max="3332" width="10" bestFit="1" customWidth="1"/>
    <col min="3333" max="3333" width="9" bestFit="1" customWidth="1"/>
    <col min="3334" max="3334" width="8" bestFit="1" customWidth="1"/>
    <col min="3335" max="3336" width="10" bestFit="1" customWidth="1"/>
    <col min="3337" max="3338" width="9" bestFit="1" customWidth="1"/>
    <col min="3339" max="3340" width="10" bestFit="1" customWidth="1"/>
    <col min="3341" max="3341" width="9" bestFit="1" customWidth="1"/>
    <col min="3342" max="3343" width="10" bestFit="1" customWidth="1"/>
    <col min="3344" max="3344" width="9" bestFit="1" customWidth="1"/>
    <col min="3345" max="3345" width="10" bestFit="1" customWidth="1"/>
    <col min="3346" max="3347" width="9" bestFit="1" customWidth="1"/>
    <col min="3348" max="3348" width="10" bestFit="1" customWidth="1"/>
    <col min="3349" max="3349" width="9" bestFit="1" customWidth="1"/>
    <col min="3350" max="3350" width="10" bestFit="1" customWidth="1"/>
    <col min="3351" max="3351" width="8" bestFit="1" customWidth="1"/>
    <col min="3352" max="3352" width="9" bestFit="1" customWidth="1"/>
    <col min="3353" max="3353" width="10" bestFit="1" customWidth="1"/>
    <col min="3354" max="3355" width="9" bestFit="1" customWidth="1"/>
    <col min="3356" max="3359" width="10" bestFit="1" customWidth="1"/>
    <col min="3360" max="3360" width="9" bestFit="1" customWidth="1"/>
    <col min="3361" max="3364" width="10" bestFit="1" customWidth="1"/>
    <col min="3365" max="3365" width="9" bestFit="1" customWidth="1"/>
    <col min="3366" max="3367" width="10" bestFit="1" customWidth="1"/>
    <col min="3368" max="3369" width="9" bestFit="1" customWidth="1"/>
    <col min="3370" max="3371" width="10" bestFit="1" customWidth="1"/>
    <col min="3372" max="3372" width="9" bestFit="1" customWidth="1"/>
    <col min="3373" max="3373" width="8" bestFit="1" customWidth="1"/>
    <col min="3374" max="3377" width="9" bestFit="1" customWidth="1"/>
    <col min="3378" max="3379" width="10" bestFit="1" customWidth="1"/>
    <col min="3380" max="3381" width="9" bestFit="1" customWidth="1"/>
    <col min="3382" max="3383" width="10" bestFit="1" customWidth="1"/>
    <col min="3384" max="3387" width="9" bestFit="1" customWidth="1"/>
    <col min="3388" max="3388" width="10" bestFit="1" customWidth="1"/>
    <col min="3389" max="3390" width="9" bestFit="1" customWidth="1"/>
    <col min="3391" max="3391" width="8" bestFit="1" customWidth="1"/>
    <col min="3392" max="3393" width="10" bestFit="1" customWidth="1"/>
    <col min="3394" max="3394" width="9" bestFit="1" customWidth="1"/>
    <col min="3395" max="3395" width="10" bestFit="1" customWidth="1"/>
    <col min="3396" max="3396" width="8" bestFit="1" customWidth="1"/>
    <col min="3397" max="3397" width="10" bestFit="1" customWidth="1"/>
    <col min="3398" max="3398" width="9" bestFit="1" customWidth="1"/>
    <col min="3399" max="3399" width="10" bestFit="1" customWidth="1"/>
    <col min="3400" max="3400" width="9" bestFit="1" customWidth="1"/>
    <col min="3401" max="3401" width="10" bestFit="1" customWidth="1"/>
    <col min="3402" max="3402" width="9" bestFit="1" customWidth="1"/>
    <col min="3403" max="3405" width="10" bestFit="1" customWidth="1"/>
    <col min="3406" max="3409" width="9" bestFit="1" customWidth="1"/>
    <col min="3410" max="3411" width="10" bestFit="1" customWidth="1"/>
    <col min="3412" max="3412" width="9" bestFit="1" customWidth="1"/>
    <col min="3413" max="3414" width="10" bestFit="1" customWidth="1"/>
    <col min="3415" max="3416" width="9" bestFit="1" customWidth="1"/>
    <col min="3417" max="3419" width="10" bestFit="1" customWidth="1"/>
    <col min="3420" max="3420" width="9" bestFit="1" customWidth="1"/>
    <col min="3421" max="3421" width="8" bestFit="1" customWidth="1"/>
    <col min="3422" max="3422" width="9" bestFit="1" customWidth="1"/>
    <col min="3423" max="3425" width="10" bestFit="1" customWidth="1"/>
    <col min="3426" max="3426" width="8" bestFit="1" customWidth="1"/>
    <col min="3427" max="3427" width="10" bestFit="1" customWidth="1"/>
    <col min="3428" max="3428" width="9" bestFit="1" customWidth="1"/>
    <col min="3429" max="3429" width="8" bestFit="1" customWidth="1"/>
    <col min="3430" max="3430" width="10" bestFit="1" customWidth="1"/>
    <col min="3431" max="3431" width="9" bestFit="1" customWidth="1"/>
    <col min="3432" max="3436" width="10" bestFit="1" customWidth="1"/>
    <col min="3437" max="3437" width="9" bestFit="1" customWidth="1"/>
    <col min="3438" max="3438" width="7" bestFit="1" customWidth="1"/>
    <col min="3439" max="3439" width="10" bestFit="1" customWidth="1"/>
    <col min="3440" max="3440" width="9" bestFit="1" customWidth="1"/>
    <col min="3441" max="3441" width="8" bestFit="1" customWidth="1"/>
    <col min="3442" max="3442" width="10" bestFit="1" customWidth="1"/>
    <col min="3443" max="3444" width="8" bestFit="1" customWidth="1"/>
    <col min="3445" max="3449" width="10" bestFit="1" customWidth="1"/>
    <col min="3450" max="3450" width="8" bestFit="1" customWidth="1"/>
    <col min="3451" max="3451" width="10" bestFit="1" customWidth="1"/>
    <col min="3452" max="3452" width="9" bestFit="1" customWidth="1"/>
    <col min="3453" max="3453" width="8" bestFit="1" customWidth="1"/>
    <col min="3454" max="3457" width="9" bestFit="1" customWidth="1"/>
    <col min="3458" max="3459" width="10" bestFit="1" customWidth="1"/>
    <col min="3460" max="3460" width="9" bestFit="1" customWidth="1"/>
    <col min="3461" max="3461" width="10" bestFit="1" customWidth="1"/>
    <col min="3462" max="3462" width="9" bestFit="1" customWidth="1"/>
    <col min="3463" max="3463" width="8" bestFit="1" customWidth="1"/>
    <col min="3464" max="3464" width="10" bestFit="1" customWidth="1"/>
    <col min="3465" max="3465" width="8" bestFit="1" customWidth="1"/>
    <col min="3466" max="3466" width="9" bestFit="1" customWidth="1"/>
    <col min="3467" max="3469" width="10" bestFit="1" customWidth="1"/>
    <col min="3470" max="3470" width="9" bestFit="1" customWidth="1"/>
    <col min="3471" max="3471" width="10" bestFit="1" customWidth="1"/>
    <col min="3472" max="3472" width="8" bestFit="1" customWidth="1"/>
    <col min="3473" max="3474" width="9" bestFit="1" customWidth="1"/>
    <col min="3475" max="3478" width="10" bestFit="1" customWidth="1"/>
    <col min="3479" max="3479" width="9" bestFit="1" customWidth="1"/>
    <col min="3480" max="3480" width="10" bestFit="1" customWidth="1"/>
    <col min="3481" max="3482" width="9" bestFit="1" customWidth="1"/>
    <col min="3483" max="3483" width="8" bestFit="1" customWidth="1"/>
    <col min="3484" max="3484" width="10" bestFit="1" customWidth="1"/>
    <col min="3485" max="3486" width="9" bestFit="1" customWidth="1"/>
    <col min="3487" max="3487" width="10" bestFit="1" customWidth="1"/>
    <col min="3488" max="3488" width="9" bestFit="1" customWidth="1"/>
    <col min="3489" max="3490" width="10" bestFit="1" customWidth="1"/>
    <col min="3491" max="3491" width="8" bestFit="1" customWidth="1"/>
    <col min="3492" max="3492" width="10" bestFit="1" customWidth="1"/>
    <col min="3493" max="3493" width="8" bestFit="1" customWidth="1"/>
    <col min="3494" max="3494" width="9" bestFit="1" customWidth="1"/>
    <col min="3495" max="3495" width="10" bestFit="1" customWidth="1"/>
    <col min="3496" max="3496" width="9" bestFit="1" customWidth="1"/>
    <col min="3497" max="3497" width="10" bestFit="1" customWidth="1"/>
    <col min="3498" max="3498" width="8" bestFit="1" customWidth="1"/>
    <col min="3499" max="3500" width="9" bestFit="1" customWidth="1"/>
    <col min="3501" max="3502" width="10" bestFit="1" customWidth="1"/>
    <col min="3503" max="3503" width="9" bestFit="1" customWidth="1"/>
    <col min="3504" max="3508" width="10" bestFit="1" customWidth="1"/>
    <col min="3509" max="3509" width="8" bestFit="1" customWidth="1"/>
    <col min="3510" max="3510" width="10" bestFit="1" customWidth="1"/>
    <col min="3511" max="3511" width="8" bestFit="1" customWidth="1"/>
    <col min="3512" max="3514" width="10" bestFit="1" customWidth="1"/>
    <col min="3515" max="3515" width="9" bestFit="1" customWidth="1"/>
    <col min="3516" max="3516" width="10" bestFit="1" customWidth="1"/>
    <col min="3517" max="3517" width="8" bestFit="1" customWidth="1"/>
    <col min="3518" max="3518" width="9" bestFit="1" customWidth="1"/>
    <col min="3519" max="3519" width="8" bestFit="1" customWidth="1"/>
    <col min="3520" max="3520" width="9" bestFit="1" customWidth="1"/>
    <col min="3521" max="3521" width="10" bestFit="1" customWidth="1"/>
    <col min="3522" max="3522" width="9" bestFit="1" customWidth="1"/>
    <col min="3523" max="3523" width="7" bestFit="1" customWidth="1"/>
    <col min="3524" max="3525" width="10" bestFit="1" customWidth="1"/>
    <col min="3526" max="3526" width="9" bestFit="1" customWidth="1"/>
    <col min="3527" max="3527" width="10" bestFit="1" customWidth="1"/>
    <col min="3528" max="3528" width="8" bestFit="1" customWidth="1"/>
    <col min="3529" max="3529" width="10" bestFit="1" customWidth="1"/>
    <col min="3530" max="3530" width="8" bestFit="1" customWidth="1"/>
    <col min="3531" max="3532" width="9" bestFit="1" customWidth="1"/>
    <col min="3533" max="3533" width="10" bestFit="1" customWidth="1"/>
    <col min="3534" max="3535" width="9" bestFit="1" customWidth="1"/>
    <col min="3536" max="3536" width="10" bestFit="1" customWidth="1"/>
    <col min="3537" max="3538" width="9" bestFit="1" customWidth="1"/>
    <col min="3539" max="3540" width="10" bestFit="1" customWidth="1"/>
    <col min="3541" max="3541" width="8" bestFit="1" customWidth="1"/>
    <col min="3542" max="3542" width="10" bestFit="1" customWidth="1"/>
    <col min="3543" max="3544" width="9" bestFit="1" customWidth="1"/>
    <col min="3545" max="3546" width="10" bestFit="1" customWidth="1"/>
    <col min="3547" max="3548" width="9" bestFit="1" customWidth="1"/>
    <col min="3549" max="3550" width="8" bestFit="1" customWidth="1"/>
    <col min="3551" max="3551" width="10" bestFit="1" customWidth="1"/>
    <col min="3552" max="3554" width="9" bestFit="1" customWidth="1"/>
    <col min="3555" max="3555" width="10" bestFit="1" customWidth="1"/>
    <col min="3556" max="3558" width="9" bestFit="1" customWidth="1"/>
    <col min="3559" max="3560" width="10" bestFit="1" customWidth="1"/>
    <col min="3561" max="3561" width="9" bestFit="1" customWidth="1"/>
    <col min="3562" max="3563" width="10" bestFit="1" customWidth="1"/>
    <col min="3564" max="3564" width="5" bestFit="1" customWidth="1"/>
    <col min="3565" max="3565" width="10" bestFit="1" customWidth="1"/>
    <col min="3566" max="3567" width="9" bestFit="1" customWidth="1"/>
    <col min="3568" max="3568" width="8" bestFit="1" customWidth="1"/>
    <col min="3569" max="3569" width="10" bestFit="1" customWidth="1"/>
    <col min="3570" max="3570" width="8" bestFit="1" customWidth="1"/>
    <col min="3571" max="3571" width="9" bestFit="1" customWidth="1"/>
    <col min="3572" max="3572" width="10" bestFit="1" customWidth="1"/>
    <col min="3573" max="3573" width="9" bestFit="1" customWidth="1"/>
    <col min="3574" max="3575" width="10" bestFit="1" customWidth="1"/>
    <col min="3576" max="3577" width="9" bestFit="1" customWidth="1"/>
    <col min="3578" max="3578" width="10" bestFit="1" customWidth="1"/>
    <col min="3579" max="3579" width="9" bestFit="1" customWidth="1"/>
    <col min="3580" max="3581" width="10" bestFit="1" customWidth="1"/>
    <col min="3582" max="3583" width="9" bestFit="1" customWidth="1"/>
    <col min="3584" max="3585" width="10" bestFit="1" customWidth="1"/>
    <col min="3586" max="3586" width="9" bestFit="1" customWidth="1"/>
    <col min="3587" max="3587" width="8" bestFit="1" customWidth="1"/>
    <col min="3588" max="3588" width="9" bestFit="1" customWidth="1"/>
    <col min="3589" max="3589" width="10" bestFit="1" customWidth="1"/>
    <col min="3590" max="3590" width="8" bestFit="1" customWidth="1"/>
    <col min="3591" max="3591" width="10" bestFit="1" customWidth="1"/>
    <col min="3592" max="3592" width="9" bestFit="1" customWidth="1"/>
    <col min="3593" max="3596" width="10" bestFit="1" customWidth="1"/>
    <col min="3597" max="3597" width="8" bestFit="1" customWidth="1"/>
    <col min="3598" max="3598" width="9" bestFit="1" customWidth="1"/>
    <col min="3599" max="3600" width="10" bestFit="1" customWidth="1"/>
    <col min="3601" max="3601" width="8" bestFit="1" customWidth="1"/>
    <col min="3602" max="3602" width="10" bestFit="1" customWidth="1"/>
    <col min="3603" max="3603" width="9" bestFit="1" customWidth="1"/>
    <col min="3604" max="3604" width="10" bestFit="1" customWidth="1"/>
    <col min="3605" max="3607" width="9" bestFit="1" customWidth="1"/>
    <col min="3608" max="3609" width="10" bestFit="1" customWidth="1"/>
    <col min="3610" max="3610" width="9" bestFit="1" customWidth="1"/>
    <col min="3611" max="3612" width="10" bestFit="1" customWidth="1"/>
    <col min="3613" max="3613" width="8" bestFit="1" customWidth="1"/>
    <col min="3614" max="3615" width="9" bestFit="1" customWidth="1"/>
    <col min="3616" max="3618" width="10" bestFit="1" customWidth="1"/>
    <col min="3619" max="3619" width="9" bestFit="1" customWidth="1"/>
    <col min="3620" max="3620" width="8" bestFit="1" customWidth="1"/>
    <col min="3621" max="3622" width="9" bestFit="1" customWidth="1"/>
    <col min="3623" max="3623" width="10" bestFit="1" customWidth="1"/>
    <col min="3624" max="3625" width="9" bestFit="1" customWidth="1"/>
    <col min="3626" max="3629" width="10" bestFit="1" customWidth="1"/>
    <col min="3630" max="3632" width="9" bestFit="1" customWidth="1"/>
    <col min="3633" max="3635" width="10" bestFit="1" customWidth="1"/>
    <col min="3636" max="3636" width="7" bestFit="1" customWidth="1"/>
    <col min="3637" max="3637" width="9" bestFit="1" customWidth="1"/>
    <col min="3638" max="3638" width="10" bestFit="1" customWidth="1"/>
    <col min="3639" max="3639" width="9" bestFit="1" customWidth="1"/>
    <col min="3640" max="3640" width="10" bestFit="1" customWidth="1"/>
    <col min="3641" max="3641" width="9" bestFit="1" customWidth="1"/>
    <col min="3642" max="3643" width="10" bestFit="1" customWidth="1"/>
    <col min="3644" max="3644" width="9" bestFit="1" customWidth="1"/>
    <col min="3645" max="3647" width="10" bestFit="1" customWidth="1"/>
    <col min="3648" max="3648" width="9" bestFit="1" customWidth="1"/>
    <col min="3649" max="3649" width="8" bestFit="1" customWidth="1"/>
    <col min="3650" max="3650" width="9" bestFit="1" customWidth="1"/>
    <col min="3651" max="3651" width="8" bestFit="1" customWidth="1"/>
    <col min="3652" max="3657" width="10" bestFit="1" customWidth="1"/>
    <col min="3658" max="3659" width="9" bestFit="1" customWidth="1"/>
    <col min="3660" max="3660" width="10" bestFit="1" customWidth="1"/>
    <col min="3661" max="3661" width="8" bestFit="1" customWidth="1"/>
    <col min="3662" max="3662" width="10" bestFit="1" customWidth="1"/>
    <col min="3663" max="3664" width="8" bestFit="1" customWidth="1"/>
    <col min="3665" max="3667" width="10" bestFit="1" customWidth="1"/>
    <col min="3668" max="3668" width="8" bestFit="1" customWidth="1"/>
    <col min="3669" max="3669" width="9" bestFit="1" customWidth="1"/>
    <col min="3670" max="3676" width="10" bestFit="1" customWidth="1"/>
    <col min="3677" max="3679" width="9" bestFit="1" customWidth="1"/>
    <col min="3680" max="3682" width="10" bestFit="1" customWidth="1"/>
    <col min="3683" max="3683" width="9" bestFit="1" customWidth="1"/>
    <col min="3684" max="3685" width="10" bestFit="1" customWidth="1"/>
    <col min="3686" max="3686" width="9" bestFit="1" customWidth="1"/>
    <col min="3687" max="3688" width="10" bestFit="1" customWidth="1"/>
    <col min="3689" max="3689" width="9" bestFit="1" customWidth="1"/>
    <col min="3690" max="3691" width="10" bestFit="1" customWidth="1"/>
    <col min="3692" max="3692" width="8" bestFit="1" customWidth="1"/>
    <col min="3693" max="3693" width="9" bestFit="1" customWidth="1"/>
    <col min="3694" max="3694" width="10" bestFit="1" customWidth="1"/>
    <col min="3695" max="3695" width="8" bestFit="1" customWidth="1"/>
    <col min="3696" max="3696" width="10" bestFit="1" customWidth="1"/>
    <col min="3697" max="3697" width="8" bestFit="1" customWidth="1"/>
    <col min="3698" max="3698" width="10" bestFit="1" customWidth="1"/>
    <col min="3699" max="3699" width="9" bestFit="1" customWidth="1"/>
    <col min="3700" max="3700" width="8" bestFit="1" customWidth="1"/>
    <col min="3701" max="3701" width="9" bestFit="1" customWidth="1"/>
    <col min="3702" max="3702" width="10" bestFit="1" customWidth="1"/>
    <col min="3703" max="3703" width="8" bestFit="1" customWidth="1"/>
    <col min="3704" max="3705" width="9" bestFit="1" customWidth="1"/>
    <col min="3706" max="3708" width="10" bestFit="1" customWidth="1"/>
    <col min="3709" max="3709" width="9" bestFit="1" customWidth="1"/>
    <col min="3710" max="3712" width="10" bestFit="1" customWidth="1"/>
    <col min="3713" max="3713" width="9" bestFit="1" customWidth="1"/>
    <col min="3714" max="3717" width="10" bestFit="1" customWidth="1"/>
    <col min="3718" max="3718" width="9" bestFit="1" customWidth="1"/>
    <col min="3719" max="3719" width="10" bestFit="1" customWidth="1"/>
    <col min="3720" max="3721" width="9" bestFit="1" customWidth="1"/>
    <col min="3722" max="3722" width="10" bestFit="1" customWidth="1"/>
    <col min="3723" max="3723" width="9" bestFit="1" customWidth="1"/>
    <col min="3724" max="3724" width="10" bestFit="1" customWidth="1"/>
    <col min="3725" max="3725" width="9" bestFit="1" customWidth="1"/>
    <col min="3726" max="3728" width="10" bestFit="1" customWidth="1"/>
    <col min="3729" max="3730" width="9" bestFit="1" customWidth="1"/>
    <col min="3731" max="3732" width="10" bestFit="1" customWidth="1"/>
    <col min="3733" max="3734" width="9" bestFit="1" customWidth="1"/>
    <col min="3735" max="3735" width="10" bestFit="1" customWidth="1"/>
    <col min="3736" max="3737" width="9" bestFit="1" customWidth="1"/>
    <col min="3738" max="3738" width="8" bestFit="1" customWidth="1"/>
    <col min="3739" max="3739" width="9" bestFit="1" customWidth="1"/>
    <col min="3740" max="3742" width="10" bestFit="1" customWidth="1"/>
    <col min="3743" max="3745" width="9" bestFit="1" customWidth="1"/>
    <col min="3746" max="3746" width="8" bestFit="1" customWidth="1"/>
    <col min="3747" max="3747" width="9" bestFit="1" customWidth="1"/>
    <col min="3748" max="3748" width="10" bestFit="1" customWidth="1"/>
    <col min="3749" max="3750" width="9" bestFit="1" customWidth="1"/>
    <col min="3751" max="3751" width="8" bestFit="1" customWidth="1"/>
    <col min="3752" max="3754" width="10" bestFit="1" customWidth="1"/>
    <col min="3755" max="3755" width="8" bestFit="1" customWidth="1"/>
    <col min="3756" max="3756" width="10" bestFit="1" customWidth="1"/>
    <col min="3757" max="3757" width="9" bestFit="1" customWidth="1"/>
    <col min="3758" max="3758" width="7" bestFit="1" customWidth="1"/>
    <col min="3759" max="3759" width="10" bestFit="1" customWidth="1"/>
    <col min="3760" max="3760" width="9" bestFit="1" customWidth="1"/>
    <col min="3761" max="3762" width="10" bestFit="1" customWidth="1"/>
    <col min="3763" max="3765" width="9" bestFit="1" customWidth="1"/>
    <col min="3766" max="3769" width="10" bestFit="1" customWidth="1"/>
    <col min="3770" max="3770" width="9" bestFit="1" customWidth="1"/>
    <col min="3771" max="3771" width="8" bestFit="1" customWidth="1"/>
    <col min="3772" max="3776" width="9" bestFit="1" customWidth="1"/>
    <col min="3777" max="3777" width="10" bestFit="1" customWidth="1"/>
    <col min="3778" max="3778" width="9" bestFit="1" customWidth="1"/>
    <col min="3779" max="3779" width="8" bestFit="1" customWidth="1"/>
    <col min="3780" max="3781" width="10" bestFit="1" customWidth="1"/>
    <col min="3782" max="3783" width="9" bestFit="1" customWidth="1"/>
    <col min="3784" max="3784" width="10" bestFit="1" customWidth="1"/>
    <col min="3785" max="3786" width="8" bestFit="1" customWidth="1"/>
    <col min="3787" max="3790" width="10" bestFit="1" customWidth="1"/>
    <col min="3791" max="3791" width="9" bestFit="1" customWidth="1"/>
    <col min="3792" max="3792" width="10" bestFit="1" customWidth="1"/>
    <col min="3793" max="3793" width="7" bestFit="1" customWidth="1"/>
    <col min="3794" max="3795" width="9" bestFit="1" customWidth="1"/>
    <col min="3796" max="3796" width="8" bestFit="1" customWidth="1"/>
    <col min="3797" max="3797" width="10" bestFit="1" customWidth="1"/>
    <col min="3798" max="3798" width="8" bestFit="1" customWidth="1"/>
    <col min="3799" max="3799" width="9" bestFit="1" customWidth="1"/>
    <col min="3800" max="3800" width="6" bestFit="1" customWidth="1"/>
    <col min="3801" max="3801" width="9" bestFit="1" customWidth="1"/>
    <col min="3802" max="3804" width="10" bestFit="1" customWidth="1"/>
    <col min="3805" max="3805" width="9" bestFit="1" customWidth="1"/>
    <col min="3806" max="3807" width="10" bestFit="1" customWidth="1"/>
    <col min="3808" max="3809" width="9" bestFit="1" customWidth="1"/>
    <col min="3810" max="3811" width="8" bestFit="1" customWidth="1"/>
    <col min="3812" max="3812" width="9" bestFit="1" customWidth="1"/>
    <col min="3813" max="3814" width="10" bestFit="1" customWidth="1"/>
    <col min="3815" max="3817" width="9" bestFit="1" customWidth="1"/>
    <col min="3818" max="3818" width="8" bestFit="1" customWidth="1"/>
    <col min="3819" max="3819" width="10" bestFit="1" customWidth="1"/>
    <col min="3820" max="3820" width="9" bestFit="1" customWidth="1"/>
    <col min="3821" max="3821" width="10" bestFit="1" customWidth="1"/>
    <col min="3822" max="3823" width="9" bestFit="1" customWidth="1"/>
    <col min="3824" max="3824" width="10" bestFit="1" customWidth="1"/>
    <col min="3825" max="3826" width="9" bestFit="1" customWidth="1"/>
    <col min="3827" max="3827" width="8" bestFit="1" customWidth="1"/>
    <col min="3828" max="3831" width="10" bestFit="1" customWidth="1"/>
    <col min="3832" max="3833" width="9" bestFit="1" customWidth="1"/>
    <col min="3834" max="3834" width="10" bestFit="1" customWidth="1"/>
    <col min="3835" max="3835" width="9" bestFit="1" customWidth="1"/>
    <col min="3836" max="3838" width="10" bestFit="1" customWidth="1"/>
    <col min="3839" max="3841" width="9" bestFit="1" customWidth="1"/>
    <col min="3842" max="3842" width="8" bestFit="1" customWidth="1"/>
    <col min="3843" max="3844" width="10" bestFit="1" customWidth="1"/>
    <col min="3845" max="3845" width="8" bestFit="1" customWidth="1"/>
    <col min="3846" max="3846" width="9" bestFit="1" customWidth="1"/>
    <col min="3847" max="3847" width="10" bestFit="1" customWidth="1"/>
    <col min="3848" max="3848" width="8" bestFit="1" customWidth="1"/>
    <col min="3849" max="3849" width="7" bestFit="1" customWidth="1"/>
    <col min="3850" max="3850" width="9" bestFit="1" customWidth="1"/>
    <col min="3851" max="3852" width="10" bestFit="1" customWidth="1"/>
    <col min="3853" max="3854" width="9" bestFit="1" customWidth="1"/>
    <col min="3855" max="3855" width="10" bestFit="1" customWidth="1"/>
    <col min="3856" max="3856" width="9" bestFit="1" customWidth="1"/>
    <col min="3857" max="3857" width="10" bestFit="1" customWidth="1"/>
    <col min="3858" max="3858" width="9" bestFit="1" customWidth="1"/>
    <col min="3859" max="3861" width="10" bestFit="1" customWidth="1"/>
    <col min="3862" max="3863" width="9" bestFit="1" customWidth="1"/>
    <col min="3864" max="3865" width="10" bestFit="1" customWidth="1"/>
    <col min="3866" max="3866" width="9" bestFit="1" customWidth="1"/>
    <col min="3867" max="3870" width="10" bestFit="1" customWidth="1"/>
    <col min="3871" max="3871" width="8" bestFit="1" customWidth="1"/>
    <col min="3872" max="3872" width="10" bestFit="1" customWidth="1"/>
    <col min="3873" max="3873" width="9" bestFit="1" customWidth="1"/>
    <col min="3874" max="3875" width="10" bestFit="1" customWidth="1"/>
    <col min="3876" max="3876" width="9" bestFit="1" customWidth="1"/>
    <col min="3877" max="3880" width="10" bestFit="1" customWidth="1"/>
    <col min="3881" max="3882" width="9" bestFit="1" customWidth="1"/>
    <col min="3883" max="3884" width="10" bestFit="1" customWidth="1"/>
    <col min="3885" max="3885" width="9" bestFit="1" customWidth="1"/>
    <col min="3886" max="3886" width="10" bestFit="1" customWidth="1"/>
    <col min="3887" max="3887" width="9" bestFit="1" customWidth="1"/>
    <col min="3888" max="3889" width="10" bestFit="1" customWidth="1"/>
    <col min="3890" max="3894" width="9" bestFit="1" customWidth="1"/>
    <col min="3895" max="3896" width="10" bestFit="1" customWidth="1"/>
    <col min="3897" max="3897" width="9" bestFit="1" customWidth="1"/>
    <col min="3898" max="3898" width="10" bestFit="1" customWidth="1"/>
    <col min="3899" max="3899" width="8" bestFit="1" customWidth="1"/>
    <col min="3900" max="3901" width="10" bestFit="1" customWidth="1"/>
    <col min="3902" max="3902" width="9" bestFit="1" customWidth="1"/>
    <col min="3903" max="3903" width="8" bestFit="1" customWidth="1"/>
    <col min="3904" max="3904" width="9" bestFit="1" customWidth="1"/>
    <col min="3905" max="3907" width="10" bestFit="1" customWidth="1"/>
    <col min="3908" max="3908" width="9" bestFit="1" customWidth="1"/>
    <col min="3909" max="3909" width="10" bestFit="1" customWidth="1"/>
    <col min="3910" max="3911" width="9" bestFit="1" customWidth="1"/>
    <col min="3912" max="3913" width="10" bestFit="1" customWidth="1"/>
    <col min="3914" max="3914" width="9" bestFit="1" customWidth="1"/>
    <col min="3915" max="3916" width="8" bestFit="1" customWidth="1"/>
    <col min="3917" max="3917" width="9" bestFit="1" customWidth="1"/>
    <col min="3918" max="3918" width="10" bestFit="1" customWidth="1"/>
    <col min="3919" max="3922" width="9" bestFit="1" customWidth="1"/>
    <col min="3923" max="3925" width="10" bestFit="1" customWidth="1"/>
    <col min="3926" max="3926" width="9" bestFit="1" customWidth="1"/>
    <col min="3927" max="3927" width="8" bestFit="1" customWidth="1"/>
    <col min="3928" max="3929" width="10" bestFit="1" customWidth="1"/>
    <col min="3930" max="3931" width="9" bestFit="1" customWidth="1"/>
    <col min="3932" max="3932" width="8" bestFit="1" customWidth="1"/>
    <col min="3933" max="3933" width="10" bestFit="1" customWidth="1"/>
    <col min="3934" max="3936" width="9" bestFit="1" customWidth="1"/>
    <col min="3937" max="3937" width="10" bestFit="1" customWidth="1"/>
    <col min="3938" max="3939" width="8" bestFit="1" customWidth="1"/>
    <col min="3940" max="3941" width="10" bestFit="1" customWidth="1"/>
    <col min="3942" max="3942" width="7" bestFit="1" customWidth="1"/>
    <col min="3943" max="3943" width="8" bestFit="1" customWidth="1"/>
    <col min="3944" max="3944" width="10" bestFit="1" customWidth="1"/>
    <col min="3945" max="3945" width="7" bestFit="1" customWidth="1"/>
    <col min="3946" max="3949" width="10" bestFit="1" customWidth="1"/>
    <col min="3950" max="3950" width="9" bestFit="1" customWidth="1"/>
    <col min="3951" max="3951" width="10" bestFit="1" customWidth="1"/>
    <col min="3952" max="3952" width="9" bestFit="1" customWidth="1"/>
    <col min="3953" max="3953" width="8" bestFit="1" customWidth="1"/>
    <col min="3954" max="3957" width="9" bestFit="1" customWidth="1"/>
    <col min="3958" max="3958" width="10" bestFit="1" customWidth="1"/>
    <col min="3959" max="3959" width="8" bestFit="1" customWidth="1"/>
    <col min="3960" max="3961" width="10" bestFit="1" customWidth="1"/>
    <col min="3962" max="3962" width="9" bestFit="1" customWidth="1"/>
    <col min="3963" max="3963" width="10" bestFit="1" customWidth="1"/>
    <col min="3964" max="3971" width="9" bestFit="1" customWidth="1"/>
    <col min="3972" max="3972" width="10" bestFit="1" customWidth="1"/>
    <col min="3973" max="3974" width="8" bestFit="1" customWidth="1"/>
    <col min="3975" max="3975" width="10" bestFit="1" customWidth="1"/>
    <col min="3976" max="3976" width="9" bestFit="1" customWidth="1"/>
    <col min="3977" max="3977" width="10" bestFit="1" customWidth="1"/>
  </cols>
  <sheetData>
    <row r="1" spans="1:15" x14ac:dyDescent="0.25">
      <c r="A1" s="13" t="s">
        <v>0</v>
      </c>
      <c r="B1" t="s" vm="4">
        <v>4028</v>
      </c>
      <c r="G1" s="13" t="s">
        <v>1548</v>
      </c>
      <c r="H1" t="s" vm="5">
        <v>4028</v>
      </c>
      <c r="K1" s="13" t="s">
        <v>1883</v>
      </c>
      <c r="L1" t="s" vm="6">
        <v>4028</v>
      </c>
    </row>
    <row r="3" spans="1:15" x14ac:dyDescent="0.25">
      <c r="A3" s="13" t="s">
        <v>4031</v>
      </c>
      <c r="B3" s="13" t="s">
        <v>4007</v>
      </c>
      <c r="G3" s="13" t="s">
        <v>4033</v>
      </c>
      <c r="H3" s="13" t="s">
        <v>4007</v>
      </c>
      <c r="K3" s="13" t="s">
        <v>4009</v>
      </c>
      <c r="L3" s="13" t="s">
        <v>4007</v>
      </c>
    </row>
    <row r="4" spans="1:15" x14ac:dyDescent="0.25">
      <c r="A4" s="13" t="s">
        <v>3983</v>
      </c>
      <c r="B4" t="s">
        <v>16</v>
      </c>
      <c r="C4" t="s">
        <v>10</v>
      </c>
      <c r="G4" s="13" t="s">
        <v>3983</v>
      </c>
      <c r="H4" t="s">
        <v>16</v>
      </c>
      <c r="I4" t="s">
        <v>10</v>
      </c>
      <c r="K4" s="13" t="s">
        <v>3983</v>
      </c>
      <c r="L4" t="s">
        <v>1900</v>
      </c>
    </row>
    <row r="5" spans="1:15" x14ac:dyDescent="0.25">
      <c r="A5" s="30" t="s">
        <v>28</v>
      </c>
      <c r="B5" s="5">
        <v>7</v>
      </c>
      <c r="C5" s="5">
        <v>6</v>
      </c>
      <c r="G5" s="30" t="s">
        <v>1582</v>
      </c>
      <c r="H5" s="5">
        <v>37</v>
      </c>
      <c r="I5" s="5">
        <v>43.666666666666664</v>
      </c>
      <c r="K5" s="30" t="s">
        <v>1894</v>
      </c>
      <c r="L5" s="5">
        <v>23</v>
      </c>
    </row>
    <row r="6" spans="1:15" x14ac:dyDescent="0.25">
      <c r="A6" s="30" t="s">
        <v>50</v>
      </c>
      <c r="B6" s="5">
        <v>3</v>
      </c>
      <c r="C6" s="5">
        <v>5</v>
      </c>
      <c r="G6" s="30" t="s">
        <v>1562</v>
      </c>
      <c r="H6" s="5">
        <v>41.8</v>
      </c>
      <c r="I6" s="5">
        <v>46.666666666666664</v>
      </c>
      <c r="K6" s="30" t="s">
        <v>1898</v>
      </c>
      <c r="L6" s="5">
        <v>22</v>
      </c>
    </row>
    <row r="7" spans="1:15" x14ac:dyDescent="0.25">
      <c r="A7" s="30" t="s">
        <v>19</v>
      </c>
      <c r="B7" s="5">
        <v>10</v>
      </c>
      <c r="C7" s="5">
        <v>6</v>
      </c>
      <c r="G7" s="30" t="s">
        <v>1557</v>
      </c>
      <c r="H7" s="5">
        <v>40.857142857142854</v>
      </c>
      <c r="I7" s="5">
        <v>43.4</v>
      </c>
    </row>
    <row r="8" spans="1:15" x14ac:dyDescent="0.25">
      <c r="A8" s="30" t="s">
        <v>33</v>
      </c>
      <c r="B8" s="5">
        <v>6</v>
      </c>
      <c r="C8" s="5">
        <v>2</v>
      </c>
      <c r="G8" s="30" t="s">
        <v>1587</v>
      </c>
      <c r="H8" s="5">
        <v>48.666666666666664</v>
      </c>
      <c r="I8" s="5">
        <v>44.4</v>
      </c>
    </row>
    <row r="9" spans="1:15" x14ac:dyDescent="0.25">
      <c r="G9" s="30" t="s">
        <v>1596</v>
      </c>
      <c r="H9" s="5">
        <v>42</v>
      </c>
      <c r="I9" s="5">
        <v>37</v>
      </c>
    </row>
    <row r="16" spans="1:15" x14ac:dyDescent="0.25">
      <c r="L16" s="13"/>
      <c r="M16" s="13"/>
      <c r="N16" s="13"/>
      <c r="O16" s="13"/>
    </row>
    <row r="24" spans="1:471" x14ac:dyDescent="0.25">
      <c r="A24" s="13" t="s">
        <v>0</v>
      </c>
      <c r="B24" t="s" vm="4">
        <v>4028</v>
      </c>
    </row>
    <row r="26" spans="1:471" x14ac:dyDescent="0.25">
      <c r="A26" s="13" t="s">
        <v>4032</v>
      </c>
      <c r="B26" s="13" t="s">
        <v>4007</v>
      </c>
      <c r="K26" s="13" t="s">
        <v>1951</v>
      </c>
      <c r="L26" t="s" vm="7">
        <v>4028</v>
      </c>
    </row>
    <row r="27" spans="1:471" x14ac:dyDescent="0.25">
      <c r="A27" s="13" t="s">
        <v>3983</v>
      </c>
      <c r="B27" t="s">
        <v>1964</v>
      </c>
      <c r="C27" t="s">
        <v>1959</v>
      </c>
      <c r="D27" t="s">
        <v>1961</v>
      </c>
      <c r="Q27" s="13" t="s">
        <v>1951</v>
      </c>
      <c r="R27" t="s" vm="7">
        <v>4028</v>
      </c>
    </row>
    <row r="28" spans="1:471" x14ac:dyDescent="0.25">
      <c r="A28" s="30" t="s">
        <v>1894</v>
      </c>
      <c r="B28" s="5">
        <v>7</v>
      </c>
      <c r="C28" s="5">
        <v>10</v>
      </c>
      <c r="D28" s="5">
        <v>4</v>
      </c>
      <c r="K28" s="13" t="s">
        <v>4009</v>
      </c>
      <c r="L28" s="13" t="s">
        <v>4007</v>
      </c>
    </row>
    <row r="29" spans="1:471" x14ac:dyDescent="0.25">
      <c r="A29" s="30" t="s">
        <v>1898</v>
      </c>
      <c r="B29" s="5">
        <v>6</v>
      </c>
      <c r="C29" s="5">
        <v>7</v>
      </c>
      <c r="D29" s="5">
        <v>7</v>
      </c>
      <c r="K29" s="13" t="s">
        <v>3983</v>
      </c>
      <c r="L29" t="s">
        <v>1964</v>
      </c>
      <c r="M29" t="s">
        <v>1959</v>
      </c>
      <c r="N29" t="s">
        <v>1961</v>
      </c>
      <c r="Q29" s="13" t="s">
        <v>3983</v>
      </c>
      <c r="R29" t="s">
        <v>4037</v>
      </c>
      <c r="S29" t="s">
        <v>4034</v>
      </c>
      <c r="T29" t="s">
        <v>4036</v>
      </c>
    </row>
    <row r="30" spans="1:471" x14ac:dyDescent="0.25">
      <c r="K30" s="30">
        <v>1</v>
      </c>
      <c r="L30" s="5">
        <v>4</v>
      </c>
      <c r="M30" s="5">
        <v>6</v>
      </c>
      <c r="N30" s="5">
        <v>4</v>
      </c>
      <c r="Q30" s="30">
        <v>1</v>
      </c>
      <c r="R30" s="5">
        <v>14</v>
      </c>
      <c r="S30" s="5">
        <v>14</v>
      </c>
      <c r="T30" s="5">
        <v>14</v>
      </c>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row>
    <row r="31" spans="1:471" x14ac:dyDescent="0.25">
      <c r="K31" s="30">
        <v>2</v>
      </c>
      <c r="L31" s="5">
        <v>3</v>
      </c>
      <c r="M31" s="5">
        <v>4</v>
      </c>
      <c r="N31" s="5">
        <v>5</v>
      </c>
      <c r="Q31" s="30">
        <v>2</v>
      </c>
      <c r="R31" s="5">
        <v>12</v>
      </c>
      <c r="S31" s="5">
        <v>12</v>
      </c>
      <c r="T31" s="5">
        <v>12</v>
      </c>
    </row>
    <row r="32" spans="1:471" x14ac:dyDescent="0.25">
      <c r="K32" s="30">
        <v>3</v>
      </c>
      <c r="L32" s="5">
        <v>4</v>
      </c>
      <c r="M32" s="5">
        <v>4</v>
      </c>
      <c r="N32" s="5">
        <v>1</v>
      </c>
      <c r="Q32" s="30">
        <v>3</v>
      </c>
      <c r="R32" s="5">
        <v>9</v>
      </c>
      <c r="S32" s="5">
        <v>9</v>
      </c>
      <c r="T32" s="5">
        <v>9</v>
      </c>
    </row>
    <row r="33" spans="7:20" x14ac:dyDescent="0.25">
      <c r="K33" s="30">
        <v>4</v>
      </c>
      <c r="L33" s="5">
        <v>3</v>
      </c>
      <c r="M33" s="5">
        <v>5</v>
      </c>
      <c r="N33" s="5">
        <v>2</v>
      </c>
      <c r="Q33" s="30">
        <v>4</v>
      </c>
      <c r="R33" s="5">
        <v>10</v>
      </c>
      <c r="S33" s="5">
        <v>10</v>
      </c>
      <c r="T33" s="5">
        <v>10</v>
      </c>
    </row>
    <row r="39" spans="7:20" x14ac:dyDescent="0.25">
      <c r="G39" s="13" t="s">
        <v>3983</v>
      </c>
      <c r="H39" t="s">
        <v>4030</v>
      </c>
      <c r="I39" t="s">
        <v>4029</v>
      </c>
    </row>
    <row r="40" spans="7:20" x14ac:dyDescent="0.25">
      <c r="G40" s="30" t="s">
        <v>1582</v>
      </c>
      <c r="H40" s="5">
        <v>1818.7661538461537</v>
      </c>
      <c r="I40" s="5">
        <v>2147</v>
      </c>
    </row>
    <row r="41" spans="7:20" x14ac:dyDescent="0.25">
      <c r="G41" s="30" t="s">
        <v>1562</v>
      </c>
      <c r="H41" s="5">
        <v>2039.9526666666668</v>
      </c>
      <c r="I41" s="5">
        <v>1953</v>
      </c>
    </row>
    <row r="42" spans="7:20" x14ac:dyDescent="0.25">
      <c r="G42" s="30" t="s">
        <v>1557</v>
      </c>
      <c r="H42" s="5">
        <v>4127.0599999999995</v>
      </c>
      <c r="I42" s="5">
        <v>3409</v>
      </c>
    </row>
    <row r="43" spans="7:20" x14ac:dyDescent="0.25">
      <c r="G43" s="30" t="s">
        <v>1587</v>
      </c>
      <c r="H43" s="5">
        <v>2531.7800000000007</v>
      </c>
      <c r="I43" s="5">
        <v>2293</v>
      </c>
    </row>
    <row r="44" spans="7:20" x14ac:dyDescent="0.25">
      <c r="G44" s="30" t="s">
        <v>1596</v>
      </c>
      <c r="H44" s="5">
        <v>1286.47</v>
      </c>
      <c r="I44" s="5">
        <v>2049</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C86C9-6378-47C5-91F1-CD8981EE72A0}">
  <dimension ref="A1:U23"/>
  <sheetViews>
    <sheetView showGridLines="0" tabSelected="1" workbookViewId="0">
      <selection sqref="A1:U2"/>
    </sheetView>
  </sheetViews>
  <sheetFormatPr defaultRowHeight="15" x14ac:dyDescent="0.25"/>
  <cols>
    <col min="1" max="16384" width="9.140625" style="33"/>
  </cols>
  <sheetData>
    <row r="1" spans="1:21" x14ac:dyDescent="0.25">
      <c r="A1" s="32" t="s">
        <v>4027</v>
      </c>
      <c r="B1" s="34"/>
      <c r="C1" s="34"/>
      <c r="D1" s="34"/>
      <c r="E1" s="34"/>
      <c r="F1" s="34"/>
      <c r="G1" s="34"/>
      <c r="H1" s="34"/>
      <c r="I1" s="34"/>
      <c r="J1" s="34"/>
      <c r="K1" s="34"/>
      <c r="L1" s="34"/>
      <c r="M1" s="34"/>
      <c r="N1" s="34"/>
      <c r="O1" s="34"/>
      <c r="P1" s="34"/>
      <c r="Q1" s="34"/>
      <c r="R1" s="34"/>
      <c r="S1" s="34"/>
      <c r="T1" s="34"/>
      <c r="U1" s="34"/>
    </row>
    <row r="2" spans="1:21" x14ac:dyDescent="0.25">
      <c r="A2" s="34"/>
      <c r="B2" s="34"/>
      <c r="C2" s="34"/>
      <c r="D2" s="34"/>
      <c r="E2" s="34"/>
      <c r="F2" s="34"/>
      <c r="G2" s="34"/>
      <c r="H2" s="34"/>
      <c r="I2" s="34"/>
      <c r="J2" s="34"/>
      <c r="K2" s="34"/>
      <c r="L2" s="34"/>
      <c r="M2" s="34"/>
      <c r="N2" s="34"/>
      <c r="O2" s="34"/>
      <c r="P2" s="34"/>
      <c r="Q2" s="34"/>
      <c r="R2" s="34"/>
      <c r="S2" s="34"/>
      <c r="T2" s="34"/>
      <c r="U2" s="34"/>
    </row>
    <row r="3" spans="1:21" x14ac:dyDescent="0.25">
      <c r="A3" s="35"/>
      <c r="B3" s="35"/>
      <c r="C3" s="35"/>
      <c r="D3" s="35"/>
      <c r="E3" s="35"/>
      <c r="F3" s="35"/>
      <c r="G3" s="35"/>
      <c r="H3" s="35"/>
      <c r="I3" s="35"/>
      <c r="J3" s="35"/>
      <c r="K3" s="35"/>
      <c r="L3" s="35"/>
      <c r="M3" s="35"/>
      <c r="N3" s="35"/>
      <c r="O3" s="35"/>
      <c r="P3" s="35"/>
      <c r="Q3" s="35"/>
      <c r="R3" s="35"/>
      <c r="S3" s="35"/>
      <c r="T3" s="35"/>
      <c r="U3" s="35"/>
    </row>
    <row r="4" spans="1:21" x14ac:dyDescent="0.25">
      <c r="A4" s="35"/>
      <c r="B4" s="35"/>
      <c r="C4" s="35"/>
      <c r="D4" s="35"/>
      <c r="E4" s="35"/>
      <c r="F4" s="35"/>
      <c r="G4" s="35"/>
      <c r="H4" s="35"/>
      <c r="I4" s="35"/>
      <c r="J4" s="35"/>
      <c r="K4" s="35"/>
      <c r="L4" s="35"/>
      <c r="M4" s="35"/>
      <c r="N4" s="35"/>
      <c r="O4" s="35"/>
      <c r="P4" s="35"/>
      <c r="Q4" s="35"/>
      <c r="R4" s="35"/>
      <c r="S4" s="35"/>
      <c r="T4" s="35"/>
      <c r="U4" s="35"/>
    </row>
    <row r="5" spans="1:21" x14ac:dyDescent="0.25">
      <c r="A5" s="35"/>
      <c r="B5" s="35"/>
      <c r="C5" s="35"/>
      <c r="D5" s="35"/>
      <c r="E5" s="35"/>
      <c r="F5" s="35"/>
      <c r="G5" s="35"/>
      <c r="H5" s="35"/>
      <c r="I5" s="35"/>
      <c r="J5" s="35"/>
      <c r="K5" s="35"/>
      <c r="L5" s="35"/>
      <c r="M5" s="35"/>
      <c r="N5" s="35"/>
      <c r="O5" s="35"/>
      <c r="P5" s="35"/>
      <c r="Q5" s="35"/>
      <c r="R5" s="35"/>
      <c r="S5" s="35"/>
      <c r="T5" s="35"/>
      <c r="U5" s="35"/>
    </row>
    <row r="6" spans="1:21" x14ac:dyDescent="0.25">
      <c r="A6" s="35"/>
      <c r="B6" s="35"/>
      <c r="C6" s="35"/>
      <c r="D6" s="35"/>
      <c r="E6" s="35"/>
      <c r="F6" s="35"/>
      <c r="G6" s="35"/>
      <c r="H6" s="35"/>
      <c r="I6" s="35"/>
      <c r="J6" s="35"/>
      <c r="K6" s="35"/>
      <c r="L6" s="35"/>
      <c r="M6" s="35"/>
      <c r="N6" s="35"/>
      <c r="O6" s="35"/>
      <c r="P6" s="35"/>
      <c r="Q6" s="35"/>
      <c r="R6" s="35"/>
      <c r="S6" s="35"/>
      <c r="T6" s="35"/>
      <c r="U6" s="35"/>
    </row>
    <row r="7" spans="1:21" x14ac:dyDescent="0.25">
      <c r="A7" s="35"/>
      <c r="B7" s="35"/>
      <c r="C7" s="35"/>
      <c r="D7" s="35"/>
      <c r="E7" s="35"/>
      <c r="F7" s="35"/>
      <c r="G7" s="35"/>
      <c r="H7" s="35"/>
      <c r="I7" s="35"/>
      <c r="J7" s="35"/>
      <c r="K7" s="35"/>
      <c r="L7" s="35"/>
      <c r="M7" s="35"/>
      <c r="N7" s="35"/>
      <c r="O7" s="35"/>
      <c r="P7" s="35"/>
      <c r="Q7" s="35"/>
      <c r="R7" s="35"/>
      <c r="S7" s="35"/>
      <c r="T7" s="35"/>
      <c r="U7" s="35"/>
    </row>
    <row r="8" spans="1:21" x14ac:dyDescent="0.25">
      <c r="A8" s="35"/>
      <c r="B8" s="35"/>
      <c r="C8" s="35"/>
      <c r="D8" s="35"/>
      <c r="E8" s="35"/>
      <c r="F8" s="35"/>
      <c r="G8" s="35"/>
      <c r="H8" s="35"/>
      <c r="I8" s="35"/>
      <c r="J8" s="35"/>
      <c r="K8" s="35"/>
      <c r="L8" s="35"/>
      <c r="M8" s="35"/>
      <c r="N8" s="35"/>
      <c r="O8" s="35"/>
      <c r="P8" s="35"/>
      <c r="Q8" s="35"/>
      <c r="R8" s="35"/>
      <c r="S8" s="35"/>
      <c r="T8" s="35"/>
      <c r="U8" s="35"/>
    </row>
    <row r="9" spans="1:21" x14ac:dyDescent="0.25">
      <c r="A9" s="35"/>
      <c r="B9" s="35"/>
      <c r="C9" s="35"/>
      <c r="D9" s="35"/>
      <c r="E9" s="35"/>
      <c r="F9" s="35"/>
      <c r="G9" s="35"/>
      <c r="H9" s="35"/>
      <c r="I9" s="35"/>
      <c r="J9" s="35"/>
      <c r="K9" s="35"/>
      <c r="L9" s="35"/>
      <c r="M9" s="35"/>
      <c r="N9" s="35"/>
      <c r="O9" s="35"/>
      <c r="P9" s="35"/>
      <c r="Q9" s="35"/>
      <c r="R9" s="35"/>
      <c r="S9" s="35"/>
      <c r="T9" s="35"/>
      <c r="U9" s="35"/>
    </row>
    <row r="10" spans="1:21" x14ac:dyDescent="0.25">
      <c r="A10" s="35"/>
      <c r="B10" s="35"/>
      <c r="C10" s="35"/>
      <c r="D10" s="35"/>
      <c r="E10" s="35"/>
      <c r="F10" s="35"/>
      <c r="G10" s="35"/>
      <c r="H10" s="35"/>
      <c r="I10" s="35"/>
      <c r="J10" s="35"/>
      <c r="K10" s="35"/>
      <c r="L10" s="35"/>
      <c r="M10" s="35"/>
      <c r="N10" s="35"/>
      <c r="O10" s="35"/>
      <c r="P10" s="35"/>
      <c r="Q10" s="35"/>
      <c r="R10" s="35"/>
      <c r="S10" s="35"/>
      <c r="T10" s="35"/>
      <c r="U10" s="35"/>
    </row>
    <row r="11" spans="1:21" x14ac:dyDescent="0.25">
      <c r="A11" s="35"/>
      <c r="B11" s="35"/>
      <c r="C11" s="35"/>
      <c r="D11" s="35"/>
      <c r="E11" s="35"/>
      <c r="F11" s="35"/>
      <c r="G11" s="35"/>
      <c r="H11" s="35"/>
      <c r="I11" s="35"/>
      <c r="J11" s="35"/>
      <c r="K11" s="35"/>
      <c r="L11" s="35"/>
      <c r="M11" s="35"/>
      <c r="N11" s="35"/>
      <c r="O11" s="35"/>
      <c r="P11" s="35"/>
      <c r="Q11" s="35"/>
      <c r="R11" s="35"/>
      <c r="S11" s="35"/>
      <c r="T11" s="35"/>
      <c r="U11" s="35"/>
    </row>
    <row r="12" spans="1:21" x14ac:dyDescent="0.25">
      <c r="A12" s="35"/>
      <c r="B12" s="35"/>
      <c r="C12" s="35"/>
      <c r="D12" s="35"/>
      <c r="E12" s="35"/>
      <c r="F12" s="35"/>
      <c r="G12" s="35"/>
      <c r="H12" s="35"/>
      <c r="I12" s="35"/>
      <c r="J12" s="35"/>
      <c r="K12" s="35"/>
      <c r="L12" s="35"/>
      <c r="M12" s="35"/>
      <c r="N12" s="35"/>
      <c r="O12" s="35"/>
      <c r="P12" s="35"/>
      <c r="Q12" s="35"/>
      <c r="R12" s="35"/>
      <c r="S12" s="35"/>
      <c r="T12" s="35"/>
      <c r="U12" s="35"/>
    </row>
    <row r="13" spans="1:21" x14ac:dyDescent="0.25">
      <c r="A13" s="35"/>
      <c r="B13" s="35"/>
      <c r="C13" s="35"/>
      <c r="D13" s="35"/>
      <c r="E13" s="35"/>
      <c r="F13" s="35"/>
      <c r="G13" s="35"/>
      <c r="H13" s="35"/>
      <c r="I13" s="35"/>
      <c r="J13" s="35"/>
      <c r="K13" s="35"/>
      <c r="L13" s="35"/>
      <c r="M13" s="35"/>
      <c r="N13" s="35"/>
      <c r="O13" s="35"/>
      <c r="P13" s="35"/>
      <c r="Q13" s="35"/>
      <c r="R13" s="35"/>
      <c r="S13" s="35"/>
      <c r="T13" s="35"/>
      <c r="U13" s="35"/>
    </row>
    <row r="14" spans="1:21" x14ac:dyDescent="0.25">
      <c r="A14" s="35"/>
      <c r="B14" s="35"/>
      <c r="C14" s="35"/>
      <c r="D14" s="35"/>
      <c r="E14" s="35"/>
      <c r="F14" s="35"/>
      <c r="G14" s="35"/>
      <c r="H14" s="35"/>
      <c r="I14" s="35"/>
      <c r="J14" s="35"/>
      <c r="K14" s="35"/>
      <c r="L14" s="35"/>
      <c r="M14" s="35"/>
      <c r="N14" s="35"/>
      <c r="O14" s="35"/>
      <c r="P14" s="35"/>
      <c r="Q14" s="35"/>
      <c r="R14" s="35"/>
      <c r="S14" s="35"/>
      <c r="T14" s="35"/>
      <c r="U14" s="35"/>
    </row>
    <row r="15" spans="1:21" x14ac:dyDescent="0.25">
      <c r="A15" s="35"/>
      <c r="B15" s="35"/>
      <c r="C15" s="35"/>
      <c r="D15" s="35"/>
      <c r="E15" s="35"/>
      <c r="F15" s="35"/>
      <c r="G15" s="35"/>
      <c r="H15" s="35"/>
      <c r="I15" s="35"/>
      <c r="J15" s="35"/>
      <c r="K15" s="35"/>
      <c r="L15" s="35"/>
      <c r="M15" s="35"/>
      <c r="N15" s="35"/>
      <c r="O15" s="35"/>
      <c r="P15" s="35"/>
      <c r="Q15" s="35"/>
      <c r="R15" s="35"/>
      <c r="S15" s="35"/>
      <c r="T15" s="35"/>
      <c r="U15" s="35"/>
    </row>
    <row r="16" spans="1:21" x14ac:dyDescent="0.25">
      <c r="A16" s="35"/>
      <c r="B16" s="35"/>
      <c r="C16" s="35"/>
      <c r="D16" s="35"/>
      <c r="E16" s="35"/>
      <c r="F16" s="35"/>
      <c r="G16" s="35"/>
      <c r="H16" s="35"/>
      <c r="I16" s="35"/>
      <c r="J16" s="35"/>
      <c r="K16" s="35"/>
      <c r="L16" s="35"/>
      <c r="M16" s="35"/>
      <c r="N16" s="35"/>
      <c r="O16" s="35"/>
      <c r="P16" s="35"/>
      <c r="Q16" s="35"/>
      <c r="R16" s="35"/>
      <c r="S16" s="35"/>
      <c r="T16" s="35"/>
      <c r="U16" s="35"/>
    </row>
    <row r="17" spans="1:21" x14ac:dyDescent="0.25">
      <c r="A17" s="35"/>
      <c r="B17" s="35"/>
      <c r="C17" s="35"/>
      <c r="D17" s="35"/>
      <c r="E17" s="35"/>
      <c r="F17" s="35"/>
      <c r="G17" s="35"/>
      <c r="H17" s="35"/>
      <c r="I17" s="35"/>
      <c r="J17" s="35"/>
      <c r="K17" s="35"/>
      <c r="L17" s="35"/>
      <c r="M17" s="35"/>
      <c r="N17" s="35"/>
      <c r="O17" s="35"/>
      <c r="P17" s="35"/>
      <c r="Q17" s="35"/>
      <c r="R17" s="35"/>
      <c r="S17" s="35"/>
      <c r="T17" s="35"/>
      <c r="U17" s="35"/>
    </row>
    <row r="18" spans="1:21" x14ac:dyDescent="0.25">
      <c r="A18" s="35"/>
      <c r="B18" s="35"/>
      <c r="C18" s="35"/>
      <c r="D18" s="35"/>
      <c r="E18" s="35"/>
      <c r="F18" s="35"/>
      <c r="G18" s="35"/>
      <c r="H18" s="35"/>
      <c r="I18" s="35"/>
      <c r="J18" s="35"/>
      <c r="K18" s="35"/>
      <c r="L18" s="35"/>
      <c r="M18" s="35"/>
      <c r="N18" s="35"/>
      <c r="O18" s="35"/>
      <c r="P18" s="35"/>
      <c r="Q18" s="35"/>
      <c r="R18" s="35"/>
      <c r="S18" s="35"/>
      <c r="T18" s="35"/>
      <c r="U18" s="35"/>
    </row>
    <row r="19" spans="1:21" x14ac:dyDescent="0.25">
      <c r="A19" s="35"/>
      <c r="B19" s="35"/>
      <c r="C19" s="35"/>
      <c r="D19" s="35"/>
      <c r="E19" s="35"/>
      <c r="F19" s="35"/>
      <c r="G19" s="35"/>
      <c r="H19" s="35"/>
      <c r="I19" s="35"/>
      <c r="J19" s="35"/>
      <c r="K19" s="35"/>
      <c r="L19" s="35"/>
      <c r="M19" s="35"/>
      <c r="N19" s="35"/>
      <c r="O19" s="35"/>
      <c r="P19" s="35"/>
      <c r="Q19" s="35"/>
      <c r="R19" s="35"/>
      <c r="S19" s="35"/>
      <c r="T19" s="35"/>
      <c r="U19" s="35"/>
    </row>
    <row r="20" spans="1:21" x14ac:dyDescent="0.25">
      <c r="A20" s="35"/>
      <c r="B20" s="35"/>
      <c r="C20" s="35"/>
      <c r="D20" s="35"/>
      <c r="E20" s="35"/>
      <c r="F20" s="35"/>
      <c r="G20" s="35"/>
      <c r="H20" s="35"/>
      <c r="I20" s="35"/>
      <c r="J20" s="35"/>
      <c r="K20" s="35"/>
      <c r="L20" s="35"/>
      <c r="M20" s="35"/>
      <c r="N20" s="35"/>
      <c r="O20" s="35"/>
      <c r="P20" s="35"/>
      <c r="Q20" s="35"/>
      <c r="R20" s="35"/>
      <c r="S20" s="35"/>
      <c r="T20" s="35"/>
      <c r="U20" s="35"/>
    </row>
    <row r="21" spans="1:21" x14ac:dyDescent="0.25">
      <c r="A21" s="35"/>
      <c r="B21" s="35"/>
      <c r="C21" s="35"/>
      <c r="D21" s="35"/>
      <c r="E21" s="35"/>
      <c r="F21" s="35"/>
      <c r="G21" s="35"/>
      <c r="H21" s="35"/>
      <c r="I21" s="35"/>
      <c r="J21" s="35"/>
      <c r="K21" s="35"/>
      <c r="L21" s="35"/>
      <c r="M21" s="35"/>
      <c r="N21" s="35"/>
      <c r="O21" s="35"/>
      <c r="P21" s="35"/>
      <c r="Q21" s="35"/>
      <c r="R21" s="35"/>
      <c r="S21" s="35"/>
      <c r="T21" s="35"/>
      <c r="U21" s="35"/>
    </row>
    <row r="22" spans="1:21" x14ac:dyDescent="0.25">
      <c r="A22" s="35"/>
      <c r="B22" s="35"/>
      <c r="C22" s="35"/>
      <c r="D22" s="35"/>
      <c r="E22" s="35"/>
      <c r="F22" s="35"/>
      <c r="G22" s="35"/>
      <c r="H22" s="35"/>
      <c r="I22" s="35"/>
      <c r="J22" s="35"/>
      <c r="K22" s="35"/>
      <c r="L22" s="35"/>
      <c r="M22" s="35"/>
      <c r="N22" s="35"/>
      <c r="O22" s="35"/>
      <c r="P22" s="35"/>
      <c r="Q22" s="35"/>
      <c r="R22" s="35"/>
      <c r="S22" s="35"/>
      <c r="T22" s="35"/>
      <c r="U22" s="35"/>
    </row>
    <row r="23" spans="1:21" x14ac:dyDescent="0.25">
      <c r="A23" s="35"/>
      <c r="B23" s="35"/>
      <c r="C23" s="35"/>
      <c r="D23" s="35"/>
      <c r="E23" s="35"/>
      <c r="F23" s="35"/>
      <c r="G23" s="35"/>
      <c r="H23" s="35"/>
      <c r="I23" s="35"/>
      <c r="J23" s="35"/>
      <c r="K23" s="35"/>
      <c r="L23" s="35"/>
      <c r="M23" s="35"/>
      <c r="N23" s="35"/>
      <c r="O23" s="35"/>
      <c r="P23" s="35"/>
      <c r="Q23" s="35"/>
      <c r="R23" s="35"/>
      <c r="S23" s="35"/>
      <c r="T23" s="35"/>
      <c r="U23" s="35"/>
    </row>
  </sheetData>
  <mergeCells count="1">
    <mergeCell ref="A1:U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F59F-E403-40A4-A9F2-2ECAFA28117A}">
  <dimension ref="A1:C126"/>
  <sheetViews>
    <sheetView workbookViewId="0">
      <selection activeCell="P10" sqref="P10"/>
    </sheetView>
  </sheetViews>
  <sheetFormatPr defaultRowHeight="18.75" x14ac:dyDescent="0.3"/>
  <cols>
    <col min="1" max="16384" width="9.140625" style="37"/>
  </cols>
  <sheetData>
    <row r="1" spans="1:1" x14ac:dyDescent="0.3">
      <c r="A1" s="37" t="s">
        <v>4038</v>
      </c>
    </row>
    <row r="2" spans="1:1" x14ac:dyDescent="0.3">
      <c r="A2" s="37" t="s">
        <v>4039</v>
      </c>
    </row>
    <row r="23" spans="1:3" x14ac:dyDescent="0.3">
      <c r="A23" s="37" t="s">
        <v>4040</v>
      </c>
      <c r="C23" s="37" t="s">
        <v>4041</v>
      </c>
    </row>
    <row r="48" spans="1:1" x14ac:dyDescent="0.3">
      <c r="A48" s="37" t="s">
        <v>4042</v>
      </c>
    </row>
    <row r="74" spans="1:1" x14ac:dyDescent="0.3">
      <c r="A74" s="37" t="s">
        <v>4043</v>
      </c>
    </row>
    <row r="99" spans="1:1" x14ac:dyDescent="0.3">
      <c r="A99" s="37" t="s">
        <v>4044</v>
      </c>
    </row>
    <row r="126" spans="1:1" x14ac:dyDescent="0.3">
      <c r="A126" s="37" t="s">
        <v>4045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2D40B27E-C7FA-41B0-8AA5-A8DC3A3375AA}">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759511E3-6AF4-4FCA-A0B3-0B7CDCF2C2D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66E9A3C2-6CFB-4DC7-B59D-2D2BEA7043C0}">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5B3B65BE-6C11-4271-B762-16C153D06378}">
  <ds:schemaRefs>
    <ds:schemaRef ds:uri="http://www.w3.org/2001/XMLSchema"/>
    <ds:schemaRef ds:uri="http://microsoft.data.visualization.Client.Excel.PState/1.0"/>
  </ds:schemaRefs>
</ds:datastoreItem>
</file>

<file path=customXml/itemProps5.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Cleaned Customer Dim</vt:lpstr>
      <vt:lpstr>Product_Dim</vt:lpstr>
      <vt:lpstr>Cleaned Product Dim</vt:lpstr>
      <vt:lpstr>Store_Dim</vt:lpstr>
      <vt:lpstr>Cleaned Store Dim</vt:lpstr>
      <vt:lpstr>Sales_Fact</vt:lpstr>
      <vt:lpstr>Cleaned Sales_Facts</vt:lpstr>
      <vt:lpstr>Sales Pivot Table &amp; Chart</vt:lpstr>
      <vt:lpstr>Sales Dashboard</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DELL</cp:lastModifiedBy>
  <cp:revision/>
  <dcterms:created xsi:type="dcterms:W3CDTF">2025-10-14T06:00:18Z</dcterms:created>
  <dcterms:modified xsi:type="dcterms:W3CDTF">2026-04-25T12:54:20Z</dcterms:modified>
  <cp:category/>
  <cp:contentStatus/>
</cp:coreProperties>
</file>