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11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aronsu/Documents/Berkeley Bootcamp/Assignment 1/"/>
    </mc:Choice>
  </mc:AlternateContent>
  <bookViews>
    <workbookView xWindow="8200" yWindow="460" windowWidth="20120" windowHeight="13840" activeTab="4"/>
  </bookViews>
  <sheets>
    <sheet name="Original Data" sheetId="1" r:id="rId1"/>
    <sheet name="Category" sheetId="4" r:id="rId2"/>
    <sheet name="Subcategory" sheetId="6" r:id="rId3"/>
    <sheet name="Campaign States Over Time" sheetId="9" r:id="rId4"/>
    <sheet name="Bonus" sheetId="10" r:id="rId5"/>
  </sheets>
  <definedNames>
    <definedName name="_xlnm._FilterDatabase" localSheetId="0" hidden="1">'Original Data'!$A$1:$U$4115</definedName>
  </definedNames>
  <calcPr calcId="162913" concurrentCalc="0"/>
  <pivotCaches>
    <pivotCache cacheId="8" r:id="rId6"/>
    <pivotCache cacheId="9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10" l="1"/>
  <c r="B9" i="10"/>
  <c r="H3" i="10"/>
  <c r="H4" i="10"/>
  <c r="H5" i="10"/>
  <c r="H6" i="10"/>
  <c r="H7" i="10"/>
  <c r="H8" i="10"/>
  <c r="E9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13" i="10"/>
  <c r="F12" i="10"/>
  <c r="F11" i="10"/>
  <c r="F10" i="10"/>
  <c r="F9" i="10"/>
  <c r="F8" i="10"/>
  <c r="F7" i="10"/>
  <c r="F6" i="10"/>
  <c r="F5" i="10"/>
  <c r="F4" i="10"/>
  <c r="F3" i="10"/>
  <c r="F2" i="10"/>
  <c r="E3" i="10"/>
  <c r="E4" i="10"/>
  <c r="E5" i="10"/>
  <c r="E6" i="10"/>
  <c r="E7" i="10"/>
  <c r="E8" i="10"/>
  <c r="E10" i="10"/>
  <c r="E11" i="10"/>
  <c r="E12" i="10"/>
  <c r="E13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D8" i="10"/>
  <c r="C8" i="10"/>
  <c r="B8" i="10"/>
  <c r="D7" i="10"/>
  <c r="C7" i="10"/>
  <c r="B7" i="10"/>
  <c r="D6" i="10"/>
  <c r="C6" i="10"/>
  <c r="B6" i="10"/>
  <c r="B2" i="10"/>
  <c r="B5" i="10"/>
  <c r="D5" i="10"/>
  <c r="C5" i="10"/>
  <c r="B4" i="10"/>
  <c r="D4" i="10"/>
  <c r="C4" i="10"/>
  <c r="B3" i="10"/>
  <c r="E2" i="10"/>
  <c r="D3" i="10"/>
  <c r="C3" i="10"/>
  <c r="D2" i="10"/>
  <c r="C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<sst xmlns="http://schemas.openxmlformats.org/spreadsheetml/2006/main" count="24820" uniqueCount="8400">
  <si>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</si>
  <si>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</si>
  <si>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</si>
  <si>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</si>
  <si>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</si>
  <si>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</si>
  <si>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</si>
  <si>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</si>
  <si>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</si>
  <si>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</si>
  <si>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</si>
  <si>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</si>
  <si>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</si>
  <si>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</si>
  <si>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</si>
  <si>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</si>
  <si>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</si>
  <si>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</si>
  <si>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</si>
  <si>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</si>
  <si>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</si>
  <si>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</si>
  <si>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</si>
  <si>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</si>
  <si>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</si>
  <si>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</si>
  <si>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</si>
  <si>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</si>
  <si>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</si>
  <si>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</si>
  <si>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</si>
  <si>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</si>
  <si>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</si>
  <si>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</si>
  <si>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</si>
  <si>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</si>
  <si>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</si>
  <si>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</si>
  <si>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</si>
  <si>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</si>
  <si>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</si>
  <si>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</si>
  <si>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</si>
  <si>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</si>
  <si>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</si>
  <si>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</si>
  <si>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</si>
  <si>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</si>
  <si>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</si>
  <si>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</si>
  <si>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</si>
  <si>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</si>
  <si>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</si>
  <si>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</si>
  <si>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</si>
  <si>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</si>
  <si>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</si>
  <si>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</si>
  <si>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</si>
  <si>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</si>
  <si>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</si>
  <si>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</si>
  <si>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</si>
  <si>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</si>
  <si>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</si>
  <si>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</si>
  <si>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</si>
  <si>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</si>
  <si>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</si>
  <si>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</si>
  <si>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</si>
  <si>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</si>
  <si>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</si>
  <si>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</si>
  <si>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</si>
  <si>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</si>
  <si>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</si>
  <si>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</si>
  <si>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</si>
  <si>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</si>
  <si>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</si>
  <si>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</si>
  <si>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</si>
  <si>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</si>
  <si>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</si>
  <si>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</si>
  <si>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</si>
  <si>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</si>
  <si>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</si>
  <si>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</si>
  <si>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</si>
  <si>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</si>
  <si>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</si>
  <si>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</si>
  <si>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</si>
  <si>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</si>
  <si>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</si>
  <si>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</si>
  <si>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</si>
  <si>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</si>
  <si>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</si>
  <si>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</si>
  <si>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</si>
  <si>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</si>
  <si>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</si>
  <si>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</si>
  <si>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</si>
  <si>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</si>
  <si>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</si>
  <si>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</si>
  <si>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</si>
  <si>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</si>
  <si>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</si>
  <si>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</si>
  <si>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</si>
  <si>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</si>
  <si>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</si>
  <si>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</si>
  <si>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</si>
  <si>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</si>
  <si>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</si>
  <si>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</si>
  <si>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</si>
  <si>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</si>
  <si>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</si>
  <si>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</si>
  <si>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</si>
  <si>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</si>
  <si>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</si>
  <si>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</si>
  <si>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</si>
  <si>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</si>
  <si>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</si>
  <si>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</si>
  <si>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</si>
  <si>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</si>
  <si>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</si>
  <si>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</si>
  <si>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</si>
  <si>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</si>
  <si>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</si>
  <si>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</si>
  <si>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</si>
  <si>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</si>
  <si>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</si>
  <si>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</si>
  <si>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</si>
  <si>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</si>
  <si>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</si>
  <si>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</si>
  <si>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</si>
  <si>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</si>
  <si>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</si>
  <si>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</si>
  <si>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</si>
  <si>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</si>
  <si>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</si>
  <si>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</si>
  <si>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</si>
  <si>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</si>
  <si>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</si>
  <si>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</si>
  <si>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</si>
  <si>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</si>
  <si>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</si>
  <si>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</si>
  <si>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</si>
  <si>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</si>
  <si>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</si>
  <si>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</si>
  <si>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</si>
  <si>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</si>
  <si>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</si>
  <si>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</si>
  <si>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</si>
  <si>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</si>
  <si>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</si>
  <si>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</si>
  <si>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</si>
  <si>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</si>
  <si>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</si>
  <si>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</si>
  <si>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</si>
  <si>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</si>
  <si>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</si>
  <si>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</si>
  <si>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</si>
  <si>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</si>
  <si>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</si>
  <si>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</si>
  <si>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</si>
  <si>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</si>
  <si>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</si>
  <si>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</si>
  <si>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</si>
  <si>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</si>
  <si>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</si>
  <si>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</si>
  <si>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</si>
  <si>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</si>
  <si>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</si>
  <si>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</si>
  <si>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</si>
  <si>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</si>
  <si>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</si>
  <si>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</si>
  <si>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</si>
  <si>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</si>
  <si>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</si>
  <si>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</si>
  <si>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</si>
  <si>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</si>
  <si>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</si>
  <si>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</si>
  <si>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</si>
  <si>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</si>
  <si>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</si>
  <si>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</si>
  <si>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</si>
  <si>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</si>
  <si>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</si>
  <si>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</si>
  <si>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</si>
  <si>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</si>
  <si>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</si>
  <si>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</si>
  <si>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</si>
  <si>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</si>
  <si>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</si>
  <si>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</si>
  <si>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</si>
  <si>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</si>
  <si>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</si>
  <si>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</si>
  <si>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</si>
  <si>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</si>
  <si>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</si>
  <si>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</si>
  <si>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</si>
  <si>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</si>
  <si>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</si>
  <si>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</si>
  <si>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</si>
  <si>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</si>
  <si>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</si>
  <si>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</si>
  <si>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</si>
  <si>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</si>
  <si>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</si>
  <si>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</si>
  <si>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</si>
  <si>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</si>
  <si>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</si>
  <si>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</si>
  <si>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</si>
  <si>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</si>
  <si>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</si>
  <si>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</si>
  <si>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</si>
  <si>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</si>
  <si>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</si>
  <si>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</si>
  <si>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</si>
  <si>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</si>
  <si>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</si>
  <si>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</si>
  <si>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</si>
  <si>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</si>
  <si>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</si>
  <si>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</si>
  <si>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</si>
  <si>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</si>
  <si>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</si>
  <si>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</si>
  <si>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</si>
  <si>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</si>
  <si>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</si>
  <si>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</si>
  <si>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</si>
  <si>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</si>
  <si>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</si>
  <si>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</si>
  <si>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</si>
  <si>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</si>
  <si>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</si>
  <si>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</si>
  <si>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</si>
  <si>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</si>
  <si>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</si>
  <si>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</si>
  <si>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</si>
  <si>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</si>
  <si>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</si>
  <si>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</si>
  <si>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</si>
  <si>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</si>
  <si>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</si>
  <si>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</si>
  <si>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</si>
  <si>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</si>
  <si>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</si>
  <si>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</si>
  <si>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</si>
  <si>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</si>
  <si>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</si>
  <si>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</si>
  <si>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</si>
  <si>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</si>
  <si>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</si>
  <si>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</si>
  <si>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</si>
  <si>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</si>
  <si>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</si>
  <si>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</si>
  <si>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</si>
  <si>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</si>
  <si>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</si>
  <si>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</si>
  <si>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</si>
  <si>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</si>
  <si>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</si>
  <si>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</si>
  <si>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</si>
  <si>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</si>
  <si>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</si>
  <si>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</si>
  <si>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</si>
  <si>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</si>
  <si>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</si>
  <si>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</si>
  <si>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</si>
  <si>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</si>
  <si>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</si>
  <si>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</si>
  <si>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</si>
  <si>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</si>
  <si>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</si>
  <si>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</si>
  <si>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</si>
  <si>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</si>
  <si>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</si>
  <si>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</si>
  <si>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</si>
  <si>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</si>
  <si>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</si>
  <si>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</si>
  <si>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</si>
  <si>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</si>
  <si>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</si>
  <si>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</si>
  <si>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</si>
  <si>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</si>
  <si>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</si>
  <si>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</si>
  <si>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</si>
  <si>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</si>
  <si>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</si>
  <si>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</si>
  <si>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</si>
  <si>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</si>
  <si>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</si>
  <si>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</si>
  <si>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</si>
  <si>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</si>
  <si>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</si>
  <si>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</si>
  <si>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</si>
  <si>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</si>
  <si>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</si>
  <si>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</si>
  <si>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</si>
  <si>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</si>
  <si>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</si>
  <si>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</si>
  <si>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</si>
  <si>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</si>
  <si>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</si>
  <si>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</si>
  <si>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</si>
  <si>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</si>
  <si>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</si>
  <si>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</si>
  <si>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</si>
  <si>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</si>
  <si>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</si>
  <si>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</si>
  <si>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</si>
  <si>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</si>
  <si>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</si>
  <si>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</si>
  <si>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</si>
  <si>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</si>
  <si>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</si>
  <si>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</si>
  <si>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</si>
  <si>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</si>
  <si>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</si>
  <si>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</si>
  <si>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</si>
  <si>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</si>
  <si>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</si>
  <si>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</si>
  <si>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</si>
  <si>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</si>
  <si>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</si>
  <si>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</si>
  <si>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</si>
  <si>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</si>
  <si>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</si>
  <si>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</si>
  <si>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</si>
  <si>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</si>
  <si>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</si>
  <si>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</si>
  <si>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</si>
  <si>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</si>
  <si>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</si>
  <si>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</si>
  <si>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</si>
  <si>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</si>
  <si>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</si>
  <si>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</si>
  <si>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</si>
  <si>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</si>
  <si>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</si>
  <si>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</si>
  <si>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</si>
  <si>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</si>
  <si>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</si>
  <si>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</si>
  <si>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</si>
  <si>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</si>
  <si>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</si>
  <si>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</si>
  <si>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</si>
  <si>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</si>
  <si>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</si>
  <si>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</si>
  <si>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</si>
  <si>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</si>
  <si>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</si>
  <si>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</si>
  <si>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</si>
  <si>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</si>
  <si>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</si>
  <si>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</si>
  <si>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</si>
  <si>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</si>
  <si>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</si>
  <si>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</si>
  <si>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</si>
  <si>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</si>
  <si>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</si>
  <si>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</si>
  <si>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</si>
  <si>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</si>
  <si>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</si>
  <si>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</si>
  <si>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</si>
  <si>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</si>
  <si>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</si>
  <si>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</si>
  <si>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</si>
  <si>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</si>
  <si>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</si>
  <si>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</si>
  <si>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</si>
  <si>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</si>
  <si>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</si>
  <si>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</si>
  <si>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</si>
  <si>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</si>
  <si>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</si>
  <si>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</si>
  <si>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</si>
  <si>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</si>
  <si>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</si>
  <si>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</si>
  <si>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</si>
  <si>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</si>
  <si>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</si>
  <si>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</si>
  <si>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</si>
  <si>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</si>
  <si>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</si>
  <si>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</si>
  <si>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</si>
  <si>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</si>
  <si>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</si>
  <si>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</si>
  <si>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</si>
  <si>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</si>
  <si>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</si>
  <si>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</si>
  <si>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</si>
  <si>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</si>
  <si>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</si>
  <si>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</si>
  <si>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</si>
  <si>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</si>
  <si>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</si>
  <si>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</si>
  <si>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</si>
  <si>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</si>
  <si>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</si>
  <si>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</si>
  <si>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</si>
  <si>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</si>
  <si>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</si>
  <si>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</si>
  <si>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</si>
  <si>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</si>
  <si>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</si>
  <si>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</si>
  <si>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</si>
  <si>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</si>
  <si>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</si>
  <si>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</si>
  <si>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</si>
  <si>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</si>
  <si>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</si>
  <si>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</si>
  <si>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</si>
  <si>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</si>
  <si>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</si>
  <si>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</si>
  <si>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</si>
  <si>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</si>
  <si>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</si>
  <si>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</si>
  <si>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</si>
  <si>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</si>
  <si>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</si>
  <si>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</si>
  <si>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</si>
  <si>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</si>
  <si>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</si>
  <si>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</si>
  <si>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</si>
  <si>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</si>
  <si>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</si>
  <si>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</si>
  <si>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</si>
  <si>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</si>
  <si>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</si>
  <si>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</si>
  <si>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</si>
  <si>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</si>
  <si>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</si>
  <si>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</si>
  <si>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</si>
  <si>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</si>
  <si>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</si>
  <si>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</si>
  <si>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</si>
  <si>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</si>
  <si>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</si>
  <si>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</si>
  <si>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</si>
  <si>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</si>
  <si>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</si>
  <si>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</si>
  <si>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</si>
  <si>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</si>
  <si>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</si>
  <si>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</si>
  <si>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</si>
  <si>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</si>
  <si>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</si>
  <si>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</si>
  <si>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</si>
  <si>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</si>
  <si>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</si>
  <si>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</si>
  <si>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</si>
  <si>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</si>
  <si>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</si>
  <si>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</si>
  <si>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</si>
  <si>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</si>
  <si>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</si>
  <si>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</si>
  <si>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</si>
  <si>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</si>
  <si>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</si>
  <si>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</si>
  <si>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</si>
  <si>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</si>
  <si>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</si>
  <si>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</si>
  <si>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</si>
  <si>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</si>
  <si>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</si>
  <si>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</si>
  <si>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</si>
  <si>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</si>
  <si>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</si>
  <si>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</si>
  <si>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</si>
  <si>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</si>
  <si>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</si>
  <si>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</si>
  <si>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</si>
  <si>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</si>
  <si>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</si>
  <si>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</si>
  <si>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</si>
  <si>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</si>
  <si>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</si>
  <si>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</si>
  <si>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</si>
  <si>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</si>
  <si>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</si>
  <si>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</si>
  <si>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</si>
  <si>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</si>
  <si>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</si>
  <si>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</si>
  <si>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</si>
  <si>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</si>
  <si>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</si>
  <si>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</si>
  <si>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</si>
  <si>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</si>
  <si>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</si>
  <si>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</si>
  <si>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</si>
  <si>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</si>
  <si>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</si>
  <si>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</si>
  <si>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</si>
  <si>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</si>
  <si>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</si>
  <si>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</si>
  <si>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</si>
  <si>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</si>
  <si>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</si>
  <si>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</si>
  <si>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</si>
  <si>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</si>
  <si>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</si>
  <si>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</si>
  <si>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</si>
  <si>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</si>
  <si>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</si>
  <si>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</si>
  <si>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</si>
  <si>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</si>
  <si>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</si>
  <si>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</si>
  <si>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</si>
  <si>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</si>
  <si>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</si>
  <si>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</si>
  <si>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</si>
  <si>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</si>
  <si>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</si>
  <si>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</si>
  <si>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</si>
  <si>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</si>
  <si>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</si>
  <si>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</si>
  <si>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</si>
  <si>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</si>
  <si>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</si>
  <si>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</si>
  <si>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</si>
  <si>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</si>
  <si>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</si>
  <si>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</si>
  <si>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</si>
  <si>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</si>
  <si>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</si>
  <si>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</si>
  <si>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</si>
  <si>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</si>
  <si>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</si>
  <si>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</si>
  <si>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</si>
  <si>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</si>
  <si>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</si>
  <si>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</si>
  <si>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</si>
  <si>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</si>
  <si>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</si>
  <si>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</si>
  <si>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</si>
  <si>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</si>
  <si>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</si>
  <si>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</si>
  <si>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</si>
  <si>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</si>
  <si>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</si>
  <si>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</si>
  <si>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</si>
  <si>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</si>
  <si>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</si>
  <si>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</si>
  <si>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</si>
  <si>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</si>
  <si>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</si>
  <si>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</si>
  <si>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</si>
  <si>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</si>
  <si>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</si>
  <si>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</si>
  <si>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</si>
  <si>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</si>
  <si>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</si>
  <si>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</si>
  <si>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</si>
  <si>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</si>
  <si>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</si>
  <si>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</si>
  <si>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</si>
  <si>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</si>
  <si>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</si>
  <si>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</si>
  <si>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</si>
  <si>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</si>
  <si>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</si>
  <si>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</si>
  <si>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</si>
  <si>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</si>
  <si>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</si>
  <si>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</si>
  <si>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</si>
  <si>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</si>
  <si>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</si>
  <si>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</si>
  <si>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</si>
  <si>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</si>
  <si>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</si>
  <si>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</si>
  <si>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</si>
  <si>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</si>
  <si>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</si>
  <si>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</si>
  <si>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</si>
  <si>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</si>
  <si>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</si>
  <si>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</si>
  <si>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</si>
  <si>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</si>
  <si>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</si>
  <si>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</si>
  <si>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</si>
  <si>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</si>
  <si>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</si>
  <si>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</si>
  <si>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</si>
  <si>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</si>
  <si>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</si>
  <si>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</si>
  <si>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</si>
  <si>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</si>
  <si>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</si>
  <si>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</si>
  <si>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</si>
  <si>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</si>
  <si>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</si>
  <si>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</si>
  <si>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</si>
  <si>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</si>
  <si>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</si>
  <si>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</si>
  <si>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</si>
  <si>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</si>
  <si>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</si>
  <si>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</si>
  <si>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</si>
  <si>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</si>
  <si>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</si>
  <si>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</si>
  <si>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</si>
  <si>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</si>
  <si>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</si>
  <si>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</si>
  <si>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</si>
  <si>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</si>
  <si>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</si>
  <si>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</si>
  <si>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</si>
  <si>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</si>
  <si>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</si>
  <si>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</si>
  <si>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</si>
  <si>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</si>
  <si>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</si>
  <si>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</si>
  <si>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</si>
  <si>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</si>
  <si>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</si>
  <si>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</si>
  <si>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</si>
  <si>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</si>
  <si>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</si>
  <si>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</si>
  <si>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</si>
  <si>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</si>
  <si>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</si>
  <si>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</si>
  <si>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</si>
  <si>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</si>
  <si>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</si>
  <si>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</si>
  <si>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</si>
  <si>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</si>
  <si>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</si>
  <si>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</si>
  <si>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</si>
  <si>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</si>
  <si>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</si>
  <si>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</si>
  <si>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</si>
  <si>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</si>
  <si>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</si>
  <si>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</si>
  <si>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</si>
  <si>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</si>
  <si>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</si>
  <si>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</si>
  <si>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</si>
  <si>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</si>
  <si>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</si>
  <si>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</si>
  <si>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</si>
  <si>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</si>
  <si>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</si>
  <si>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</si>
  <si>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</si>
  <si>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</si>
  <si>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</si>
  <si>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</si>
  <si>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</si>
  <si>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</si>
  <si>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</si>
  <si>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</si>
  <si>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</si>
  <si>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</si>
  <si>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</si>
  <si>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</si>
  <si>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</si>
  <si>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</si>
  <si>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</si>
  <si>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</si>
  <si>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</si>
  <si>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</si>
  <si>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</si>
  <si>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</si>
  <si>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</si>
  <si>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</si>
  <si>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</si>
  <si>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</si>
  <si>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</si>
  <si>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</si>
  <si>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</si>
  <si>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</si>
  <si>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</si>
  <si>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</si>
  <si>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</si>
  <si>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</si>
  <si>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</si>
  <si>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</si>
  <si>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</si>
  <si>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</si>
  <si>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</si>
  <si>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</si>
  <si>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</si>
  <si>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</si>
  <si>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</si>
  <si>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</si>
  <si>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</si>
  <si>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</si>
  <si>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</si>
  <si>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</si>
  <si>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</si>
  <si>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</si>
  <si>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</si>
  <si>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</si>
  <si>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</si>
  <si>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</si>
  <si>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</si>
  <si>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</si>
  <si>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</si>
  <si>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</si>
  <si>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</si>
  <si>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</si>
  <si>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</si>
  <si>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</si>
  <si>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</si>
  <si>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</si>
  <si>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</si>
  <si>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</si>
  <si>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</si>
  <si>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</si>
  <si>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</si>
  <si>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</si>
  <si>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</si>
  <si>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</si>
  <si>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</si>
  <si>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</si>
  <si>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</si>
  <si>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</si>
  <si>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</si>
  <si>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</si>
  <si>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</si>
  <si>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</si>
  <si>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</si>
  <si>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</si>
  <si>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</si>
  <si>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</si>
  <si>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</si>
  <si>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</si>
  <si>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</si>
  <si>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</si>
  <si>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</si>
  <si>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</si>
  <si>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</si>
  <si>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</si>
  <si>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</si>
  <si>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</si>
  <si>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</si>
  <si>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</si>
  <si>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</si>
  <si>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</si>
  <si>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</si>
  <si>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</si>
  <si>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</si>
  <si>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</si>
  <si>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</si>
  <si>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</si>
  <si>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</si>
  <si>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</si>
  <si>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</si>
  <si>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</si>
  <si>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</si>
  <si>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</si>
  <si>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</si>
  <si>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</si>
  <si>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</si>
  <si>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</si>
  <si>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</si>
  <si>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</si>
  <si>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</si>
  <si>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</si>
  <si>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</si>
  <si>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</si>
  <si>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</si>
  <si>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</si>
  <si>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</si>
  <si>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</si>
  <si>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</si>
  <si>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</si>
  <si>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</si>
  <si>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</si>
  <si>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</si>
  <si>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</si>
  <si>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</si>
  <si>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</si>
  <si>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</si>
  <si>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</si>
  <si>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</si>
  <si>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</si>
  <si>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</si>
  <si>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</si>
  <si>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</si>
  <si>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</si>
  <si>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</si>
  <si>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</si>
  <si>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</si>
  <si>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</si>
  <si>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</si>
  <si>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</si>
  <si>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</si>
  <si>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</si>
  <si>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</si>
  <si>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</si>
  <si>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</si>
  <si>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</si>
  <si>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</si>
  <si>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</si>
  <si>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</si>
  <si>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</si>
  <si>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</si>
  <si>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</si>
  <si>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</si>
  <si>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</si>
  <si>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</si>
  <si>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</si>
  <si>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</si>
  <si>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</si>
  <si>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</si>
  <si>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</si>
  <si>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</si>
  <si>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</si>
  <si>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</si>
  <si>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</si>
  <si>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</si>
  <si>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</si>
  <si>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</si>
  <si>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</si>
  <si>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</si>
  <si>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</si>
  <si>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</si>
  <si>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</si>
  <si>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</si>
  <si>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</si>
  <si>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</si>
  <si>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</si>
  <si>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</si>
  <si>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</si>
  <si>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</si>
  <si>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</si>
  <si>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</si>
  <si>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</si>
  <si>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</si>
  <si>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</si>
  <si>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</si>
  <si>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</si>
  <si>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</si>
  <si>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</si>
  <si>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</si>
  <si>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</si>
  <si>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</si>
  <si>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</si>
  <si>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</si>
  <si>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</si>
  <si>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</si>
  <si>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</si>
  <si>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</si>
  <si>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</si>
  <si>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</si>
  <si>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</si>
  <si>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</si>
  <si>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</si>
  <si>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</si>
  <si>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</si>
  <si>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</si>
  <si>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</si>
  <si>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</si>
  <si>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</si>
  <si>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</si>
  <si>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</si>
  <si>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</si>
  <si>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</si>
  <si>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</si>
  <si>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</si>
  <si>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</si>
  <si>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</si>
  <si>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</si>
  <si>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</si>
  <si>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</si>
  <si>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</si>
  <si>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</si>
  <si>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</si>
  <si>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</si>
  <si>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</si>
  <si>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</si>
  <si>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</si>
  <si>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</si>
  <si>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</si>
  <si>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</si>
  <si>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</si>
  <si>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</si>
  <si>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</si>
  <si>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</si>
  <si>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</si>
  <si>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</si>
  <si>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</si>
  <si>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</si>
  <si>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</si>
  <si>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</si>
  <si>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</si>
  <si>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</si>
  <si>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</si>
  <si>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</si>
  <si>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</si>
  <si>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</si>
  <si>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</si>
  <si>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</si>
  <si>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</si>
  <si>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</si>
  <si>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</si>
  <si>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</si>
  <si>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</si>
  <si>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</si>
  <si>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</si>
  <si>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</si>
  <si>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</si>
  <si>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</si>
  <si>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</si>
  <si>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</si>
  <si>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</si>
  <si>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</si>
  <si>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</si>
  <si>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</si>
  <si>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</si>
  <si>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</si>
  <si>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</si>
  <si>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</si>
  <si>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</si>
  <si>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</si>
  <si>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</si>
  <si>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</si>
  <si>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</si>
  <si>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</si>
  <si>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</si>
  <si>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</si>
  <si>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</si>
  <si>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</si>
  <si>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</si>
  <si>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</si>
  <si>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</si>
  <si>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</si>
  <si>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</si>
  <si>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</si>
  <si>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</si>
  <si>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</si>
  <si>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</si>
  <si>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</si>
  <si>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</si>
  <si>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</si>
  <si>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</si>
  <si>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</si>
  <si>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</si>
  <si>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</si>
  <si>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</si>
  <si>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</si>
  <si>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</si>
  <si>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</si>
  <si>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</si>
  <si>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</si>
  <si>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</si>
  <si>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</si>
  <si>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</si>
  <si>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</si>
  <si>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</si>
  <si>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</si>
  <si>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</si>
  <si>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</si>
  <si>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</si>
  <si>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</si>
  <si>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</si>
  <si>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</si>
  <si>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</si>
  <si>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</si>
  <si>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</si>
  <si>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</si>
  <si>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</si>
  <si>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</si>
  <si>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</si>
  <si>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</si>
  <si>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</si>
  <si>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</si>
  <si>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</si>
  <si>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</si>
  <si>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</si>
  <si>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</si>
  <si>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</si>
  <si>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</si>
  <si>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</si>
  <si>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</si>
  <si>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</si>
  <si>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</si>
  <si>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</si>
  <si>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</si>
  <si>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</si>
  <si>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</si>
  <si>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</si>
  <si>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</si>
  <si>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</si>
  <si>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</si>
  <si>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</si>
  <si>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</si>
  <si>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</si>
  <si>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</si>
  <si>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</si>
  <si>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</si>
  <si>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</si>
  <si>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</si>
  <si>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</si>
  <si>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</si>
  <si>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</si>
  <si>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</si>
  <si>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</si>
  <si>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</si>
  <si>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</si>
  <si>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</si>
  <si>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</si>
  <si>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</si>
  <si>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</si>
  <si>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</si>
  <si>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</si>
  <si>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</si>
  <si>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</si>
  <si>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</si>
  <si>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</si>
  <si>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</si>
  <si>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</si>
  <si>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</si>
  <si>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</si>
  <si>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</si>
  <si>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</si>
  <si>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</si>
  <si>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</si>
  <si>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</si>
  <si>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</si>
  <si>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</si>
  <si>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</si>
  <si>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</si>
  <si>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</si>
  <si>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</si>
  <si>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</si>
  <si>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</si>
  <si>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</si>
  <si>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</si>
  <si>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</si>
  <si>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</si>
  <si>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</si>
  <si>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</si>
  <si>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</si>
  <si>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</si>
  <si>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</si>
  <si>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</si>
  <si>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</si>
  <si>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</si>
  <si>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</si>
  <si>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</si>
  <si>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</si>
  <si>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</si>
  <si>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</si>
  <si>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</si>
  <si>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</si>
  <si>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</si>
  <si>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</si>
  <si>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</si>
  <si>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</si>
  <si>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</si>
  <si>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</si>
  <si>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</si>
  <si>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</si>
  <si>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</si>
  <si>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</si>
  <si>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</si>
  <si>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</si>
  <si>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</si>
  <si>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</si>
  <si>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</si>
  <si>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</si>
  <si>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</si>
  <si>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</si>
  <si>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</si>
  <si>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</si>
  <si>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</si>
  <si>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</si>
  <si>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</si>
  <si>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</si>
  <si>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</si>
  <si>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</si>
  <si>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</si>
  <si>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</si>
  <si>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</si>
  <si>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</si>
  <si>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</si>
  <si>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</si>
  <si>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</si>
  <si>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</si>
  <si>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</si>
  <si>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</si>
  <si>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</si>
  <si>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</si>
  <si>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</si>
  <si>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</si>
  <si>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</si>
  <si>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</si>
  <si>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</si>
  <si>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</si>
  <si>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</si>
  <si>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</si>
  <si>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</si>
  <si>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</si>
  <si>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</si>
  <si>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</si>
  <si>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</si>
  <si>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</si>
  <si>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</si>
  <si>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</si>
  <si>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</si>
  <si>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</si>
  <si>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</si>
  <si>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</si>
  <si>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</si>
  <si>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</si>
  <si>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</si>
  <si>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</si>
  <si>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</si>
  <si>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</si>
  <si>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</si>
  <si>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</si>
  <si>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</si>
  <si>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</si>
  <si>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</si>
  <si>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</si>
  <si>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</si>
  <si>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</si>
  <si>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</si>
  <si>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</si>
  <si>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</si>
  <si>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</si>
  <si>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</si>
  <si>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</si>
  <si>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</si>
  <si>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</si>
  <si>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</si>
  <si>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</si>
  <si>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</si>
  <si>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</si>
  <si>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</si>
  <si>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</si>
  <si>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</si>
  <si>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</si>
  <si>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</si>
  <si>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</si>
  <si>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</si>
  <si>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</si>
  <si>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</si>
  <si>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</si>
  <si>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</si>
  <si>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</si>
  <si>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</si>
  <si>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</si>
  <si>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</si>
  <si>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</si>
  <si>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</si>
  <si>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</si>
  <si>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</si>
  <si>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</si>
  <si>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</si>
  <si>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</si>
  <si>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</si>
  <si>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</si>
  <si>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</si>
  <si>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</si>
  <si>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</si>
  <si>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</si>
  <si>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</si>
  <si>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</si>
  <si>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</si>
  <si>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</si>
  <si>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</si>
  <si>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</si>
  <si>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</si>
  <si>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</si>
  <si>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</si>
  <si>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</si>
  <si>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</si>
  <si>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</si>
  <si>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</si>
  <si>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</si>
  <si>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</si>
  <si>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</si>
  <si>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</si>
  <si>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</si>
  <si>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</si>
  <si>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</si>
  <si>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</si>
  <si>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</si>
  <si>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</si>
  <si>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</si>
  <si>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</si>
  <si>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</si>
  <si>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</si>
  <si>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</si>
  <si>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</si>
  <si>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</si>
  <si>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</si>
  <si>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</si>
  <si>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</si>
  <si>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</si>
  <si>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</si>
  <si>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</si>
  <si>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</si>
  <si>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</si>
  <si>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</si>
  <si>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</si>
  <si>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</si>
  <si>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</si>
  <si>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</si>
  <si>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</si>
  <si>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</si>
  <si>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</si>
  <si>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</si>
  <si>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</si>
  <si>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</si>
  <si>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</si>
  <si>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</si>
  <si>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</si>
  <si>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</si>
  <si>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</si>
  <si>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</si>
  <si>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</si>
  <si>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</si>
  <si>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</si>
  <si>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</si>
  <si>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</si>
  <si>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</si>
  <si>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</si>
  <si>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</si>
  <si>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</si>
  <si>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</si>
  <si>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</si>
  <si>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</si>
  <si>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</si>
  <si>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</si>
  <si>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</si>
  <si>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</si>
  <si>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</si>
  <si>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</si>
  <si>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</si>
  <si>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</si>
  <si>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</si>
  <si>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</si>
  <si>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</si>
  <si>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</si>
  <si>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</si>
  <si>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</si>
  <si>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</si>
  <si>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</si>
  <si>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</si>
  <si>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</si>
  <si>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</si>
  <si>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</si>
  <si>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</si>
  <si>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</si>
  <si>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</si>
  <si>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</si>
  <si>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</si>
  <si>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</si>
  <si>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</si>
  <si>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</si>
  <si>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</si>
  <si>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</si>
  <si>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</si>
  <si>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</si>
  <si>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</si>
  <si>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</si>
  <si>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</si>
  <si>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</si>
  <si>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</si>
  <si>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</si>
  <si>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</si>
  <si>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</si>
  <si>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</si>
  <si>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</si>
  <si>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</si>
  <si>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</si>
  <si>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</si>
  <si>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</si>
  <si>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</si>
  <si>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</si>
  <si>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</si>
  <si>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</si>
  <si>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</si>
  <si>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</si>
  <si>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</si>
  <si>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</si>
  <si>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</si>
  <si>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</si>
  <si>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</si>
  <si>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</si>
  <si>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</si>
  <si>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</si>
  <si>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</si>
  <si>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</si>
  <si>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</si>
  <si>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</si>
  <si>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</si>
  <si>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</si>
  <si>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</si>
  <si>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</si>
  <si>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</si>
  <si>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</si>
  <si>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</si>
  <si>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</si>
  <si>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</si>
  <si>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</si>
  <si>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</si>
  <si>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</si>
  <si>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</si>
  <si>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</si>
  <si>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</si>
  <si>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</si>
  <si>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</si>
  <si>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</si>
  <si>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</si>
  <si>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</si>
  <si>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</si>
  <si>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</si>
  <si>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</si>
  <si>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</si>
  <si>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</si>
  <si>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</si>
  <si>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</si>
  <si>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</si>
  <si>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</si>
  <si>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</si>
  <si>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</si>
  <si>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</si>
  <si>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</si>
  <si>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</si>
  <si>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</si>
  <si>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</si>
  <si>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</si>
  <si>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</si>
  <si>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</si>
  <si>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</si>
  <si>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</si>
  <si>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</si>
  <si>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</si>
  <si>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</si>
  <si>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</si>
  <si>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</si>
  <si>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</si>
  <si>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</si>
  <si>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</si>
  <si>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</si>
  <si>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</si>
  <si>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</si>
  <si>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</si>
  <si>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</si>
  <si>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</si>
  <si>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</si>
  <si>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</si>
  <si>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</si>
  <si>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</si>
  <si>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</si>
  <si>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</si>
  <si>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</si>
  <si>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</si>
  <si>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</si>
  <si>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</si>
  <si>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</si>
  <si>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</si>
  <si>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</si>
  <si>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</si>
  <si>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</si>
  <si>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</si>
  <si>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</si>
  <si>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</si>
  <si>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</si>
  <si>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</si>
  <si>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</si>
  <si>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</si>
  <si>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</si>
  <si>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</si>
  <si>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</si>
  <si>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</si>
  <si>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</si>
  <si>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</si>
  <si>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</si>
  <si>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</si>
  <si>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</si>
  <si>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</si>
  <si>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</si>
  <si>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</si>
  <si>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</si>
  <si>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</si>
  <si>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</si>
  <si>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</si>
  <si>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</si>
  <si>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</si>
  <si>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</si>
  <si>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</si>
  <si>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</si>
  <si>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</si>
  <si>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</si>
  <si>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</si>
  <si>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</si>
  <si>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</si>
  <si>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</si>
  <si>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</si>
  <si>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</si>
  <si>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</si>
  <si>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</si>
  <si>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</si>
  <si>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</si>
  <si>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</si>
  <si>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</si>
  <si>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</si>
  <si>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</si>
  <si>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</si>
  <si>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</si>
  <si>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</si>
  <si>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</si>
  <si>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</si>
  <si>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</si>
  <si>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</si>
  <si>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</si>
  <si>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</si>
  <si>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</si>
  <si>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</si>
  <si>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</si>
  <si>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</si>
  <si>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</si>
  <si>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</si>
  <si>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</si>
  <si>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</si>
  <si>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</si>
  <si>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</si>
  <si>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</si>
  <si>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</si>
  <si>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</si>
  <si>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</si>
  <si>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</si>
  <si>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</si>
  <si>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</si>
  <si>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</si>
  <si>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</si>
  <si>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</si>
  <si>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</si>
  <si>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</si>
  <si>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</si>
  <si>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</si>
  <si>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</si>
  <si>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</si>
  <si>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</si>
  <si>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</si>
  <si>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</si>
  <si>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</si>
  <si>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</si>
  <si>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</si>
  <si>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</si>
  <si>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</si>
  <si>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</si>
  <si>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</si>
  <si>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</si>
  <si>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</si>
  <si>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</si>
  <si>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</si>
  <si>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</si>
  <si>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</si>
  <si>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</si>
  <si>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</si>
  <si>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</si>
  <si>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</si>
  <si>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</si>
  <si>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</si>
  <si>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</si>
  <si>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</si>
  <si>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</si>
  <si>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</si>
  <si>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</si>
  <si>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</si>
  <si>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</si>
  <si>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</si>
  <si>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</si>
  <si>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</si>
  <si>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</si>
  <si>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</si>
  <si>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</si>
  <si>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</si>
  <si>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</si>
  <si>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</si>
  <si>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</si>
  <si>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</si>
  <si>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</si>
  <si>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</si>
  <si>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</si>
  <si>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</si>
  <si>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</si>
  <si>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</si>
  <si>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</si>
  <si>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</si>
  <si>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</si>
  <si>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</si>
  <si>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</si>
  <si>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</si>
  <si>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</si>
  <si>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</si>
  <si>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</si>
  <si>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</si>
  <si>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</si>
  <si>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</si>
  <si>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</si>
  <si>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</si>
  <si>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</si>
  <si>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</si>
  <si>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</si>
  <si>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</si>
  <si>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</si>
  <si>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</si>
  <si>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</si>
  <si>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</si>
  <si>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</si>
  <si>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</si>
  <si>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</si>
  <si>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</si>
  <si>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</si>
  <si>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</si>
  <si>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</si>
  <si>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</si>
  <si>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</si>
  <si>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</si>
  <si>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</si>
  <si>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</si>
  <si>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</si>
  <si>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</si>
  <si>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</si>
  <si>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</si>
  <si>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</si>
  <si>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</si>
  <si>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</si>
  <si>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</si>
  <si>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</si>
  <si>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</si>
  <si>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</si>
  <si>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</si>
  <si>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</si>
  <si>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</si>
  <si>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</si>
  <si>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</si>
  <si>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</si>
  <si>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</si>
  <si>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</si>
  <si>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</si>
  <si>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</si>
  <si>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</si>
  <si>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</si>
  <si>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</si>
  <si>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</si>
  <si>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</si>
  <si>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</si>
  <si>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</si>
  <si>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</si>
  <si>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</si>
  <si>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</si>
  <si>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</si>
  <si>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</si>
  <si>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</si>
  <si>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</si>
  <si>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</si>
  <si>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</si>
  <si>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</si>
  <si>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</si>
  <si>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</si>
  <si>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</si>
  <si>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</si>
  <si>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</si>
  <si>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</si>
  <si>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</si>
  <si>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</si>
  <si>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</si>
  <si>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</si>
  <si>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</si>
  <si>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</si>
  <si>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</si>
  <si>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</si>
  <si>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</si>
  <si>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</si>
  <si>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</si>
  <si>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</si>
  <si>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</si>
  <si>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</si>
  <si>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</si>
  <si>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</si>
  <si>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</si>
  <si>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</si>
  <si>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</si>
  <si>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</si>
  <si>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</si>
  <si>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</si>
  <si>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</si>
  <si>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</si>
  <si>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</si>
  <si>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</si>
  <si>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</si>
  <si>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</si>
  <si>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</si>
  <si>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</si>
  <si>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</si>
  <si>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</si>
  <si>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</si>
  <si>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</si>
  <si>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</si>
  <si>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</si>
  <si>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</si>
  <si>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</si>
  <si>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</si>
  <si>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</si>
  <si>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</si>
  <si>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</si>
  <si>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</si>
  <si>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</si>
  <si>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</si>
  <si>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</si>
  <si>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</si>
  <si>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</si>
  <si>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</si>
  <si>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</si>
  <si>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</si>
  <si>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</si>
  <si>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</si>
  <si>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</si>
  <si>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</si>
  <si>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</si>
  <si>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</si>
  <si>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</si>
  <si>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</si>
  <si>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</si>
  <si>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</si>
  <si>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</si>
  <si>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</si>
  <si>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</si>
  <si>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</si>
  <si>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</si>
  <si>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</si>
  <si>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</si>
  <si>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</si>
  <si>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</si>
  <si>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</si>
  <si>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</si>
  <si>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</si>
  <si>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</si>
  <si>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</si>
  <si>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</si>
  <si>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</si>
  <si>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</si>
  <si>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</si>
  <si>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</si>
  <si>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</si>
  <si>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</si>
  <si>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</si>
  <si>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</si>
  <si>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</si>
  <si>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</si>
  <si>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</si>
  <si>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</si>
  <si>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</si>
  <si>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</si>
  <si>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</si>
  <si>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</si>
  <si>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</si>
  <si>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</si>
  <si>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</si>
  <si>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</si>
  <si>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</si>
  <si>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</si>
  <si>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</si>
  <si>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</si>
  <si>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</si>
  <si>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</si>
  <si>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</si>
  <si>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</si>
  <si>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</si>
  <si>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</si>
  <si>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</si>
  <si>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</si>
  <si>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</si>
  <si>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</si>
  <si>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</si>
  <si>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</si>
  <si>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</si>
  <si>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</si>
  <si>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</si>
  <si>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</si>
  <si>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</si>
  <si>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</si>
  <si>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</si>
  <si>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</si>
  <si>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</si>
  <si>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</si>
  <si>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</si>
  <si>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</si>
  <si>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</si>
  <si>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</si>
  <si>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</si>
  <si>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</si>
  <si>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</si>
  <si>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</si>
  <si>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</si>
  <si>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</si>
  <si>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</si>
  <si>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</si>
  <si>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</si>
  <si>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</si>
  <si>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</si>
  <si>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</si>
  <si>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</si>
  <si>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</si>
  <si>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</si>
  <si>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</si>
  <si>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</si>
  <si>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</si>
  <si>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</si>
  <si>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</si>
  <si>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</si>
  <si>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</si>
  <si>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</si>
  <si>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</si>
  <si>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</si>
  <si>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</si>
  <si>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</si>
  <si>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</si>
  <si>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</si>
  <si>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</si>
  <si>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</si>
  <si>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</si>
  <si>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</si>
  <si>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</si>
  <si>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</si>
  <si>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</si>
  <si>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</si>
  <si>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</si>
  <si>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</si>
  <si>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</si>
  <si>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</si>
  <si>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</si>
  <si>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</si>
  <si>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</si>
  <si>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</si>
  <si>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</si>
  <si>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</si>
  <si>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</si>
  <si>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</si>
  <si>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</si>
  <si>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</si>
  <si>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</si>
  <si>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</si>
  <si>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</si>
  <si>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</si>
  <si>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</si>
  <si>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</si>
  <si>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</si>
  <si>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</si>
  <si>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</si>
  <si>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</si>
  <si>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</si>
  <si>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</si>
  <si>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</si>
  <si>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</si>
  <si>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</si>
  <si>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</si>
  <si>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</si>
  <si>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</si>
  <si>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</si>
  <si>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</si>
  <si>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</si>
  <si>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</si>
  <si>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</si>
  <si>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</si>
  <si>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</si>
  <si>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</si>
  <si>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</si>
  <si>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</si>
  <si>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</si>
  <si>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</si>
  <si>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</si>
  <si>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</si>
  <si>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</si>
  <si>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</si>
  <si>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</si>
  <si>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</si>
  <si>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</si>
  <si>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</si>
  <si>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</si>
  <si>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</si>
  <si>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</si>
  <si>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</si>
  <si>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</si>
  <si>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</si>
  <si>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</si>
  <si>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</si>
  <si>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</si>
  <si>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</si>
  <si>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</si>
  <si>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</si>
  <si>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</si>
  <si>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</si>
  <si>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</si>
  <si>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</si>
  <si>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</si>
  <si>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</si>
  <si>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</si>
  <si>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</si>
  <si>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</si>
  <si>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</si>
  <si>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</si>
  <si>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</si>
  <si>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</si>
  <si>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</si>
  <si>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</si>
  <si>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</si>
  <si>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</si>
  <si>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</si>
  <si>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</si>
  <si>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</si>
  <si>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</si>
  <si>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</si>
  <si>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</si>
  <si>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</si>
  <si>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</si>
  <si>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</si>
  <si>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</si>
  <si>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</si>
  <si>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</si>
  <si>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</si>
  <si>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</si>
  <si>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</si>
  <si>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</si>
  <si>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</si>
  <si>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</si>
  <si>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</si>
  <si>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</si>
  <si>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</si>
  <si>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</si>
  <si>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</si>
  <si>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</si>
  <si>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</si>
  <si>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</si>
  <si>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</si>
  <si>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</si>
  <si>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</si>
  <si>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</si>
  <si>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</si>
  <si>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</si>
  <si>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</si>
  <si>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</si>
  <si>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</si>
  <si>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</si>
  <si>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</si>
  <si>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</si>
  <si>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</si>
  <si>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</si>
  <si>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</si>
  <si>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</si>
  <si>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</si>
  <si>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</si>
  <si>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</si>
  <si>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</si>
  <si>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</si>
  <si>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</si>
  <si>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</si>
  <si>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</si>
  <si>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</si>
  <si>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</si>
  <si>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</si>
  <si>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</si>
  <si>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</si>
  <si>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</si>
  <si>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</si>
  <si>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</si>
  <si>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</si>
  <si>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</si>
  <si>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</si>
  <si>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</si>
  <si>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</si>
  <si>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</si>
  <si>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</si>
  <si>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</si>
  <si>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</si>
  <si>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</si>
  <si>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</si>
  <si>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</si>
  <si>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</si>
  <si>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</si>
  <si>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</si>
  <si>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</si>
  <si>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</si>
  <si>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</si>
  <si>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</si>
  <si>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</si>
  <si>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</si>
  <si>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</si>
  <si>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</si>
  <si>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</si>
  <si>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</si>
  <si>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</si>
  <si>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</si>
  <si>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</si>
  <si>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</si>
  <si>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</si>
  <si>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</si>
  <si>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</si>
  <si>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</si>
  <si>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</si>
  <si>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</si>
  <si>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</si>
  <si>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</si>
  <si>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</si>
  <si>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</si>
  <si>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</si>
  <si>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</si>
  <si>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</si>
  <si>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</si>
  <si>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</si>
  <si>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</si>
  <si>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</si>
  <si>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</si>
  <si>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</si>
  <si>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</si>
  <si>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</si>
  <si>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</si>
  <si>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</si>
  <si>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</si>
  <si>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</si>
  <si>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</si>
  <si>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</si>
  <si>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</si>
  <si>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</si>
  <si>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</si>
  <si>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</si>
  <si>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</si>
  <si>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</si>
  <si>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</si>
  <si>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</si>
  <si>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</si>
  <si>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</si>
  <si>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</si>
  <si>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</si>
  <si>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</si>
  <si>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</si>
  <si>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</si>
  <si>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</si>
  <si>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</si>
  <si>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</si>
  <si>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</si>
  <si>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</si>
  <si>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</si>
  <si>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</si>
  <si>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</si>
  <si>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</si>
  <si>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</si>
  <si>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</si>
  <si>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</si>
  <si>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</si>
  <si>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</si>
  <si>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</si>
  <si>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</si>
  <si>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</si>
  <si>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</si>
  <si>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</si>
  <si>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</si>
  <si>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</si>
  <si>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</si>
  <si>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</si>
  <si>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</si>
  <si>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</si>
  <si>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</si>
  <si>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</si>
  <si>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</si>
  <si>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</si>
  <si>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</si>
  <si>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</si>
  <si>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</si>
  <si>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</si>
  <si>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</si>
  <si>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</si>
  <si>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</si>
  <si>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</si>
  <si>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</si>
  <si>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</si>
  <si>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</si>
  <si>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</si>
  <si>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</si>
  <si>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</si>
  <si>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</si>
  <si>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</si>
  <si>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</si>
  <si>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</si>
  <si>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</si>
  <si>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</si>
  <si>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</si>
  <si>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</si>
  <si>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</si>
  <si>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</si>
  <si>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</si>
  <si>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</si>
  <si>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</si>
  <si>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</si>
  <si>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</si>
  <si>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</si>
  <si>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</si>
  <si>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</si>
  <si>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</si>
  <si>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</si>
  <si>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</si>
  <si>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</si>
  <si>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</si>
  <si>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</si>
  <si>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</si>
  <si>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</si>
  <si>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</si>
  <si>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</si>
  <si>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</si>
  <si>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</si>
  <si>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</si>
  <si>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</si>
  <si>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</si>
  <si>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</si>
  <si>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</si>
  <si>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</si>
  <si>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</si>
  <si>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</si>
  <si>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</si>
  <si>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</si>
  <si>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</si>
  <si>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</si>
  <si>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</si>
  <si>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</si>
  <si>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</si>
  <si>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</si>
  <si>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</si>
  <si>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</si>
  <si>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</si>
  <si>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</si>
  <si>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</si>
  <si>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</si>
  <si>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</si>
  <si>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</si>
  <si>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</si>
  <si>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</si>
  <si>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</si>
  <si>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</si>
  <si>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</si>
  <si>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</si>
  <si>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</si>
  <si>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</si>
  <si>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</si>
  <si>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</si>
  <si>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</si>
  <si>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</si>
  <si>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</si>
  <si>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</si>
  <si>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</si>
  <si>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</si>
  <si>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</si>
  <si>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</si>
  <si>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</si>
  <si>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</si>
  <si>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</si>
  <si>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</si>
  <si>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</si>
  <si>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</si>
  <si>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</si>
  <si>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</si>
  <si>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</si>
  <si>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</si>
  <si>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</si>
  <si>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</si>
  <si>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</si>
  <si>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</si>
  <si>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</si>
  <si>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</si>
  <si>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</si>
  <si>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</si>
  <si>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</si>
  <si>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</si>
  <si>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</si>
  <si>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</si>
  <si>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</si>
  <si>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</si>
  <si>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</si>
  <si>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</si>
  <si>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</si>
  <si>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</si>
  <si>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</si>
  <si>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</si>
  <si>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</si>
  <si>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</si>
  <si>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</si>
  <si>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</si>
  <si>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</si>
  <si>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</si>
  <si>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</si>
  <si>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</si>
  <si>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</si>
  <si>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</si>
  <si>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</si>
  <si>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</si>
  <si>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</si>
  <si>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</si>
  <si>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</si>
  <si>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</si>
  <si>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</si>
  <si>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</si>
  <si>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</si>
  <si>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</si>
  <si>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</si>
  <si>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</si>
  <si>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</si>
  <si>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</si>
  <si>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</si>
  <si>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</si>
  <si>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</si>
  <si>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</si>
  <si>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</si>
  <si>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</si>
  <si>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</si>
  <si>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</si>
  <si>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</si>
  <si>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</si>
  <si>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</si>
  <si>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</si>
  <si>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</si>
  <si>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</si>
  <si>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</si>
  <si>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</si>
  <si>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</si>
  <si>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</si>
  <si>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</si>
  <si>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</si>
  <si>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</si>
  <si>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</si>
  <si>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</si>
  <si>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</si>
  <si>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</si>
  <si>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</si>
  <si>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</si>
  <si>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</si>
  <si>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</si>
  <si>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</si>
  <si>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</si>
  <si>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</si>
  <si>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</si>
  <si>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</si>
  <si>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</si>
  <si>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</si>
  <si>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</si>
  <si>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</si>
  <si>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</si>
  <si>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</si>
  <si>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</si>
  <si>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</si>
  <si>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</si>
  <si>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</si>
  <si>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</si>
  <si>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</si>
  <si>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</si>
  <si>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</si>
  <si>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</si>
  <si>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</si>
  <si>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</si>
  <si>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</si>
  <si>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</si>
  <si>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</si>
  <si>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</si>
  <si>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</si>
  <si>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</si>
  <si>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</si>
  <si>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</si>
  <si>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</si>
  <si>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</si>
  <si>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</si>
  <si>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</si>
  <si>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</si>
  <si>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</si>
  <si>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</si>
  <si>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</si>
  <si>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</si>
  <si>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</si>
  <si>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</si>
  <si>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</si>
  <si>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</si>
  <si>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</si>
  <si>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</si>
  <si>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</si>
  <si>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</si>
  <si>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</si>
  <si>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</si>
  <si>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</si>
  <si>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</si>
  <si>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</si>
  <si>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</si>
  <si>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</si>
  <si>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</si>
  <si>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</si>
  <si>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</si>
  <si>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</si>
  <si>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</si>
  <si>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</si>
  <si>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</si>
  <si>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</si>
  <si>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</si>
  <si>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</si>
  <si>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</si>
  <si>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</si>
  <si>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</si>
  <si>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</si>
  <si>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</si>
  <si>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</si>
  <si>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</si>
  <si>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</si>
  <si>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</si>
  <si>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</si>
  <si>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</si>
  <si>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</si>
  <si>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</si>
  <si>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</si>
  <si>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</si>
  <si>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</si>
  <si>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</si>
  <si>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</si>
  <si>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</si>
  <si>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</si>
  <si>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</si>
  <si>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</si>
  <si>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</si>
  <si>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</si>
  <si>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</si>
  <si>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</si>
  <si>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</si>
  <si>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</si>
  <si>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</si>
  <si>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</si>
  <si>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</si>
  <si>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</si>
  <si>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</si>
  <si>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</si>
  <si>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</si>
  <si>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</si>
  <si>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</si>
  <si>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</si>
  <si>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</si>
  <si>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</si>
  <si>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</si>
  <si>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</si>
  <si>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</si>
  <si>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</si>
  <si>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</si>
  <si>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</si>
  <si>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</si>
  <si>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</si>
  <si>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</si>
  <si>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</si>
  <si>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</si>
  <si>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</si>
  <si>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</si>
  <si>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</si>
  <si>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</si>
  <si>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</si>
  <si>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</si>
  <si>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</si>
  <si>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</si>
  <si>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</si>
  <si>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</si>
  <si>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</si>
  <si>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</si>
  <si>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</si>
  <si>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</si>
  <si>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</si>
  <si>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</si>
  <si>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</si>
  <si>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</si>
  <si>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</si>
  <si>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</si>
  <si>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</si>
  <si>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</si>
  <si>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</si>
  <si>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</si>
  <si>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</si>
  <si>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</si>
  <si>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</si>
  <si>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</si>
  <si>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</si>
  <si>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</si>
  <si>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</si>
  <si>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</si>
  <si>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</si>
  <si>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</si>
  <si>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</si>
  <si>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</si>
  <si>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</si>
  <si>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</si>
  <si>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</si>
  <si>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</si>
  <si>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</si>
  <si>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</si>
  <si>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</si>
  <si>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</si>
  <si>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</si>
  <si>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</si>
  <si>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</si>
  <si>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</si>
  <si>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</si>
  <si>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</si>
  <si>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</si>
  <si>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</si>
  <si>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</si>
  <si>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</si>
  <si>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</si>
  <si>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</si>
  <si>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</si>
  <si>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</si>
  <si>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</si>
  <si>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</si>
  <si>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</si>
  <si>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</si>
  <si>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</si>
  <si>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</si>
  <si>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</si>
  <si>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</si>
  <si>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</si>
  <si>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</si>
  <si>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</si>
  <si>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</si>
  <si>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</si>
  <si>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</si>
  <si>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</si>
  <si>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</si>
  <si>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</si>
  <si>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</si>
  <si>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</si>
  <si>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</si>
  <si>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</si>
  <si>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</si>
  <si>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</si>
  <si>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</si>
  <si>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</si>
  <si>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</si>
  <si>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</si>
  <si>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</si>
  <si>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</si>
  <si>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</si>
  <si>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</si>
  <si>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</si>
  <si>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</si>
  <si>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</si>
  <si>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</si>
  <si>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</si>
  <si>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</si>
  <si>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</si>
  <si>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</si>
  <si>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</si>
  <si>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</si>
  <si>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</si>
  <si>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</si>
  <si>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</si>
  <si>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</si>
  <si>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</si>
  <si>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</si>
  <si>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</si>
  <si>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</si>
  <si>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</si>
  <si>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</si>
  <si>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</si>
  <si>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</si>
  <si>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</si>
  <si>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</si>
  <si>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</si>
  <si>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</si>
  <si>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</si>
  <si>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</si>
  <si>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</si>
  <si>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</si>
  <si>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</si>
  <si>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</si>
  <si>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</si>
  <si>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</si>
  <si>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</si>
  <si>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</si>
  <si>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</si>
  <si>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</si>
  <si>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</si>
  <si>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</si>
  <si>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</si>
  <si>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</si>
  <si>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</si>
  <si>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</si>
  <si>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</si>
  <si>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</si>
  <si>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</si>
  <si>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</si>
  <si>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</si>
  <si>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</si>
  <si>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</si>
  <si>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</si>
  <si>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</si>
  <si>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</si>
  <si>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</si>
  <si>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</si>
  <si>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</si>
  <si>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</si>
  <si>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</si>
  <si>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</si>
  <si>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</si>
  <si>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</si>
  <si>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</si>
  <si>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</si>
  <si>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</si>
  <si>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</si>
  <si>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</si>
  <si>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</si>
  <si>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</si>
  <si>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</si>
  <si>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</si>
  <si>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</si>
  <si>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</si>
  <si>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</si>
  <si>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</si>
  <si>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</si>
  <si>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</si>
  <si>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</si>
  <si>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</si>
  <si>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</si>
  <si>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</si>
  <si>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</si>
  <si>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</si>
  <si>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</si>
  <si>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</si>
  <si>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</si>
  <si>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</si>
  <si>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</si>
  <si>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</si>
  <si>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</si>
  <si>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</si>
  <si>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</si>
  <si>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</si>
  <si>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</si>
  <si>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</si>
  <si>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</si>
  <si>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</si>
  <si>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</si>
  <si>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</si>
  <si>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</si>
  <si>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</si>
  <si>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</si>
  <si>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</si>
  <si>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</si>
  <si>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</si>
  <si>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</si>
  <si>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</si>
  <si>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</si>
  <si>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</si>
  <si>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</si>
  <si>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</si>
  <si>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</si>
  <si>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</si>
  <si>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</si>
  <si>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</si>
  <si>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</si>
  <si>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</si>
  <si>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</si>
  <si>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</si>
  <si>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</si>
  <si>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</si>
  <si>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</si>
  <si>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</si>
  <si>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</si>
  <si>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</si>
  <si>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</si>
  <si>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</si>
  <si>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</si>
  <si>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</si>
  <si>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</si>
  <si>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</si>
  <si>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</si>
  <si>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</si>
  <si>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</si>
  <si>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</si>
  <si>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</si>
  <si>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</si>
  <si>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</si>
  <si>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</si>
  <si>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</si>
  <si>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</si>
  <si>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</si>
  <si>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</si>
  <si>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</si>
  <si>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</si>
  <si>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</si>
  <si>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</si>
  <si>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</si>
  <si>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</si>
  <si>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</si>
  <si>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</si>
  <si>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</si>
  <si>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</si>
  <si>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</si>
  <si>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</si>
  <si>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</si>
  <si>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</si>
  <si>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</si>
  <si>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</si>
  <si>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</si>
  <si>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</si>
  <si>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</si>
  <si>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</si>
  <si>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</si>
  <si>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</si>
  <si>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</si>
  <si>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</si>
  <si>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</si>
  <si>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</si>
  <si>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</si>
  <si>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</si>
  <si>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</si>
  <si>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</si>
  <si>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</si>
  <si>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</si>
  <si>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</si>
  <si>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</si>
  <si>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</si>
  <si>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</si>
  <si>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</si>
  <si>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</si>
  <si>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</si>
  <si>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</si>
  <si>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</si>
  <si>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</si>
  <si>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</si>
  <si>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</si>
  <si>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</si>
  <si>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</si>
  <si>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</si>
  <si>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</si>
  <si>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</si>
  <si>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</si>
  <si>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</si>
  <si>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</si>
  <si>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</si>
  <si>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</si>
  <si>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</si>
  <si>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</si>
  <si>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</si>
  <si>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</si>
  <si>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</si>
  <si>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</si>
  <si>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</si>
  <si>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</si>
  <si>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</si>
  <si>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</si>
  <si>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</si>
  <si>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</si>
  <si>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</si>
  <si>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</si>
  <si>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</si>
  <si>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</si>
  <si>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</si>
  <si>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</si>
  <si>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</si>
  <si>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</si>
  <si>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</si>
  <si>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</si>
  <si>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</si>
  <si>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</si>
  <si>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</si>
  <si>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</si>
  <si>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</si>
  <si>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</si>
  <si>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</si>
  <si>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</si>
  <si>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</si>
  <si>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</si>
  <si>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</si>
  <si>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</si>
  <si>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</si>
  <si>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</si>
  <si>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</si>
  <si>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</si>
  <si>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</si>
  <si>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</si>
  <si>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</si>
  <si>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</si>
  <si>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</si>
  <si>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</si>
  <si>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</si>
  <si>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</si>
  <si>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</si>
  <si>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</si>
  <si>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</si>
  <si>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</si>
  <si>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</si>
  <si>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</si>
  <si>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</si>
  <si>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</si>
  <si>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</si>
  <si>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</si>
  <si>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</si>
  <si>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</si>
  <si>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</si>
  <si>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</si>
  <si>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</si>
  <si>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</si>
  <si>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</si>
  <si>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</si>
  <si>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</si>
  <si>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</si>
  <si>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</si>
  <si>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</si>
  <si>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</si>
  <si>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</si>
  <si>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</si>
  <si>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</si>
  <si>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</si>
  <si>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</si>
  <si>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</si>
  <si>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</si>
  <si>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</si>
  <si>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</si>
  <si>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</si>
  <si>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</si>
  <si>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</si>
  <si>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</si>
  <si>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</si>
  <si>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</si>
  <si>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</si>
  <si>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</si>
  <si>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</si>
  <si>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</si>
  <si>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</si>
  <si>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</si>
  <si>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</si>
  <si>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</si>
  <si>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</si>
  <si>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</si>
  <si>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</si>
  <si>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</si>
  <si>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</si>
  <si>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</si>
  <si>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</si>
  <si>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</si>
  <si>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</si>
  <si>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</si>
  <si>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</si>
  <si>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</si>
  <si>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</si>
  <si>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</si>
  <si>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</si>
  <si>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</si>
  <si>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</si>
  <si>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</si>
  <si>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</si>
  <si>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</si>
  <si>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</si>
  <si>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</si>
  <si>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</si>
  <si>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</si>
  <si>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</si>
  <si>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</si>
  <si>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</si>
  <si>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</si>
  <si>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</si>
  <si>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</si>
  <si>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</si>
  <si>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</si>
  <si>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</si>
  <si>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</si>
  <si>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</si>
  <si>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</si>
  <si>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</si>
  <si>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</si>
  <si>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</si>
  <si>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</si>
  <si>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</si>
  <si>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</si>
  <si>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</si>
  <si>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</si>
  <si>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</si>
  <si>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</si>
  <si>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</si>
  <si>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</si>
  <si>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</si>
  <si>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</si>
  <si>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</si>
  <si>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</si>
  <si>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</si>
  <si>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</si>
  <si>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</si>
  <si>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</si>
  <si>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</si>
  <si>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</si>
  <si>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</si>
  <si>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</si>
  <si>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</si>
  <si>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</si>
  <si>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</si>
  <si>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</si>
  <si>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</si>
  <si>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</si>
  <si>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</si>
  <si>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</si>
  <si>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</si>
  <si>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</si>
  <si>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</si>
  <si>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</si>
  <si>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</si>
  <si>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</si>
  <si>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</si>
  <si>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</si>
  <si>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</si>
  <si>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</si>
  <si>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</si>
  <si>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</si>
  <si>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</si>
  <si>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</si>
  <si>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</si>
  <si>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</si>
  <si>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</si>
  <si>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</si>
  <si>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</si>
  <si>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</si>
  <si>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</si>
  <si>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</si>
  <si>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</si>
  <si>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</si>
  <si>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</si>
  <si>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</si>
  <si>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</si>
  <si>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</si>
  <si>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</si>
  <si>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</si>
  <si>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</si>
  <si>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</si>
  <si>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</si>
  <si>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</si>
  <si>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</si>
  <si>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</si>
  <si>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</si>
  <si>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</si>
  <si>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</si>
  <si>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</si>
  <si>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</si>
  <si>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</si>
  <si>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</si>
  <si>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</si>
  <si>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</si>
  <si>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</si>
  <si>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</si>
  <si>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</si>
  <si>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</si>
  <si>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</si>
  <si>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</si>
  <si>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</si>
  <si>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</si>
  <si>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</si>
  <si>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</si>
  <si>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</si>
  <si>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</si>
  <si>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</si>
  <si>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</si>
  <si>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</si>
  <si>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</si>
  <si>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</si>
  <si>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</si>
  <si>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</si>
  <si>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</si>
  <si>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</si>
  <si>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</si>
  <si>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</si>
  <si>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</si>
  <si>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</si>
  <si>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</si>
  <si>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</si>
  <si>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</si>
  <si>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</si>
  <si>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</si>
  <si>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</si>
  <si>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</si>
  <si>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</si>
  <si>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</si>
  <si>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</si>
  <si>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</si>
  <si>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</si>
  <si>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</si>
  <si>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</si>
  <si>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</si>
  <si>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</si>
  <si>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</si>
  <si>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</si>
  <si>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</si>
  <si>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</si>
  <si>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</si>
  <si>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</si>
  <si>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</si>
  <si>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</si>
  <si>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</si>
  <si>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</si>
  <si>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</si>
  <si>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</si>
  <si>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</si>
  <si>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</si>
  <si>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</si>
  <si>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</si>
  <si>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</si>
  <si>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</si>
  <si>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</si>
  <si>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</si>
  <si>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</si>
  <si>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</si>
  <si>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</si>
  <si>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</si>
  <si>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</si>
  <si>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</si>
  <si>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</si>
  <si>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</si>
  <si>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</si>
  <si>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</si>
  <si>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</si>
  <si>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</si>
  <si>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</si>
  <si>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</si>
  <si>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</si>
  <si>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</si>
  <si>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</si>
  <si>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</si>
  <si>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</si>
  <si>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</si>
  <si>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</si>
  <si>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</si>
  <si>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</si>
  <si>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</si>
  <si>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</si>
  <si>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</si>
  <si>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</si>
  <si>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</si>
  <si>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</si>
  <si>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</si>
  <si>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</si>
  <si>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</si>
  <si>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</si>
  <si>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</si>
  <si>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</si>
  <si>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</si>
  <si>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</si>
  <si>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</si>
  <si>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</si>
  <si>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</si>
  <si>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</si>
  <si>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</si>
  <si>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</si>
  <si>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</si>
  <si>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</si>
  <si>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</si>
  <si>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</si>
  <si>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</si>
  <si>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</si>
  <si>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</si>
  <si>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</si>
  <si>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</si>
  <si>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</si>
  <si>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</si>
  <si>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</si>
  <si>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</si>
  <si>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</si>
  <si>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</si>
  <si>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</si>
  <si>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</si>
  <si>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</si>
  <si>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</si>
  <si>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</si>
  <si>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</si>
  <si>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</si>
  <si>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</si>
  <si>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</si>
  <si>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</si>
  <si>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</si>
  <si>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</si>
  <si>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</si>
  <si>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</si>
  <si>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</si>
  <si>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</si>
  <si>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</si>
  <si>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</si>
  <si>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</si>
  <si>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</si>
  <si>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</si>
  <si>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</si>
  <si>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</si>
  <si>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</si>
  <si>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</si>
  <si>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</si>
  <si>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</si>
  <si>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</si>
  <si>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</si>
  <si>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</si>
  <si>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</si>
  <si>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</si>
  <si>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</si>
  <si>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</si>
  <si>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</si>
  <si>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</si>
  <si>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</si>
  <si>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</si>
  <si>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</si>
  <si>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</si>
  <si>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</si>
  <si>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</si>
  <si>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</si>
  <si>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</si>
  <si>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</si>
  <si>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</si>
  <si>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</si>
  <si>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</si>
  <si>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</si>
  <si>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</si>
  <si>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</si>
  <si>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</si>
  <si>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</si>
  <si>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</si>
  <si>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</si>
  <si>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</si>
  <si>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</si>
  <si>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</si>
  <si>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</si>
  <si>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</si>
  <si>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</si>
  <si>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</si>
  <si>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</si>
  <si>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</si>
  <si>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</si>
  <si>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</si>
  <si>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</si>
  <si>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</si>
  <si>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</si>
  <si>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</si>
  <si>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</si>
  <si>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</si>
  <si>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</si>
  <si>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</si>
  <si>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</si>
  <si>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</si>
  <si>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</si>
  <si>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</si>
  <si>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</si>
  <si>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</si>
  <si>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</si>
  <si>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</si>
  <si>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</si>
  <si>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</si>
  <si>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</si>
  <si>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</si>
  <si>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</si>
  <si>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</si>
  <si>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</si>
  <si>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</si>
  <si>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</si>
  <si>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</si>
  <si>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</si>
  <si>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</si>
  <si>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</si>
  <si>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</si>
  <si>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</si>
  <si>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</si>
  <si>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</si>
  <si>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</si>
  <si>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</si>
  <si>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</si>
  <si>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</si>
  <si>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</si>
  <si>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</si>
  <si>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</si>
  <si>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</si>
  <si>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</si>
  <si>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</si>
  <si>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</si>
  <si>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</si>
  <si>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</si>
  <si>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</si>
  <si>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</si>
  <si>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</si>
  <si>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</si>
  <si>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</si>
  <si>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</si>
  <si>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</si>
  <si>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</si>
  <si>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</si>
  <si>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</si>
  <si>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</si>
  <si>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</si>
  <si>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</si>
  <si>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</si>
  <si>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</si>
  <si>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</si>
  <si>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</si>
  <si>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</si>
  <si>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</si>
  <si>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</si>
  <si>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</si>
  <si>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</si>
  <si>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</si>
  <si>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</si>
  <si>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</si>
  <si>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</si>
  <si>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</si>
  <si>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</si>
  <si>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</si>
  <si>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</si>
  <si>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</si>
  <si>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</si>
  <si>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</si>
  <si>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</si>
  <si>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</si>
  <si>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</si>
  <si>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</si>
  <si>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</si>
  <si>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</si>
  <si>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</si>
  <si>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</si>
  <si>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</si>
  <si>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</si>
  <si>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</si>
  <si>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</si>
  <si>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</si>
  <si>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</si>
  <si>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</si>
  <si>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</si>
  <si>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</si>
  <si>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</si>
  <si>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</si>
  <si>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</si>
  <si>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</si>
  <si>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</si>
  <si>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</si>
  <si>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</si>
  <si>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</si>
  <si>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</si>
  <si>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</si>
  <si>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</si>
  <si>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</si>
  <si>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</si>
  <si>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</si>
  <si>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</si>
  <si>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</si>
  <si>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</si>
  <si>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</si>
  <si>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</si>
  <si>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</si>
  <si>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</si>
  <si>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</si>
  <si>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</si>
  <si>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</si>
  <si>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</si>
  <si>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</si>
  <si>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</si>
  <si>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</si>
  <si>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</si>
  <si>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</si>
  <si>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</si>
  <si>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</si>
  <si>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</si>
  <si>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</si>
  <si>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</si>
  <si>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</si>
  <si>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</si>
  <si>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</si>
  <si>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</si>
  <si>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</si>
  <si>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</si>
  <si>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</si>
  <si>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</si>
  <si>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</si>
  <si>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</si>
  <si>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</si>
  <si>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</si>
  <si>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</si>
  <si>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</si>
  <si>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</si>
  <si>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</si>
  <si>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</si>
  <si>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</si>
  <si>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</si>
  <si>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</si>
  <si>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</si>
  <si>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</si>
  <si>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</si>
  <si>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</si>
  <si>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</si>
  <si>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</si>
  <si>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</si>
  <si>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</si>
  <si>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</si>
  <si>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</si>
  <si>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</si>
  <si>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</si>
  <si>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</si>
  <si>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</si>
  <si>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</si>
  <si>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</si>
  <si>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</si>
  <si>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</si>
  <si>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</si>
  <si>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</si>
  <si>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</si>
  <si>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</si>
  <si>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</si>
  <si>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</si>
  <si>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</si>
  <si>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</si>
  <si>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</si>
  <si>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</si>
  <si>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</si>
  <si>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</si>
  <si>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</si>
  <si>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</si>
  <si>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</si>
  <si>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</si>
  <si>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</si>
  <si>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</si>
  <si>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</si>
  <si>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</si>
  <si>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</si>
  <si>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</si>
  <si>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</si>
  <si>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</si>
  <si>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</si>
  <si>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</si>
  <si>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</si>
  <si>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</si>
  <si>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</si>
  <si>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</si>
  <si>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</si>
  <si>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</si>
  <si>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</si>
  <si>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</si>
  <si>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</si>
  <si>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</si>
  <si>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</si>
  <si>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</si>
  <si>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</si>
  <si>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</si>
  <si>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</si>
  <si>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</si>
  <si>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</si>
  <si>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</si>
  <si>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</si>
  <si>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</si>
  <si>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</si>
  <si>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</si>
  <si>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</si>
  <si>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</si>
  <si>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</si>
  <si>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</si>
  <si>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</si>
  <si>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</si>
  <si>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</si>
  <si>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</si>
  <si>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</si>
  <si>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</si>
  <si>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</si>
  <si>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</si>
  <si>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</si>
  <si>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</si>
  <si>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</si>
  <si>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</si>
  <si>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</si>
  <si>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</si>
  <si>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</si>
  <si>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</si>
  <si>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</si>
  <si>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</si>
  <si>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</si>
  <si>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</si>
  <si>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</si>
  <si>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</si>
  <si>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</si>
  <si>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</si>
  <si>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</si>
  <si>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</si>
  <si>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</si>
  <si>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</si>
  <si>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</si>
  <si>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</si>
  <si>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</si>
  <si>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</si>
  <si>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</si>
  <si>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</si>
  <si>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</si>
  <si>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</si>
  <si>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</si>
  <si>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</si>
  <si>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</si>
  <si>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</si>
  <si>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</si>
  <si>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</si>
  <si>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</si>
  <si>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</si>
  <si>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</si>
  <si>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</si>
  <si>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</si>
  <si>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</si>
  <si>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</si>
  <si>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</si>
  <si>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</si>
  <si>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</si>
  <si>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</si>
  <si>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</si>
  <si>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</si>
  <si>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</si>
  <si>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</si>
  <si>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</si>
  <si>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</si>
  <si>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</si>
  <si>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</si>
  <si>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</si>
  <si>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</si>
  <si>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</si>
  <si>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</si>
  <si>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</si>
  <si>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</si>
  <si>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</si>
  <si>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</si>
  <si>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</si>
  <si>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</si>
  <si>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</si>
  <si>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</si>
  <si>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</si>
  <si>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</si>
  <si>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</si>
  <si>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</si>
  <si>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</si>
  <si>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</si>
  <si>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</si>
  <si>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</si>
  <si>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</si>
  <si>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</si>
  <si>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</si>
  <si>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</si>
  <si>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</si>
  <si>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</si>
  <si>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</si>
  <si>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</si>
  <si>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</si>
  <si>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</si>
  <si>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</si>
  <si>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</si>
  <si>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</si>
  <si>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</si>
  <si>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</si>
  <si>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</si>
  <si>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</si>
  <si>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</si>
  <si>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</si>
  <si>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</si>
  <si>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</si>
  <si>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</si>
  <si>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</si>
  <si>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</si>
  <si>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</si>
  <si>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</si>
  <si>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</si>
  <si>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</si>
  <si>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</si>
  <si>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</si>
  <si>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</si>
  <si>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</si>
  <si>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</si>
  <si>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</si>
  <si>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</si>
  <si>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</si>
  <si>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</si>
  <si>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</si>
  <si>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</si>
  <si>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</si>
  <si>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</si>
  <si>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</si>
  <si>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</si>
  <si>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</si>
  <si>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</si>
  <si>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</si>
  <si>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</si>
  <si>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</si>
  <si>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</si>
  <si>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</si>
  <si>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</si>
  <si>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</si>
  <si>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</si>
  <si>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</si>
  <si>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</si>
  <si>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</si>
  <si>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</si>
  <si>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</si>
  <si>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</si>
  <si>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</si>
  <si>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</si>
  <si>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</si>
  <si>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</si>
  <si>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</si>
  <si>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</si>
  <si>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</si>
  <si>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</si>
  <si>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</si>
  <si>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</si>
  <si>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</si>
  <si>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</si>
  <si>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</si>
  <si>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</si>
  <si>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</si>
  <si>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</si>
  <si>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</si>
  <si>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</si>
  <si>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</si>
  <si>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</si>
  <si>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</si>
  <si>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</si>
  <si>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</si>
  <si>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</si>
  <si>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</si>
  <si>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</si>
  <si>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</si>
  <si>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</si>
  <si>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</si>
  <si>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</si>
  <si>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</si>
  <si>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</si>
  <si>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</si>
  <si>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</si>
  <si>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</si>
  <si>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</si>
  <si>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</si>
  <si>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</si>
  <si>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</si>
  <si>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</si>
  <si>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</si>
  <si>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</si>
  <si>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</si>
  <si>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</si>
  <si>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</si>
  <si>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</si>
  <si>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</si>
  <si>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</si>
  <si>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</si>
  <si>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</si>
  <si>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</si>
  <si>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</si>
  <si>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</si>
  <si>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</si>
  <si>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</si>
  <si>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</si>
  <si>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</si>
  <si>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</si>
  <si>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</si>
  <si>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</si>
  <si>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</si>
  <si>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</si>
  <si>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</si>
  <si>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</si>
  <si>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</si>
  <si>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</si>
  <si>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</si>
  <si>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</si>
  <si>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</si>
  <si>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</si>
  <si>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</si>
  <si>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</si>
  <si>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</si>
  <si>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</si>
  <si>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</si>
  <si>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</si>
  <si>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</si>
  <si>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</si>
  <si>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</si>
  <si>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</si>
  <si>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</si>
  <si>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</si>
  <si>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</si>
  <si>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</si>
  <si>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</si>
  <si>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</si>
  <si>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</si>
  <si>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</si>
  <si>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</si>
  <si>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</si>
  <si>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</si>
  <si>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</si>
  <si>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</si>
  <si>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</si>
  <si>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</si>
  <si>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</si>
  <si>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</si>
  <si>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</si>
  <si>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</si>
  <si>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</si>
  <si>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</si>
  <si>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</si>
  <si>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</si>
  <si>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</si>
  <si>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</si>
  <si>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</si>
  <si>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</si>
  <si>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</si>
  <si>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</si>
  <si>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</si>
  <si>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</si>
  <si>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</si>
  <si>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</si>
  <si>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</si>
  <si>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</si>
  <si>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</si>
  <si>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</si>
  <si>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</si>
  <si>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</si>
  <si>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</si>
  <si>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</si>
  <si>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</si>
  <si>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</si>
  <si>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</si>
  <si>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</si>
  <si>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</si>
  <si>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</si>
  <si>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</si>
  <si>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</si>
  <si>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</si>
  <si>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</si>
  <si>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</si>
  <si>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</si>
  <si>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</si>
  <si>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</si>
  <si>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</si>
  <si>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</si>
  <si>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</si>
  <si>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</si>
  <si>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</si>
  <si>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</si>
  <si>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</si>
  <si>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</si>
  <si>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</si>
  <si>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</si>
  <si>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</si>
  <si>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</si>
  <si>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</si>
  <si>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</si>
  <si>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</si>
  <si>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</si>
  <si>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</si>
  <si>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</si>
  <si>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</si>
  <si>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</si>
  <si>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</si>
  <si>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</si>
  <si>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</si>
  <si>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</si>
  <si>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</si>
  <si>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</si>
  <si>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</si>
  <si>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</si>
  <si>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</si>
  <si>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</si>
  <si>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</si>
  <si>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</si>
  <si>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</si>
  <si>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</si>
  <si>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</si>
  <si>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</si>
  <si>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</si>
  <si>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</si>
  <si>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</si>
  <si>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</si>
  <si>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</si>
  <si>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</si>
  <si>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</si>
  <si>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</si>
  <si>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</si>
  <si>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</si>
  <si>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</si>
  <si>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</si>
  <si>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</si>
  <si>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</si>
  <si>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</si>
  <si>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</si>
  <si>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</si>
  <si>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</si>
  <si>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</si>
  <si>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</si>
  <si>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</si>
  <si>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</si>
  <si>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</si>
  <si>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</si>
  <si>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</si>
  <si>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</si>
  <si>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</si>
  <si>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</si>
  <si>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</si>
  <si>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</si>
  <si>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</si>
  <si>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</si>
  <si>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</si>
  <si>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</si>
  <si>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</si>
  <si>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</si>
  <si>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</si>
  <si>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</si>
  <si>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</si>
  <si>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</si>
  <si>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</si>
  <si>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</si>
  <si>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</si>
  <si>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</si>
  <si>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</si>
  <si>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</si>
  <si>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</si>
  <si>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</si>
  <si>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</si>
  <si>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</si>
  <si>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</si>
  <si>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</si>
  <si>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</si>
  <si>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</si>
  <si>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</si>
  <si>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</si>
  <si>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</si>
  <si>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</si>
  <si>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</si>
  <si>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</si>
  <si>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</si>
  <si>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</si>
  <si>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</si>
  <si>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</si>
  <si>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</si>
  <si>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</si>
  <si>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</si>
  <si>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</si>
  <si>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</si>
  <si>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</si>
  <si>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</si>
  <si>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</si>
  <si>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</si>
  <si>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</si>
  <si>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</si>
  <si>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</si>
  <si>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</si>
  <si>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</si>
  <si>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</si>
  <si>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</si>
  <si>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</si>
  <si>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</si>
  <si>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</si>
  <si>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</si>
  <si>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</si>
  <si>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</si>
  <si>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</si>
  <si>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</si>
  <si>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</si>
  <si>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</si>
  <si>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</si>
  <si>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</si>
  <si>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</si>
  <si>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</si>
  <si>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</si>
  <si>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</si>
  <si>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</si>
  <si>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</si>
  <si>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</si>
  <si>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</si>
  <si>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</si>
  <si>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</si>
  <si>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</si>
  <si>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</si>
  <si>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</si>
  <si>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</si>
  <si>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</si>
  <si>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</si>
  <si>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</si>
  <si>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</si>
  <si>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</si>
  <si>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</si>
  <si>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</si>
  <si>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</si>
  <si>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</si>
  <si>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</si>
  <si>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</si>
  <si>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</si>
  <si>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</si>
  <si>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</si>
  <si>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</si>
  <si>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</si>
  <si>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</si>
  <si>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</si>
  <si>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</si>
  <si>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</si>
  <si>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</si>
  <si>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</si>
  <si>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</si>
  <si>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</si>
  <si>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</si>
  <si>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</si>
  <si>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</si>
  <si>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</si>
  <si>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</si>
  <si>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</si>
  <si>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</si>
  <si>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</si>
  <si>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</si>
  <si>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</si>
  <si>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</si>
  <si>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</si>
  <si>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</si>
  <si>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</si>
  <si>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</si>
  <si>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</si>
  <si>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</si>
  <si>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</si>
  <si>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</si>
  <si>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</si>
  <si>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</si>
  <si>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</si>
  <si>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</si>
  <si>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</si>
  <si>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</si>
  <si>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</si>
  <si>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</si>
  <si>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</si>
  <si>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</si>
  <si>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</si>
  <si>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</si>
  <si>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</si>
  <si>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</si>
  <si>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</si>
  <si>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</si>
  <si>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</si>
  <si>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</si>
  <si>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</si>
  <si>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</si>
  <si>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</si>
  <si>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</si>
  <si>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</si>
  <si>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</si>
  <si>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</si>
  <si>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</si>
  <si>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</si>
  <si>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</si>
  <si>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</si>
  <si>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</si>
  <si>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</si>
  <si>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</si>
  <si>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</si>
  <si>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</si>
  <si>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</si>
  <si>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</si>
  <si>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</si>
  <si>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</si>
  <si>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</si>
  <si>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</si>
  <si>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</si>
  <si>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</si>
  <si>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</si>
  <si>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</si>
  <si>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</si>
  <si>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</si>
  <si>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</si>
  <si>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</si>
  <si>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</si>
  <si>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</si>
  <si>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</si>
  <si>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</si>
  <si>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</si>
  <si>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</si>
  <si>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</si>
  <si>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</si>
  <si>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</si>
  <si>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</si>
  <si>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</si>
  <si>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</si>
  <si>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</si>
  <si>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</si>
  <si>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</si>
  <si>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</si>
  <si>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</si>
  <si>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</si>
  <si>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</si>
  <si>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</si>
  <si>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</si>
  <si>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</si>
  <si>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</si>
  <si>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</si>
  <si>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</si>
  <si>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</si>
  <si>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</si>
  <si>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</si>
  <si>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</si>
  <si>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</si>
  <si>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</si>
  <si>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</si>
  <si>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</si>
  <si>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</si>
  <si>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</si>
  <si>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</si>
  <si>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</si>
  <si>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</si>
  <si>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</si>
  <si>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</si>
  <si>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</si>
  <si>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</si>
  <si>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</si>
  <si>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</si>
  <si>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</si>
  <si>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</si>
  <si>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</si>
  <si>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</si>
  <si>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</si>
  <si>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</si>
  <si>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</si>
  <si>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</si>
  <si>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</si>
  <si>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</si>
  <si>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</si>
  <si>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</si>
  <si>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</si>
  <si>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</si>
  <si>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</si>
  <si>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</si>
  <si>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</si>
  <si>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</si>
  <si>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</si>
  <si>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</si>
  <si>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</si>
  <si>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</si>
  <si>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</si>
  <si>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</si>
  <si>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</si>
  <si>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</si>
  <si>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</si>
  <si>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</si>
  <si>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</si>
  <si>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</si>
  <si>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</si>
  <si>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</si>
  <si>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</si>
  <si>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</si>
  <si>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</si>
  <si>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</si>
  <si>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</si>
  <si>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</si>
  <si>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</si>
  <si>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</si>
  <si>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</si>
  <si>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</si>
  <si>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</si>
  <si>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</si>
  <si>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</si>
  <si>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</si>
  <si>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</si>
  <si>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</si>
  <si>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</si>
  <si>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</si>
  <si>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</si>
  <si>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</si>
  <si>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</si>
  <si>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</si>
  <si>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</si>
  <si>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</si>
  <si>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</si>
  <si>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</si>
  <si>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</si>
  <si>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</si>
  <si>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</si>
  <si>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</si>
  <si>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</si>
  <si>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</si>
  <si>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</si>
  <si>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</si>
  <si>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</si>
  <si>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</si>
  <si>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</si>
  <si>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</si>
  <si>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</si>
  <si>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</si>
  <si>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</si>
  <si>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</si>
  <si>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</si>
  <si>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</si>
  <si>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</si>
  <si>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</si>
  <si>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</si>
  <si>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</si>
  <si>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</si>
  <si>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</si>
  <si>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</si>
  <si>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</si>
  <si>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</si>
  <si>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</si>
  <si>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</si>
  <si>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</si>
  <si>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</si>
  <si>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</si>
  <si>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</si>
  <si>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</si>
  <si>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</si>
  <si>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</si>
  <si>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</si>
  <si>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</si>
  <si>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</si>
  <si>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</si>
  <si>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</si>
  <si>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</si>
  <si>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</si>
  <si>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</si>
  <si>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</si>
  <si>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</si>
  <si>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</si>
  <si>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</si>
  <si>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</si>
  <si>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</si>
  <si>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</si>
  <si>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</si>
  <si>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</si>
  <si>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</si>
  <si>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</si>
  <si>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</si>
  <si>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</si>
  <si>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</si>
  <si>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</si>
  <si>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</si>
  <si>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</si>
  <si>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</si>
  <si>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</si>
  <si>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</si>
  <si>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</si>
  <si>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</si>
  <si>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</si>
  <si>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</si>
  <si>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</si>
  <si>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</si>
  <si>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</si>
  <si>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</si>
  <si>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</si>
  <si>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</si>
  <si>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</si>
  <si>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</si>
  <si>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</si>
  <si>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</si>
  <si>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</si>
  <si>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</si>
  <si>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</si>
  <si>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</si>
  <si>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</si>
  <si>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</si>
  <si>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</si>
  <si>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</si>
  <si>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</si>
  <si>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</si>
  <si>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</si>
  <si>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</si>
  <si>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</si>
  <si>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</si>
  <si>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</si>
  <si>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</si>
  <si>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</si>
  <si>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</si>
  <si>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</si>
  <si>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</si>
  <si>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</si>
  <si>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</si>
  <si>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</si>
  <si>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</si>
  <si>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</si>
  <si>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</si>
  <si>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</si>
  <si>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</si>
  <si>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</si>
  <si>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</si>
  <si>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</si>
  <si>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</si>
  <si>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</si>
  <si>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</si>
  <si>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</si>
  <si>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</si>
  <si>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</si>
  <si>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</si>
  <si>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</si>
  <si>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</si>
  <si>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</si>
  <si>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</si>
  <si>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</si>
  <si>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</si>
  <si>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</si>
  <si>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</si>
  <si>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</si>
  <si>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</si>
  <si>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</si>
  <si>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</si>
  <si>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</si>
  <si>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</si>
  <si>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</si>
  <si>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</si>
  <si>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</si>
  <si>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</si>
  <si>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</si>
  <si>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</si>
  <si>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</si>
  <si>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</si>
  <si>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</si>
  <si>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</si>
  <si>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</si>
  <si>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</si>
  <si>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</si>
  <si>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</si>
  <si>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</si>
  <si>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</si>
  <si>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</si>
  <si>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</si>
  <si>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</si>
  <si>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</si>
  <si>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</si>
  <si>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</si>
  <si>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</si>
  <si>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</si>
  <si>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</si>
  <si>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</si>
  <si>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</si>
  <si>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</si>
  <si>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</si>
  <si>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</si>
  <si>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</si>
  <si>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</si>
  <si>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</si>
  <si>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</si>
  <si>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</si>
  <si>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</si>
  <si>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</si>
  <si>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</si>
  <si>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</si>
  <si>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</si>
  <si>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</si>
  <si>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</si>
  <si>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</si>
  <si>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</si>
  <si>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</si>
  <si>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</si>
  <si>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</si>
  <si>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</si>
  <si>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</si>
  <si>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</si>
  <si>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</si>
  <si>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</si>
  <si>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</si>
  <si>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</si>
  <si>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</si>
  <si>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</si>
  <si>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</si>
  <si>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</si>
  <si>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</si>
  <si>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</si>
  <si>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</si>
  <si>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</si>
  <si>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</si>
  <si>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</si>
  <si>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</si>
  <si>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</si>
  <si>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</si>
  <si>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</si>
  <si>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</si>
  <si>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</si>
  <si>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</si>
  <si>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</si>
  <si>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</si>
  <si>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</si>
  <si>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</si>
  <si>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</si>
  <si>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</si>
  <si>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</si>
  <si>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</si>
  <si>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</si>
  <si>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</si>
  <si>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</si>
  <si>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</si>
  <si>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</si>
  <si>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</si>
  <si>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</si>
  <si>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</si>
  <si>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</si>
  <si>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</si>
  <si>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</si>
  <si>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</si>
  <si>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</si>
  <si>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</si>
  <si>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</si>
  <si>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</si>
  <si>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</si>
  <si>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</si>
  <si>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</si>
  <si>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</si>
  <si>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</si>
  <si>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</si>
  <si>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</si>
  <si>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</si>
  <si>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</si>
  <si>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</si>
  <si>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</si>
  <si>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</si>
  <si>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</si>
  <si>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</si>
  <si>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</si>
  <si>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</si>
  <si>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</si>
  <si>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</si>
  <si>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</si>
  <si>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</si>
  <si>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</si>
  <si>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</si>
  <si>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</si>
  <si>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</si>
  <si>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</si>
  <si>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</si>
  <si>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</si>
  <si>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</si>
  <si>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</si>
  <si>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</si>
  <si>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</si>
  <si>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</si>
  <si>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</si>
  <si>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</si>
  <si>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</si>
  <si>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</si>
  <si>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</si>
  <si>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</si>
  <si>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</si>
  <si>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</si>
  <si>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</si>
  <si>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</si>
  <si>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</si>
  <si>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</si>
  <si>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</si>
  <si>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</si>
  <si>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</si>
  <si>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</si>
  <si>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</si>
  <si>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</si>
  <si>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</si>
  <si>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</si>
  <si>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</si>
  <si>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</si>
  <si>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</si>
  <si>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</si>
  <si>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</si>
  <si>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</si>
  <si>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</si>
  <si>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</si>
  <si>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</si>
  <si>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</si>
  <si>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</si>
  <si>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</si>
  <si>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</si>
  <si>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</si>
  <si>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</si>
  <si>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</si>
  <si>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</si>
  <si>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</si>
  <si>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</si>
  <si>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</si>
  <si>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</si>
  <si>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</si>
  <si>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</si>
  <si>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</si>
  <si>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</si>
  <si>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</si>
  <si>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</si>
  <si>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</si>
  <si>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</si>
  <si>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</si>
  <si>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</si>
  <si>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</si>
  <si>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</si>
  <si>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</si>
  <si>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</si>
  <si>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</si>
  <si>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</si>
  <si>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</si>
  <si>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</si>
  <si>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</si>
  <si>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</si>
  <si>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</si>
  <si>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</si>
  <si>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</si>
  <si>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</si>
  <si>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</si>
  <si>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</si>
  <si>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</si>
  <si>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</si>
  <si>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</si>
  <si>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</si>
  <si>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</si>
  <si>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</si>
  <si>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</si>
  <si>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</si>
  <si>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</si>
  <si>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</si>
  <si>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</si>
  <si>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</si>
  <si>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</si>
  <si>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</si>
  <si>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</si>
  <si>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</si>
  <si>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</si>
  <si>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</si>
  <si>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</si>
  <si>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</si>
  <si>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</si>
  <si>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</si>
  <si>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</si>
  <si>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</si>
  <si>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</si>
  <si>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</si>
  <si>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</si>
  <si>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</si>
  <si>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</si>
  <si>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</si>
  <si>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</si>
  <si>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</si>
  <si>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</si>
  <si>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</si>
  <si>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</si>
  <si>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</si>
  <si>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</si>
  <si>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</si>
  <si>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</si>
  <si>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</si>
  <si>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</si>
  <si>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</si>
  <si>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</si>
  <si>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</si>
  <si>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</si>
  <si>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</si>
  <si>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</si>
  <si>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</si>
  <si>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</si>
  <si>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</si>
  <si>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</si>
  <si>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</si>
  <si>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</si>
  <si>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</si>
  <si>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</si>
  <si>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</si>
  <si>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</si>
  <si>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</si>
  <si>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</si>
  <si>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</si>
  <si>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</si>
  <si>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</si>
  <si>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</si>
  <si>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</si>
  <si>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</si>
  <si>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</si>
  <si>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</si>
  <si>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</si>
  <si>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</si>
  <si>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</si>
  <si>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</si>
  <si>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</si>
  <si>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</si>
  <si>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</si>
  <si>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</si>
  <si>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</si>
  <si>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</si>
  <si>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</si>
  <si>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</si>
  <si>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</si>
  <si>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</si>
  <si>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</si>
  <si>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</si>
  <si>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</si>
  <si>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</si>
  <si>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</si>
  <si>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</si>
  <si>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</si>
  <si>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</si>
  <si>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</si>
  <si>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</si>
  <si>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</si>
  <si>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</si>
  <si>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</si>
  <si>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</si>
  <si>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</si>
  <si>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</si>
  <si>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</si>
  <si>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</si>
  <si>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</si>
  <si>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</si>
  <si>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</si>
  <si>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</si>
  <si>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</si>
  <si>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</si>
  <si>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</si>
  <si>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</si>
  <si>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</si>
  <si>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</si>
  <si>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</si>
  <si>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</si>
  <si>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</si>
  <si>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</si>
  <si>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</si>
  <si>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</si>
  <si>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</si>
  <si>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</si>
  <si>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</si>
  <si>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</si>
  <si>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</si>
  <si>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</si>
  <si>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</si>
  <si>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</si>
  <si>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</si>
  <si>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</si>
  <si>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</si>
  <si>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</si>
  <si>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</si>
  <si>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</si>
  <si>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</si>
  <si>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</si>
  <si>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</si>
  <si>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</si>
  <si>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</si>
  <si>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</si>
  <si>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</si>
  <si>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</si>
  <si>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</si>
  <si>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</si>
  <si>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</si>
  <si>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</si>
  <si>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</si>
  <si>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</si>
  <si>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</si>
  <si>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</si>
  <si>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</si>
  <si>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</si>
  <si>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</si>
  <si>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</si>
  <si>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</si>
  <si>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</si>
  <si>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</si>
  <si>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</si>
  <si>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</si>
  <si>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</si>
  <si>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</si>
  <si>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</si>
  <si>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</si>
  <si>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</si>
  <si>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</si>
  <si>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</si>
  <si>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</si>
  <si>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</si>
  <si>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</si>
  <si>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</si>
  <si>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</si>
  <si>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</si>
  <si>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</si>
  <si>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</si>
  <si>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</si>
  <si>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</si>
  <si>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</si>
  <si>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</si>
  <si>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</si>
  <si>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</si>
  <si>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</si>
  <si>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</si>
  <si>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</si>
  <si>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</si>
  <si>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</si>
  <si>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</si>
  <si>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</si>
  <si>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</si>
  <si>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</si>
  <si>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</si>
  <si>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</si>
  <si>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</si>
  <si>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</si>
  <si>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</si>
  <si>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</si>
  <si>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</si>
  <si>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</si>
  <si>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</si>
  <si>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</si>
  <si>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</si>
  <si>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</si>
  <si>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</si>
  <si>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</si>
  <si>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</si>
  <si>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</si>
  <si>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</si>
  <si>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</si>
  <si>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</si>
  <si>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</si>
  <si>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</si>
  <si>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</si>
  <si>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</si>
  <si>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</si>
  <si>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</si>
  <si>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</si>
  <si>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</si>
  <si>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</si>
  <si>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</si>
  <si>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</si>
  <si>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</si>
  <si>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</si>
  <si>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</si>
  <si>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</si>
  <si>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</si>
  <si>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</si>
  <si>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</si>
  <si>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</si>
  <si>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</si>
  <si>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</si>
  <si>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</si>
  <si>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</si>
  <si>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</si>
  <si>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</si>
  <si>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</si>
  <si>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</si>
  <si>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</si>
  <si>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</si>
  <si>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</si>
  <si>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</si>
  <si>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</si>
  <si>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</si>
  <si>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</si>
  <si>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</si>
  <si>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</si>
  <si>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</si>
  <si>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</si>
  <si>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</si>
  <si>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</si>
  <si>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</si>
  <si>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</si>
  <si>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</si>
  <si>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</si>
  <si>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</si>
  <si>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</si>
  <si>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</si>
  <si>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</si>
  <si>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</si>
  <si>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</si>
  <si>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</si>
  <si>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</si>
  <si>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</si>
  <si>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</si>
  <si>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</si>
  <si>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</si>
  <si>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</si>
  <si>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</si>
  <si>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</si>
  <si>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</si>
  <si>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</si>
  <si>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</si>
  <si>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</si>
  <si>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</si>
  <si>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</si>
  <si>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</si>
  <si>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</si>
  <si>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</si>
  <si>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</si>
  <si>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</si>
  <si>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</si>
  <si>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</si>
  <si>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</si>
  <si>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</si>
  <si>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</si>
  <si>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</si>
  <si>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</si>
  <si>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</si>
  <si>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</si>
  <si>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</si>
  <si>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</si>
  <si>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</si>
  <si>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</si>
  <si>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</si>
  <si>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</si>
  <si>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</si>
  <si>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</si>
  <si>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</si>
  <si>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</si>
  <si>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</si>
  <si>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</si>
  <si>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</si>
  <si>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</si>
  <si>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</si>
  <si>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</si>
  <si>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</si>
  <si>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</si>
  <si>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</si>
  <si>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</si>
  <si>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</si>
  <si>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</si>
  <si>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</si>
  <si>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</si>
  <si>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</si>
  <si>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</si>
  <si>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</si>
  <si>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</si>
  <si>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</si>
  <si>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</si>
  <si>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</si>
  <si>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</si>
  <si>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</si>
  <si>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</si>
  <si>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</si>
  <si>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</si>
  <si>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</si>
  <si>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</si>
  <si>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</si>
  <si>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</si>
  <si>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</si>
  <si>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</si>
  <si>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</si>
  <si>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</si>
  <si>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</si>
  <si>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</si>
  <si>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</si>
  <si>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</si>
  <si>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</si>
  <si>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</si>
  <si>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</si>
  <si>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</si>
  <si>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</si>
  <si>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</si>
  <si>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</si>
  <si>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</si>
  <si>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</si>
  <si>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</si>
  <si>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</si>
  <si>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</si>
  <si>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</si>
  <si>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</si>
  <si>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</si>
  <si>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</si>
  <si>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</si>
  <si>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</si>
  <si>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</si>
  <si>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</si>
  <si>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</si>
  <si>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</si>
  <si>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</si>
  <si>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</si>
  <si>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</si>
  <si>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</si>
  <si>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</si>
  <si>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</si>
  <si>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</si>
  <si>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</si>
  <si>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</si>
  <si>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</si>
  <si>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</si>
  <si>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</si>
  <si>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</si>
  <si>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</si>
  <si>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</si>
  <si>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</si>
  <si>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</si>
  <si>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</si>
  <si>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</si>
  <si>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</si>
  <si>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</si>
  <si>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</si>
  <si>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</si>
  <si>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</si>
  <si>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</si>
  <si>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</si>
  <si>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</si>
  <si>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</si>
  <si>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</si>
  <si>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</si>
  <si>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</si>
  <si>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</si>
  <si>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</si>
  <si>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</si>
  <si>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</si>
  <si>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</si>
  <si>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</si>
  <si>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</si>
  <si>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</si>
  <si>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</si>
  <si>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</si>
  <si>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</si>
  <si>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</si>
  <si>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</si>
  <si>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</si>
  <si>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</si>
  <si>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</si>
  <si>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</si>
  <si>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</si>
  <si>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</si>
  <si>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</si>
  <si>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</si>
  <si>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</si>
  <si>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</si>
  <si>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</si>
  <si>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</si>
  <si>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</si>
  <si>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</si>
  <si>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</si>
  <si>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</si>
  <si>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</si>
  <si>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</si>
  <si>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</si>
  <si>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</si>
  <si>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</si>
  <si>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</si>
  <si>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</si>
  <si>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</si>
  <si>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</si>
  <si>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</si>
  <si>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</si>
  <si>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</si>
  <si>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</si>
  <si>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</si>
  <si>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</si>
  <si>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</si>
  <si>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</si>
  <si>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</si>
  <si>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</si>
  <si>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</si>
  <si>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</si>
  <si>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</si>
  <si>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</si>
  <si>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</si>
  <si>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</si>
  <si>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</si>
  <si>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</si>
  <si>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</si>
  <si>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</si>
  <si>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</si>
  <si>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</si>
  <si>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</si>
  <si>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</si>
  <si>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</si>
  <si>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</si>
  <si>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</si>
  <si>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</si>
  <si>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</si>
  <si>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</si>
  <si>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</si>
  <si>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</si>
  <si>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</si>
  <si>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</si>
  <si>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</si>
  <si>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</si>
  <si>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</si>
  <si>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</si>
  <si>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</si>
  <si>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</si>
  <si>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</si>
  <si>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</si>
  <si>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</si>
  <si>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</si>
  <si>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</si>
  <si>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</si>
  <si>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</si>
  <si>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</si>
  <si>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</si>
  <si>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</si>
  <si>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</si>
  <si>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</si>
  <si>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</si>
  <si>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</si>
  <si>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</si>
  <si>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</si>
  <si>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</si>
  <si>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</si>
  <si>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</si>
  <si>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</si>
  <si>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</si>
  <si>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</si>
  <si>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</si>
  <si>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</si>
  <si>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</si>
  <si>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</si>
  <si>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</si>
  <si>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</si>
  <si>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</si>
  <si>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</si>
  <si>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</si>
  <si>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</si>
  <si>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</si>
  <si>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</si>
  <si>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</si>
  <si>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</si>
  <si>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</si>
  <si>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</si>
  <si>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</si>
  <si>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</si>
  <si>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</si>
  <si>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</si>
  <si>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</si>
  <si>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</si>
  <si>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</si>
  <si>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</si>
  <si>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</si>
  <si>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</si>
  <si>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</si>
  <si>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</si>
  <si>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</si>
  <si>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</si>
  <si>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</si>
  <si>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</si>
  <si>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</si>
  <si>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</si>
  <si>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</si>
  <si>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</si>
  <si>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</si>
  <si>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</si>
  <si>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</si>
  <si>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</si>
  <si>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</si>
  <si>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</si>
  <si>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</si>
  <si>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</si>
  <si>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</si>
  <si>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</si>
  <si>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</si>
  <si>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</si>
  <si>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</si>
  <si>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</si>
  <si>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</si>
  <si>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</si>
  <si>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</si>
  <si>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</si>
  <si>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</si>
  <si>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</si>
  <si>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</si>
  <si>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</si>
  <si>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</si>
  <si>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</si>
  <si>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</si>
  <si>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</si>
  <si>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</si>
  <si>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</si>
  <si>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</si>
  <si>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</si>
  <si>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</si>
  <si>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</si>
  <si>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</si>
  <si>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</si>
  <si>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</si>
  <si>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</si>
  <si>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</si>
  <si>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</si>
  <si>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</si>
  <si>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</si>
  <si>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</si>
  <si>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</si>
  <si>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</si>
  <si>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</si>
  <si>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</si>
  <si>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</si>
  <si>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</si>
  <si>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</si>
  <si>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</si>
  <si>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</si>
  <si>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</si>
  <si>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</si>
  <si>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</si>
  <si>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</si>
  <si>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</si>
  <si>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</si>
  <si>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</si>
  <si>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</si>
  <si>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</si>
  <si>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</si>
  <si>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</si>
  <si>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</si>
  <si>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</si>
  <si>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</si>
  <si>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</si>
  <si>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</si>
  <si>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</si>
  <si>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</si>
  <si>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</si>
  <si>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</si>
  <si>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</si>
  <si>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</si>
  <si>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</si>
  <si>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</si>
  <si>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</si>
  <si>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</si>
  <si>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</si>
  <si>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</si>
  <si>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</si>
  <si>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</si>
  <si>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</si>
  <si>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</si>
  <si>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</si>
  <si>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</si>
  <si>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</si>
  <si>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</si>
  <si>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</si>
  <si>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</si>
  <si>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</si>
  <si>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</si>
  <si>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</si>
  <si>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</si>
  <si>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</si>
  <si>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</si>
  <si>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</si>
  <si>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</si>
  <si>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</si>
  <si>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</si>
  <si>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</si>
  <si>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</si>
  <si>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</si>
  <si>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</si>
  <si>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</si>
  <si>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</si>
  <si>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</si>
  <si>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</si>
  <si>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</si>
  <si>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</si>
  <si>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</si>
  <si>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</si>
  <si>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</si>
  <si>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</si>
  <si>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</si>
  <si>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</si>
  <si>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</si>
  <si>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</si>
  <si>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</si>
  <si>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</si>
  <si>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</si>
  <si>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</si>
  <si>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</si>
  <si>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</si>
  <si>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</si>
  <si>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</si>
  <si>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</si>
  <si>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</si>
  <si>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</si>
  <si>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</si>
  <si>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</si>
  <si>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</si>
  <si>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</si>
  <si>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</si>
  <si>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</si>
  <si>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</si>
  <si>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</si>
  <si>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</si>
  <si>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</si>
  <si>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</si>
  <si>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</si>
  <si>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</si>
  <si>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</si>
  <si>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</si>
  <si>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</si>
  <si>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</si>
  <si>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</si>
  <si>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</si>
  <si>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</si>
  <si>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</si>
  <si>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</si>
  <si>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</si>
  <si>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</si>
  <si>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</si>
  <si>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</si>
  <si>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</si>
  <si>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</si>
  <si>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</si>
  <si>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</si>
  <si>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</si>
  <si>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</si>
  <si>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</si>
  <si>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</si>
  <si>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</si>
  <si>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</si>
  <si>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</si>
  <si>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</si>
  <si>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</si>
  <si>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</si>
  <si>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</si>
  <si>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</si>
  <si>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</si>
  <si>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</si>
  <si>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</si>
  <si>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</si>
  <si>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</si>
  <si>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</si>
  <si>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</si>
  <si>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</si>
  <si>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</si>
  <si>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</si>
  <si>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</si>
  <si>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</si>
  <si>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</si>
  <si>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</si>
  <si>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</si>
  <si>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</si>
  <si>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</si>
  <si>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</si>
  <si>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</si>
  <si>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</si>
  <si>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</si>
  <si>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</si>
  <si>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</si>
  <si>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</si>
  <si>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</si>
  <si>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</si>
  <si>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</si>
  <si>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</si>
  <si>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</si>
  <si>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</si>
  <si>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</si>
  <si>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</si>
  <si>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</si>
  <si>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</si>
  <si>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</si>
  <si>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</si>
  <si>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</si>
  <si>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</si>
  <si>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</si>
  <si>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</si>
  <si>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</si>
  <si>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</si>
  <si>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</si>
  <si>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</si>
  <si>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</si>
  <si>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</si>
  <si>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</si>
  <si>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</si>
  <si>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</si>
  <si>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</si>
  <si>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</si>
  <si>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</si>
  <si>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</si>
  <si>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</si>
  <si>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</si>
  <si>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</si>
  <si>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</si>
  <si>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</si>
  <si>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</si>
  <si>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</si>
  <si>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</si>
  <si>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</si>
  <si>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</si>
  <si>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</si>
  <si>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</si>
  <si>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</si>
  <si>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</si>
  <si>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</si>
  <si>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</si>
  <si>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</si>
  <si>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</si>
  <si>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</si>
  <si>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</si>
  <si>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</si>
  <si>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</si>
  <si>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</si>
  <si>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</si>
  <si>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</si>
  <si>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</si>
  <si>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</si>
  <si>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</si>
  <si>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</si>
  <si>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</si>
  <si>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</si>
  <si>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</si>
  <si>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</si>
  <si>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</si>
  <si>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</si>
  <si>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</si>
  <si>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</si>
  <si>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</si>
  <si>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</si>
  <si>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</si>
  <si>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</si>
  <si>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</si>
  <si>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</si>
  <si>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</si>
  <si>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</si>
  <si>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</si>
  <si>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</si>
  <si>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</si>
  <si>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</si>
  <si>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</si>
  <si>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</si>
  <si>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</si>
  <si>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</si>
  <si>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</si>
  <si>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</si>
  <si>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</si>
  <si>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</si>
  <si>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</si>
  <si>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</si>
  <si>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</si>
  <si>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</si>
  <si>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</si>
  <si>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</si>
  <si>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</si>
  <si>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</si>
  <si>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</si>
  <si>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</si>
  <si>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</si>
  <si>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</si>
  <si>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</si>
  <si>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</si>
  <si>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</si>
  <si>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</si>
  <si>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</si>
  <si>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</si>
  <si>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</si>
  <si>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</si>
  <si>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</si>
  <si>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</si>
  <si>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</si>
  <si>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</si>
  <si>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</si>
  <si>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</si>
  <si>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</si>
  <si>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</si>
  <si>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</si>
  <si>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</si>
  <si>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</si>
  <si>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</si>
  <si>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</si>
  <si>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</si>
  <si>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</si>
  <si>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</si>
  <si>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</si>
  <si>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</si>
  <si>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</si>
  <si>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</si>
  <si>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</si>
  <si>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</si>
  <si>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</si>
  <si>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</si>
  <si>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</si>
  <si>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</si>
  <si>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</si>
  <si>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</si>
  <si>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</si>
  <si>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</si>
  <si>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</si>
  <si>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</si>
  <si>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</si>
  <si>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</si>
  <si>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</si>
  <si>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</si>
  <si>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</si>
  <si>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</si>
  <si>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</si>
  <si>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</si>
  <si>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</si>
  <si>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</si>
  <si>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</si>
  <si>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</si>
  <si>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</si>
  <si>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</si>
  <si>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</si>
  <si>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</si>
  <si>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</si>
  <si>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</si>
  <si>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</si>
  <si>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</si>
  <si>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</si>
  <si>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</si>
  <si>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</si>
  <si>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</si>
  <si>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</si>
  <si>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</si>
  <si>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</si>
  <si>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</si>
  <si>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</si>
  <si>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</si>
  <si>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</si>
  <si>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</si>
  <si>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</si>
  <si>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</si>
  <si>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</si>
  <si>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</si>
  <si>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</si>
  <si>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</si>
  <si>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</si>
  <si>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</si>
  <si>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</si>
  <si>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</si>
  <si>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</si>
  <si>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</si>
  <si>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</si>
  <si>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</si>
  <si>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</si>
  <si>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</si>
  <si>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</si>
  <si>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</si>
  <si>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</si>
  <si>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</si>
  <si>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</si>
  <si>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</si>
  <si>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</si>
  <si>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</si>
  <si>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</si>
  <si>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</si>
  <si>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</si>
  <si>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</si>
  <si>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</si>
  <si>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</si>
  <si>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</si>
  <si>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</si>
  <si>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</si>
  <si>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</si>
  <si>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</si>
  <si>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</si>
  <si>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</si>
  <si>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</si>
  <si>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</si>
  <si>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</si>
  <si>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</si>
  <si>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</si>
  <si>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</si>
  <si>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</si>
  <si>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</si>
  <si>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</si>
  <si>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</si>
  <si>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</si>
  <si>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</si>
  <si>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</si>
  <si>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</si>
  <si>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</si>
  <si>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</si>
  <si>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</si>
  <si>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</si>
  <si>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</si>
  <si>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</si>
  <si>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</si>
  <si>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</si>
  <si>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</si>
  <si>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</si>
  <si>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</si>
  <si>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</si>
  <si>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</si>
  <si>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</si>
  <si>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</si>
  <si>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</si>
  <si>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</si>
  <si>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</si>
  <si>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</si>
  <si>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</si>
  <si>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</si>
  <si>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</si>
  <si>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</si>
  <si>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</si>
  <si>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</si>
  <si>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</si>
  <si>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</si>
  <si>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</si>
  <si>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</si>
  <si>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</si>
  <si>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</si>
  <si>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</si>
  <si>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</si>
  <si>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</si>
  <si>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</si>
  <si>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</si>
  <si>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</si>
  <si>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</si>
  <si>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</si>
  <si>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</si>
  <si>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</si>
  <si>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</si>
  <si>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</si>
  <si>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</si>
  <si>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</si>
  <si>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</si>
  <si>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</si>
  <si>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</si>
  <si>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</si>
  <si>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</si>
  <si>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</si>
  <si>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</si>
  <si>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</si>
  <si>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</si>
  <si>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</si>
  <si>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</si>
  <si>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</si>
  <si>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</si>
  <si>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</si>
  <si>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</si>
  <si>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</si>
  <si>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</si>
  <si>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</si>
  <si>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</si>
  <si>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</si>
  <si>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</si>
  <si>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</si>
  <si>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</si>
  <si>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</si>
  <si>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</si>
  <si>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</si>
  <si>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</si>
  <si>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</si>
  <si>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</si>
  <si>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</si>
  <si>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</si>
  <si>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</si>
  <si>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</si>
  <si>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</si>
  <si>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</si>
  <si>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</si>
  <si>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</si>
  <si>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</si>
  <si>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</si>
  <si>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</si>
  <si>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</si>
  <si>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</si>
  <si>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</si>
  <si>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</si>
  <si>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</si>
  <si>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</si>
  <si>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</si>
  <si>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</si>
  <si>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</si>
  <si>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</si>
  <si>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</si>
  <si>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</si>
  <si>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</si>
  <si>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</si>
  <si>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</si>
  <si>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</si>
  <si>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</si>
  <si>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</si>
  <si>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</si>
  <si>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</si>
  <si>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</si>
  <si>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</si>
  <si>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</si>
  <si>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</si>
  <si>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</si>
  <si>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</si>
  <si>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</si>
  <si>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</si>
  <si>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</si>
  <si>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</si>
  <si>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</si>
  <si>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</si>
  <si>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</si>
  <si>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</si>
  <si>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</si>
  <si>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</si>
  <si>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</si>
  <si>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</si>
  <si>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</si>
  <si>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</si>
  <si>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</si>
  <si>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</si>
  <si>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</si>
  <si>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</si>
  <si>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</si>
  <si>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</si>
  <si>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</si>
  <si>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</si>
  <si>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</si>
  <si>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</si>
  <si>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</si>
  <si>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</si>
  <si>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</si>
  <si>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</si>
  <si>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</si>
  <si>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</si>
  <si>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</si>
  <si>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</si>
  <si>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</si>
  <si>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</si>
  <si>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</si>
  <si>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</si>
  <si>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</si>
  <si>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</si>
  <si>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</si>
  <si>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</si>
  <si>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</si>
  <si>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</si>
  <si>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</si>
  <si>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</si>
  <si>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</si>
  <si>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</si>
  <si>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</si>
  <si>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</si>
  <si>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</si>
  <si>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</si>
  <si>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</si>
  <si>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</si>
  <si>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</si>
  <si>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</si>
  <si>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</si>
  <si>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</si>
  <si>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</si>
  <si>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</si>
  <si>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</si>
  <si>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</si>
  <si>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</si>
  <si>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</si>
  <si>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</si>
  <si>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</si>
  <si>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</si>
  <si>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</si>
  <si>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</si>
  <si>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</si>
  <si>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</si>
  <si>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</si>
  <si>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</si>
  <si>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</si>
  <si>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</si>
  <si>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</si>
  <si>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</si>
  <si>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</si>
  <si>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</si>
  <si>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</si>
  <si>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</si>
  <si>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</si>
  <si>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</si>
  <si>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</si>
  <si>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</si>
  <si>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</si>
  <si>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</si>
  <si>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</si>
  <si>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</si>
  <si>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</si>
  <si>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</si>
  <si>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</si>
  <si>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</si>
  <si>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</si>
  <si>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</si>
  <si>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</si>
  <si>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</si>
  <si>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</si>
  <si>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</si>
  <si>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</si>
  <si>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</si>
  <si>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</si>
  <si>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</si>
  <si>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</si>
  <si>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</si>
  <si>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</si>
  <si>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</si>
  <si>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</si>
  <si>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</si>
  <si>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</si>
  <si>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</si>
  <si>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</si>
  <si>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</si>
  <si>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</si>
  <si>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</si>
  <si>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</si>
  <si>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</si>
  <si>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</si>
  <si>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</si>
  <si>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</si>
  <si>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</si>
  <si>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</si>
  <si>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</si>
  <si>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</si>
  <si>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</si>
  <si>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</si>
  <si>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</si>
  <si>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</si>
  <si>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</si>
  <si>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</si>
  <si>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</si>
  <si>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</si>
  <si>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</si>
  <si>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</si>
  <si>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</si>
  <si>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</si>
  <si>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</si>
  <si>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</si>
  <si>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</si>
  <si>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</si>
  <si>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</si>
  <si>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</si>
  <si>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</si>
  <si>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</si>
  <si>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</si>
  <si>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</si>
  <si>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</si>
  <si>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</si>
  <si>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</si>
  <si>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</si>
  <si>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</si>
  <si>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</si>
  <si>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</si>
  <si>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</si>
  <si>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</si>
  <si>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</si>
  <si>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</si>
  <si>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</si>
  <si>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</si>
  <si>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</si>
  <si>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</si>
  <si>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</si>
  <si>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</si>
  <si>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</si>
  <si>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</si>
  <si>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</si>
  <si>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</si>
  <si>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</si>
  <si>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</si>
  <si>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</si>
  <si>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</si>
  <si>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</si>
  <si>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</si>
  <si>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</si>
  <si>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</si>
  <si>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</si>
  <si>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</si>
  <si>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</si>
  <si>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</si>
  <si>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</si>
  <si>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</si>
  <si>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</si>
  <si>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</si>
  <si>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</si>
  <si>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</si>
  <si>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</si>
  <si>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</si>
  <si>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</si>
  <si>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</si>
  <si>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</si>
  <si>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</si>
  <si>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</si>
  <si>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</si>
  <si>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</si>
  <si>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</si>
  <si>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</si>
  <si>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</si>
  <si>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</si>
  <si>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</si>
  <si>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</si>
  <si>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</si>
  <si>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</si>
  <si>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</si>
  <si>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</si>
  <si>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</si>
  <si>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</si>
  <si>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</si>
  <si>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</si>
  <si>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</si>
  <si>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</si>
  <si>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</si>
  <si>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</si>
  <si>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</si>
  <si>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</si>
  <si>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</si>
  <si>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</si>
  <si>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</si>
  <si>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</si>
  <si>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</si>
  <si>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</si>
  <si>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</si>
  <si>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</si>
  <si>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</si>
  <si>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</si>
  <si>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</si>
  <si>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</si>
  <si>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</si>
  <si>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</si>
  <si>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</si>
  <si>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</si>
  <si>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</si>
  <si>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</si>
  <si>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</si>
  <si>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</si>
  <si>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</si>
  <si>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</si>
  <si>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</si>
  <si>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</si>
  <si>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</si>
  <si>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</si>
  <si>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</si>
  <si>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</si>
  <si>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</si>
  <si>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</si>
  <si>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</si>
  <si>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</si>
  <si>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</si>
  <si>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</si>
  <si>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</si>
  <si>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</si>
  <si>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</si>
  <si>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</si>
  <si>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</si>
  <si>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</si>
  <si>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</si>
  <si>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</si>
  <si>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</si>
  <si>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</si>
  <si>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</si>
  <si>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</si>
  <si>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</si>
  <si>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</si>
  <si>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</si>
  <si>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</si>
  <si>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</si>
  <si>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</si>
  <si>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</si>
  <si>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</si>
  <si>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</si>
  <si>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</si>
  <si>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</si>
  <si>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</si>
  <si>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</si>
  <si>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</si>
  <si>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</si>
  <si>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</si>
  <si>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</si>
  <si>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</si>
  <si>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</si>
  <si>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</si>
  <si>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</si>
  <si>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</si>
  <si>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</si>
  <si>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</si>
  <si>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</si>
  <si>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</si>
  <si>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</si>
  <si>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</si>
  <si>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</si>
  <si>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</si>
  <si>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</si>
  <si>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</si>
  <si>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</si>
  <si>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</si>
  <si>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</si>
  <si>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</si>
  <si>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</si>
  <si>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</si>
  <si>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</si>
  <si>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</si>
  <si>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</si>
  <si>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</si>
  <si>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</si>
  <si>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</si>
  <si>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</si>
  <si>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</si>
  <si>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</si>
  <si>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</si>
  <si>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</si>
  <si>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</si>
  <si>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</si>
  <si>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</si>
  <si>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</si>
  <si>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</si>
  <si>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</si>
  <si>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</si>
  <si>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</si>
  <si>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</si>
  <si>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</si>
  <si>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</si>
  <si>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</si>
  <si>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</si>
  <si>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</si>
  <si>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</si>
  <si>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</si>
  <si>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</si>
  <si>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</si>
  <si>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</si>
  <si>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</si>
  <si>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</si>
  <si>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</si>
  <si>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</si>
  <si>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</si>
  <si>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</si>
  <si>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</si>
  <si>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</si>
  <si>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</si>
  <si>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</si>
  <si>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</si>
  <si>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</si>
  <si>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</si>
  <si>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</si>
  <si>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</si>
  <si>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</si>
  <si>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</si>
  <si>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</si>
  <si>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</si>
  <si>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</si>
  <si>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</si>
  <si>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</si>
  <si>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</si>
  <si>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</si>
  <si>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</si>
  <si>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</si>
  <si>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</si>
  <si>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</si>
  <si>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</si>
  <si>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</si>
  <si>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</si>
  <si>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</si>
  <si>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</si>
  <si>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</si>
  <si>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</si>
  <si>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</si>
  <si>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</si>
  <si>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</si>
  <si>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</si>
  <si>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</si>
  <si>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</si>
  <si>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</si>
  <si>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</si>
  <si>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</si>
  <si>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</si>
  <si>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</si>
  <si>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</si>
  <si>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</si>
  <si>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</si>
  <si>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</si>
  <si>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</si>
  <si>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</si>
  <si>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</si>
  <si>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</si>
  <si>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</si>
  <si>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</si>
  <si>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</si>
  <si>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</si>
  <si>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</si>
  <si>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</si>
  <si>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</si>
  <si>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</si>
  <si>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</si>
  <si>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</si>
  <si>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</si>
  <si>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</si>
  <si>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</si>
  <si>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</si>
  <si>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</si>
  <si>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</si>
  <si>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</si>
  <si>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</si>
  <si>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</si>
  <si>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</si>
  <si>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</si>
  <si>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</si>
  <si>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</si>
  <si>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</si>
  <si>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</si>
  <si>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</si>
  <si>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</si>
  <si>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</si>
  <si>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</si>
  <si>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</si>
  <si>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</si>
  <si>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</si>
  <si>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</si>
  <si>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</si>
  <si>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</si>
  <si>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</si>
  <si>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</si>
  <si>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</si>
  <si>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</si>
  <si>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</si>
  <si>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</si>
  <si>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</si>
  <si>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</si>
  <si>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</si>
  <si>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</si>
  <si>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</si>
  <si>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</si>
  <si>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</si>
  <si>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</si>
  <si>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</si>
  <si>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</si>
  <si>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</si>
  <si>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</si>
  <si>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</si>
  <si>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</si>
  <si>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</si>
  <si>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</si>
  <si>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</si>
  <si>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</si>
  <si>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</si>
  <si>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</si>
  <si>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</si>
  <si>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</si>
  <si>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</si>
  <si>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</si>
  <si>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</si>
  <si>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</si>
  <si>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</si>
  <si>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</si>
  <si>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</si>
  <si>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</si>
  <si>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</si>
  <si>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</si>
  <si>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</si>
  <si>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</si>
  <si>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</si>
  <si>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</si>
  <si>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</si>
  <si>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</si>
  <si>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</si>
  <si>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</si>
  <si>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</si>
  <si>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</si>
  <si>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</si>
  <si>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</si>
  <si>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</si>
  <si>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</si>
  <si>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</si>
  <si>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</si>
  <si>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</si>
  <si>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</si>
  <si>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</si>
  <si>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</si>
  <si>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</si>
  <si>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</si>
  <si>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</si>
  <si>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</si>
  <si>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</si>
  <si>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</si>
  <si>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</si>
  <si>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</si>
  <si>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</si>
  <si>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</si>
  <si>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</si>
  <si>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</si>
  <si>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</si>
  <si>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</si>
  <si>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</si>
  <si>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</si>
  <si>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</si>
  <si>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</si>
  <si>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</si>
  <si>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</si>
  <si>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</si>
  <si>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</si>
  <si>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</si>
  <si>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</si>
  <si>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</si>
  <si>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</si>
  <si>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</si>
  <si>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</si>
  <si>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</si>
  <si>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</si>
  <si>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</si>
  <si>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</si>
  <si>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</si>
  <si>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</si>
  <si>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</si>
  <si>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</si>
  <si>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</si>
  <si>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</si>
  <si>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</si>
  <si>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</si>
  <si>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</si>
  <si>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</si>
  <si>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</si>
  <si>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</si>
  <si>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</si>
  <si>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</si>
  <si>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</si>
  <si>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</si>
  <si>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</si>
  <si>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</si>
  <si>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</si>
  <si>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</si>
  <si>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</si>
  <si>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</si>
  <si>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</si>
  <si>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</si>
  <si>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</si>
  <si>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</si>
  <si>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</si>
  <si>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</si>
  <si>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</si>
  <si>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</si>
  <si>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</si>
  <si>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</si>
  <si>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</si>
  <si>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</si>
  <si>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</si>
  <si>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</si>
  <si>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</si>
  <si>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</si>
  <si>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</si>
  <si>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</si>
  <si>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</si>
  <si>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</si>
  <si>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</si>
  <si>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</si>
  <si>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</si>
  <si>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</si>
  <si>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</si>
  <si>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</si>
  <si>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</si>
  <si>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</si>
  <si>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</si>
  <si>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</si>
  <si>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</si>
  <si>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</si>
  <si>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</si>
  <si>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</si>
  <si>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</si>
  <si>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</si>
  <si>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</si>
  <si>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</si>
  <si>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</si>
  <si>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</si>
  <si>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</si>
  <si>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</si>
  <si>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</si>
  <si>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</si>
  <si>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</si>
  <si>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</si>
  <si>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</si>
  <si>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</si>
  <si>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</si>
  <si>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</si>
  <si>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</si>
  <si>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</si>
  <si>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</si>
  <si>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</si>
  <si>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</si>
  <si>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</si>
  <si>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</si>
  <si>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</si>
  <si>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</si>
  <si>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</si>
  <si>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</si>
  <si>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</si>
  <si>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</si>
  <si>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</si>
  <si>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</si>
  <si>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</si>
  <si>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</si>
  <si>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</si>
  <si>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</si>
  <si>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</si>
  <si>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</si>
  <si>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</si>
  <si>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</si>
  <si>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</si>
  <si>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</si>
  <si>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</si>
  <si>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</si>
  <si>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</si>
  <si>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</si>
  <si>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</si>
  <si>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</si>
  <si>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</si>
  <si>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</si>
  <si>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</si>
  <si>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</si>
  <si>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</si>
  <si>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</si>
  <si>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</si>
  <si>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</si>
  <si>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</si>
  <si>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</si>
  <si>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</si>
  <si>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</si>
  <si>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</si>
  <si>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</si>
  <si>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</si>
  <si>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</si>
  <si>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</si>
  <si>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</si>
  <si>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</si>
  <si>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</si>
  <si>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</si>
  <si>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</si>
  <si>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</si>
  <si>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</si>
  <si>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</si>
  <si>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</si>
  <si>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</si>
  <si>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</si>
  <si>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</si>
  <si>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</si>
  <si>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</si>
  <si>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</si>
  <si>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</si>
  <si>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</si>
  <si>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</si>
  <si>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</si>
  <si>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</si>
  <si>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</si>
  <si>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</si>
  <si>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</si>
  <si>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</si>
  <si>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</si>
  <si>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</si>
  <si>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</si>
  <si>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</si>
  <si>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</si>
  <si>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</si>
  <si>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</si>
  <si>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</si>
  <si>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</si>
  <si>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</si>
  <si>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</si>
  <si>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</si>
  <si>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</si>
  <si>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</si>
  <si>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</si>
  <si>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</si>
  <si>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</si>
  <si>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</si>
  <si>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</si>
  <si>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</si>
  <si>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</si>
  <si>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</si>
  <si>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</si>
  <si>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</si>
  <si>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</si>
  <si>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</si>
  <si>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</si>
  <si>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</si>
  <si>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</si>
  <si>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</si>
  <si>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</si>
  <si>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</si>
  <si>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</si>
  <si>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</si>
  <si>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</si>
  <si>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</si>
  <si>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</si>
  <si>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</si>
  <si>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</si>
  <si>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</si>
  <si>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</si>
  <si>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</si>
  <si>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</si>
  <si>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</si>
  <si>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</si>
  <si>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</si>
  <si>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</si>
  <si>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</si>
  <si>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</si>
  <si>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</si>
  <si>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</si>
  <si>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</si>
  <si>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</si>
  <si>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</si>
  <si>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</si>
  <si>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</si>
  <si>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</si>
  <si>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</si>
  <si>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</si>
  <si>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</si>
  <si>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</si>
  <si>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</si>
  <si>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</si>
  <si>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</si>
  <si>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</si>
  <si>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</si>
  <si>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</si>
  <si>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</si>
  <si>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</si>
  <si>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</si>
  <si>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</si>
  <si>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</si>
  <si>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</si>
  <si>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</si>
  <si>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</si>
  <si>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</si>
  <si>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</si>
  <si>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</si>
  <si>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</si>
  <si>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</si>
  <si>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</si>
  <si>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</si>
  <si>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</si>
  <si>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</si>
  <si>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</si>
  <si>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</si>
  <si>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</si>
  <si>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</si>
  <si>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</si>
  <si>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</si>
  <si>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</si>
  <si>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</si>
  <si>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</si>
  <si>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</si>
  <si>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</si>
  <si>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</si>
  <si>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</si>
  <si>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</si>
  <si>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</si>
  <si>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</si>
  <si>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</si>
  <si>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</si>
  <si>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</si>
  <si>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</si>
  <si>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</si>
  <si>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</si>
  <si>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</si>
  <si>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</si>
  <si>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</si>
  <si>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</si>
  <si>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</si>
  <si>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</si>
  <si>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</si>
  <si>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</si>
  <si>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</si>
  <si>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</si>
  <si>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</si>
  <si>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</si>
  <si>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</si>
  <si>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</si>
  <si>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</si>
  <si>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</si>
  <si>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</si>
  <si>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</si>
  <si>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</si>
  <si>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</si>
  <si>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</si>
  <si>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</si>
  <si>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</si>
  <si>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</si>
  <si>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</si>
  <si>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</si>
  <si>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</si>
  <si>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</si>
  <si>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</si>
  <si>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</si>
  <si>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</si>
  <si>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</si>
  <si>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</si>
  <si>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</si>
  <si>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</si>
  <si>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</si>
  <si>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</si>
  <si>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</si>
  <si>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</si>
  <si>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</si>
  <si>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</si>
  <si>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</si>
  <si>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</si>
  <si>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</si>
  <si>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</si>
  <si>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</si>
  <si>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</si>
  <si>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</si>
  <si>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</si>
  <si>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</si>
  <si>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</si>
  <si>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</si>
  <si>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</si>
  <si>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</si>
  <si>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</si>
  <si>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</si>
  <si>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</si>
  <si>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</si>
  <si>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</si>
  <si>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</si>
  <si>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</si>
  <si>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</si>
  <si>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</si>
  <si>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</si>
  <si>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</si>
  <si>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</si>
  <si>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</si>
  <si>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</si>
  <si>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</si>
  <si>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</si>
  <si>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</si>
  <si>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</si>
  <si>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</si>
  <si>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</si>
  <si>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</si>
  <si>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</si>
  <si>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</si>
  <si>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</si>
  <si>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</si>
  <si>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</si>
  <si>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</si>
  <si>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</si>
  <si>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</si>
  <si>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</si>
  <si>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</si>
  <si>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</si>
  <si>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</si>
  <si>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</si>
  <si>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</si>
  <si>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</si>
  <si>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</si>
  <si>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</si>
  <si>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</si>
  <si>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</si>
  <si>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</si>
  <si>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</si>
  <si>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</si>
  <si>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</si>
  <si>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</si>
  <si>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</si>
  <si>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</si>
  <si>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</si>
  <si>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</si>
  <si>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</si>
  <si>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</si>
  <si>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</si>
  <si>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</si>
  <si>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</si>
  <si>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</si>
  <si>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</si>
  <si>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</si>
  <si>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</si>
  <si>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</si>
  <si>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</si>
  <si>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</si>
  <si>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</si>
  <si>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</si>
  <si>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</si>
  <si>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</si>
  <si>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</si>
  <si>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</si>
  <si>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</si>
  <si>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</si>
  <si>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</si>
  <si>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</si>
  <si>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</si>
  <si>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</si>
  <si>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</si>
  <si>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</si>
  <si>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</si>
  <si>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</si>
  <si>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</si>
  <si>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</si>
  <si>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</si>
  <si>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</si>
  <si>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</si>
  <si>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</si>
  <si>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</si>
  <si>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</si>
  <si>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</si>
  <si>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</si>
  <si>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</si>
  <si>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</si>
  <si>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</si>
  <si>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</si>
  <si>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</si>
  <si>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</si>
  <si>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</si>
  <si>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</si>
  <si>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</si>
  <si>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</si>
  <si>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</si>
  <si>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</si>
  <si>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</si>
  <si>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</si>
  <si>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</si>
  <si>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</si>
  <si>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</si>
  <si>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</si>
  <si>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</si>
  <si>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</si>
  <si>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</si>
  <si>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</si>
  <si>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</si>
  <si>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</si>
  <si>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</si>
  <si>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</si>
  <si>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</si>
  <si>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</si>
  <si>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</si>
  <si>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</si>
  <si>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</si>
  <si>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</si>
  <si>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</si>
  <si>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</si>
  <si>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</si>
  <si>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</si>
  <si>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</si>
  <si>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</si>
  <si>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</si>
  <si>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</si>
  <si>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</si>
  <si>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</si>
  <si>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</si>
  <si>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</si>
  <si>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</si>
  <si>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</si>
  <si>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</si>
  <si>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</si>
  <si>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</si>
  <si>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</si>
  <si>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</si>
  <si>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</si>
  <si>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</si>
  <si>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</si>
  <si>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</si>
  <si>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</si>
  <si>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</si>
  <si>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</si>
  <si>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</si>
  <si>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</si>
  <si>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</si>
  <si>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</si>
  <si>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</si>
  <si>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</si>
  <si>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</si>
  <si>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</si>
  <si>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</si>
  <si>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</si>
  <si>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</si>
  <si>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</si>
  <si>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</si>
  <si>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</si>
  <si>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</si>
  <si>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</si>
  <si>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</si>
  <si>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</si>
  <si>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</si>
  <si>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</si>
  <si>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</si>
  <si>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</si>
  <si>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</si>
  <si>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</si>
  <si>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</si>
  <si>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</si>
  <si>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</si>
  <si>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</si>
  <si>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</si>
  <si>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</si>
  <si>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</si>
  <si>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</si>
  <si>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</si>
  <si>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</si>
  <si>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</si>
  <si>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</si>
  <si>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</si>
  <si>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</si>
  <si>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</si>
  <si>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</si>
  <si>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</si>
  <si>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</si>
  <si>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</si>
  <si>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</si>
  <si>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</si>
  <si>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</si>
  <si>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</si>
  <si>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</si>
  <si>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</si>
  <si>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</si>
  <si>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</si>
  <si>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</si>
  <si>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</si>
  <si>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</si>
  <si>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</si>
  <si>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</si>
  <si>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</si>
  <si>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</si>
  <si>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</si>
  <si>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</si>
  <si>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</si>
  <si>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</si>
  <si>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</si>
  <si>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</si>
  <si>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</si>
  <si>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</si>
  <si>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</si>
  <si>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</si>
  <si>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</si>
  <si>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</si>
  <si>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</si>
  <si>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</si>
  <si>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</si>
  <si>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</si>
  <si>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</si>
  <si>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</si>
  <si>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</si>
  <si>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</si>
  <si>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</si>
  <si>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</si>
  <si>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</si>
  <si>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</si>
  <si>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</si>
  <si>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</si>
  <si>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</si>
  <si>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</si>
  <si>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</si>
  <si>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</si>
  <si>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</si>
  <si>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</si>
  <si>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</si>
  <si>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</si>
  <si>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</si>
  <si>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</si>
  <si>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</si>
  <si>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</si>
  <si>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</si>
  <si>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</si>
  <si>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</si>
  <si>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</si>
  <si>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</si>
  <si>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</si>
  <si>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</si>
  <si>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</si>
  <si>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</si>
  <si>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</si>
  <si>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</si>
  <si>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</si>
  <si>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</si>
  <si>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</si>
  <si>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</si>
  <si>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</si>
  <si>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</si>
  <si>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</si>
  <si>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</si>
  <si>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</si>
  <si>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</si>
  <si>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</si>
  <si>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</si>
  <si>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</si>
  <si>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</si>
  <si>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</si>
  <si>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</si>
  <si>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</si>
  <si>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</si>
  <si>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</si>
  <si>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</si>
  <si>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</si>
  <si>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</si>
  <si>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</si>
  <si>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</si>
  <si>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</si>
  <si>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</si>
  <si>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</si>
  <si>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</si>
  <si>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</si>
  <si>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</si>
  <si>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</si>
  <si>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</si>
  <si>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</si>
  <si>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</si>
  <si>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</si>
  <si>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</si>
  <si>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</si>
  <si>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</si>
  <si>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</si>
  <si>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</si>
  <si>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</si>
  <si>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</si>
  <si>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</si>
  <si>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</si>
  <si>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</si>
  <si>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</si>
  <si>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</si>
  <si>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</si>
  <si>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</si>
  <si>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</si>
  <si>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</si>
  <si>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</si>
  <si>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</si>
  <si>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</si>
  <si>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</si>
  <si>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</si>
  <si>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</si>
  <si>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</si>
  <si>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</si>
  <si>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</si>
  <si>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</si>
  <si>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</si>
  <si>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</si>
  <si>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</si>
  <si>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</si>
  <si>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</si>
  <si>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</si>
  <si>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</si>
  <si>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</si>
  <si>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</si>
  <si>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</si>
  <si>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</si>
  <si>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</si>
  <si>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</si>
  <si>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</si>
  <si>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</si>
  <si>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</si>
  <si>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</si>
  <si>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</si>
  <si>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</si>
  <si>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</si>
  <si>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</si>
  <si>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</si>
  <si>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</si>
  <si>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</si>
  <si>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</si>
  <si>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</si>
  <si>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</si>
  <si>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</si>
  <si>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</si>
  <si>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</si>
  <si>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</si>
  <si>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</si>
  <si>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</si>
  <si>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</si>
  <si>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</si>
  <si>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</si>
  <si>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</si>
  <si>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</si>
  <si>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</si>
  <si>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</si>
  <si>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</si>
  <si>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</si>
  <si>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</si>
  <si>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</si>
  <si>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</si>
  <si>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</si>
  <si>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</si>
  <si>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</si>
  <si>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</si>
  <si>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</si>
  <si>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</si>
  <si>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</si>
  <si>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</si>
  <si>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</si>
  <si>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</si>
  <si>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</si>
  <si>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</si>
  <si>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</si>
  <si>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</si>
  <si>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</si>
  <si>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</si>
  <si>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</si>
  <si>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</si>
  <si>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</si>
  <si>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</si>
  <si>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</si>
  <si>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</si>
  <si>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</si>
  <si>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</si>
  <si>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</si>
  <si>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</si>
  <si>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</si>
  <si>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</si>
  <si>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</si>
  <si>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</si>
  <si>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</si>
  <si>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</si>
  <si>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</si>
  <si>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</si>
  <si>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</si>
  <si>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</si>
  <si>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</si>
  <si>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</si>
  <si>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</si>
  <si>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</si>
  <si>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</si>
  <si>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</si>
  <si>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</si>
  <si>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</si>
  <si>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</si>
  <si>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</si>
  <si>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</si>
  <si>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</si>
  <si>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</si>
  <si>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</si>
  <si>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</si>
  <si>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</si>
  <si>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</si>
  <si>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</si>
  <si>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</si>
  <si>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</si>
  <si>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</si>
  <si>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</si>
  <si>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</si>
  <si>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</si>
  <si>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</si>
  <si>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</si>
  <si>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</si>
  <si>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</si>
  <si>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</si>
  <si>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</si>
  <si>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</si>
  <si>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</si>
  <si>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</si>
  <si>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</si>
  <si>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</si>
  <si>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</si>
  <si>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</si>
  <si>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</si>
  <si>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</si>
  <si>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</si>
  <si>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</si>
  <si>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</si>
  <si>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</si>
  <si>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</si>
  <si>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</si>
  <si>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</si>
  <si>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</si>
  <si>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</si>
  <si>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</si>
  <si>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</si>
  <si>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</si>
  <si>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</si>
  <si>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</si>
  <si>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</si>
  <si>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</si>
  <si>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</si>
  <si>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</si>
  <si>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</si>
  <si>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</si>
  <si>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</si>
  <si>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</si>
  <si>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</si>
  <si>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</si>
  <si>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</si>
  <si>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</si>
  <si>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</si>
  <si>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</si>
  <si>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</si>
  <si>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</si>
  <si>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</si>
  <si>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</si>
  <si>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</si>
  <si>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</si>
  <si>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</si>
  <si>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</si>
  <si>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</si>
  <si>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</si>
  <si>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</si>
  <si>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</si>
  <si>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</si>
  <si>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</si>
  <si>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</si>
  <si>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</si>
  <si>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</si>
  <si>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</si>
  <si>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</si>
  <si>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</si>
  <si>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</si>
  <si>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</si>
  <si>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</si>
  <si>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</si>
  <si>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</si>
  <si>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</si>
  <si>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</si>
  <si>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</si>
  <si>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</si>
  <si>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</si>
  <si>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</si>
  <si>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</si>
  <si>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</si>
  <si>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</si>
  <si>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</si>
  <si>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</si>
  <si>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</si>
  <si>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</si>
  <si>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</si>
  <si>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</si>
  <si>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</si>
  <si>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</si>
  <si>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</si>
  <si>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</si>
  <si>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</si>
  <si>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</si>
  <si>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</si>
  <si>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</si>
  <si>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</si>
  <si>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</si>
  <si>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</si>
  <si>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</si>
  <si>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</si>
  <si>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</si>
  <si>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</si>
  <si>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</si>
  <si>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</si>
  <si>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</si>
  <si>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</si>
  <si>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</si>
  <si>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</si>
  <si>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</si>
  <si>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</si>
  <si>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</si>
  <si>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</si>
  <si>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</si>
  <si>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</si>
  <si>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</si>
  <si>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</si>
  <si>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</si>
  <si>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</si>
  <si>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</si>
  <si>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</si>
  <si>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</si>
  <si>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</si>
  <si>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</si>
  <si>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</si>
  <si>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</si>
  <si>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</si>
  <si>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</si>
  <si>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</si>
  <si>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</si>
  <si>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</si>
  <si>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</si>
  <si>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</si>
  <si>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</si>
  <si>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</si>
  <si>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</si>
  <si>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</si>
  <si>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</si>
  <si>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</si>
  <si>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</si>
  <si>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</si>
  <si>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</si>
  <si>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</si>
  <si>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</si>
  <si>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</si>
  <si>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</si>
  <si>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</si>
  <si>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</si>
  <si>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</si>
  <si>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</si>
  <si>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</si>
  <si>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</si>
  <si>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</si>
  <si>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</si>
  <si>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</si>
  <si>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</si>
  <si>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</si>
  <si>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</si>
  <si>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</si>
  <si>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</si>
  <si>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</si>
  <si>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</si>
  <si>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</si>
  <si>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</si>
  <si>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</si>
  <si>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</si>
  <si>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</si>
  <si>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</si>
  <si>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</si>
  <si>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</si>
  <si>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</si>
  <si>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</si>
  <si>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</si>
  <si>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</si>
  <si>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</si>
  <si>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</si>
  <si>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</si>
  <si>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</si>
  <si>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</si>
  <si>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</si>
  <si>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</si>
  <si>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</si>
  <si>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</si>
  <si>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</si>
  <si>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</si>
  <si>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</si>
  <si>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</si>
  <si>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</si>
  <si>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</si>
  <si>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</si>
  <si>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</si>
  <si>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</si>
  <si>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</si>
  <si>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</si>
  <si>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</si>
  <si>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</si>
  <si>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</si>
  <si>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</si>
  <si>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</si>
  <si>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</si>
  <si>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</si>
  <si>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</si>
  <si>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</si>
  <si>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</si>
  <si>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</si>
  <si>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</si>
  <si>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</si>
  <si>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</si>
  <si>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</si>
  <si>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</si>
  <si>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</si>
  <si>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</si>
  <si>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</si>
  <si>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</si>
  <si>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</si>
  <si>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</si>
  <si>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</si>
  <si>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</si>
  <si>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</si>
  <si>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</si>
  <si>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</si>
  <si>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</si>
  <si>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</si>
  <si>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</si>
  <si>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</si>
  <si>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</si>
  <si>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</si>
  <si>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</si>
  <si>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</si>
  <si>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</si>
  <si>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</si>
  <si>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</si>
  <si>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</si>
  <si>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</si>
  <si>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</si>
  <si>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</si>
  <si>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</si>
  <si>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</si>
  <si>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</si>
  <si>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</si>
  <si>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</si>
  <si>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</si>
  <si>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</si>
  <si>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</si>
  <si>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</si>
  <si>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</si>
  <si>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</si>
  <si>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</si>
  <si>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</si>
  <si>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</si>
  <si>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</si>
  <si>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</si>
  <si>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</si>
  <si>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</si>
  <si>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</si>
  <si>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</si>
  <si>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</si>
  <si>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</si>
  <si>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</si>
  <si>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</si>
  <si>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</si>
  <si>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</si>
  <si>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</si>
  <si>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</si>
  <si>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</si>
  <si>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</si>
  <si>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</si>
  <si>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</si>
  <si>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</si>
  <si>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</si>
  <si>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</si>
  <si>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</si>
  <si>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</si>
  <si>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</si>
  <si>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</si>
  <si>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</si>
  <si>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</si>
  <si>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</si>
  <si>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</si>
  <si>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</si>
  <si>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</si>
  <si>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</si>
  <si>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</si>
  <si>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</si>
  <si>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</si>
  <si>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</si>
  <si>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</si>
  <si>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</si>
  <si>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</si>
  <si>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</si>
  <si>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</si>
  <si>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</si>
  <si>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</si>
  <si>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</si>
  <si>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</si>
  <si>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</si>
  <si>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</si>
  <si>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</si>
  <si>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</si>
  <si>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</si>
  <si>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</si>
  <si>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</si>
  <si>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</si>
  <si>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</si>
  <si>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</si>
  <si>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</si>
  <si>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</si>
  <si>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</si>
  <si>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</si>
  <si>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</si>
  <si>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</si>
  <si>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</si>
  <si>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</si>
  <si>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</si>
  <si>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</si>
  <si>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</si>
  <si>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</si>
  <si>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</si>
  <si>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</si>
  <si>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</si>
  <si>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</si>
  <si>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</si>
  <si>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</si>
  <si>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</si>
  <si>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</si>
  <si>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</si>
  <si>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</si>
  <si>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</si>
  <si>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</si>
  <si>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</si>
  <si>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</si>
  <si>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</si>
  <si>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</si>
  <si>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</si>
  <si>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</si>
  <si>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</si>
  <si>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</si>
  <si>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</si>
  <si>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</si>
  <si>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</si>
  <si>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</si>
  <si>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</si>
  <si>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</si>
  <si>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</si>
  <si>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</si>
  <si>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</si>
  <si>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</si>
  <si>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</si>
  <si>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</si>
  <si>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</si>
  <si>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</si>
  <si>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</si>
  <si>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</si>
  <si>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</si>
  <si>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</si>
  <si>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</si>
  <si>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</si>
  <si>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</si>
  <si>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</si>
  <si>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</si>
  <si>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</si>
  <si>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</si>
  <si>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</si>
  <si>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</si>
  <si>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</si>
  <si>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</si>
  <si>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</si>
  <si>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</si>
  <si>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</si>
  <si>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</si>
  <si>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</si>
  <si>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</si>
  <si>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</si>
  <si>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</si>
  <si>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</si>
  <si>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</si>
  <si>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</si>
  <si>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</si>
  <si>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</si>
  <si>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</si>
  <si>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</si>
  <si>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</si>
  <si>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</si>
  <si>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</si>
  <si>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</si>
  <si>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</si>
  <si>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</si>
  <si>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</si>
  <si>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</si>
  <si>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</si>
  <si>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</si>
  <si>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</si>
  <si>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</si>
  <si>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</si>
  <si>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</si>
  <si>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</si>
  <si>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</si>
  <si>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</si>
  <si>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</si>
  <si>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</si>
  <si>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</si>
  <si>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</si>
  <si>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</si>
  <si>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</si>
  <si>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</si>
  <si>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</si>
  <si>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</si>
  <si>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</si>
  <si>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</si>
  <si>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</si>
  <si>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</si>
  <si>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</si>
  <si>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</si>
  <si>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</si>
  <si>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</si>
  <si>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</si>
  <si>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</si>
  <si>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</si>
  <si>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</si>
  <si>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</si>
  <si>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</si>
  <si>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</si>
  <si>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</si>
  <si>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</si>
  <si>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</si>
  <si>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</si>
  <si>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</si>
  <si>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</si>
  <si>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</si>
  <si>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</si>
  <si>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</si>
  <si>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</si>
  <si>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</si>
  <si>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</si>
  <si>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</si>
  <si>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</si>
  <si>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</si>
  <si>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</si>
  <si>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</si>
  <si>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</si>
  <si>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</si>
  <si>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</si>
  <si>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</si>
  <si>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</si>
  <si>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</si>
  <si>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</si>
  <si>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</si>
  <si>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</si>
  <si>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</si>
  <si>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</si>
  <si>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</si>
  <si>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</si>
  <si>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</si>
  <si>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</si>
  <si>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</si>
  <si>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</si>
  <si>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</si>
  <si>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</si>
  <si>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</si>
  <si>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</si>
  <si>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</si>
  <si>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</si>
  <si>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</si>
  <si>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</si>
  <si>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</si>
  <si>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</si>
  <si>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</si>
  <si>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</si>
  <si>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</si>
  <si>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</si>
  <si>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</si>
  <si>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</si>
  <si>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</si>
  <si>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</si>
  <si>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</si>
  <si>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</si>
  <si>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</si>
  <si>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</si>
  <si>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</si>
  <si>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</si>
  <si>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</si>
  <si>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</si>
  <si>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</si>
  <si>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</si>
  <si>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</si>
  <si>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</si>
  <si>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</si>
  <si>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</si>
  <si>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</si>
  <si>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</si>
  <si>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</si>
  <si>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</si>
  <si>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</si>
  <si>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</si>
  <si>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</si>
  <si>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</si>
  <si>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</si>
  <si>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</si>
  <si>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</si>
  <si>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</si>
  <si>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</si>
  <si>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</si>
  <si>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</si>
  <si>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</si>
  <si>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</si>
  <si>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</si>
  <si>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</si>
  <si>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</si>
  <si>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</si>
  <si>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</si>
  <si>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</si>
  <si>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</si>
  <si>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</si>
  <si>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</si>
  <si>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</si>
  <si>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</si>
  <si>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</si>
  <si>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</si>
  <si>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</si>
  <si>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</si>
  <si>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</si>
  <si>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</si>
  <si>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</si>
  <si>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</si>
  <si>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</si>
  <si>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</si>
  <si>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</si>
  <si>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</si>
  <si>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</si>
  <si>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</si>
  <si>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</si>
  <si>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</si>
  <si>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</si>
  <si>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</si>
  <si>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</si>
  <si>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</si>
  <si>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</si>
  <si>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</si>
  <si>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</si>
  <si>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</si>
  <si>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</si>
  <si>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</si>
  <si>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</si>
  <si>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</si>
  <si>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</si>
  <si>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</si>
  <si>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</si>
  <si>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</si>
  <si>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</si>
  <si>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</si>
  <si>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</si>
  <si>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</si>
  <si>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</si>
  <si>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</si>
  <si>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</si>
  <si>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</si>
  <si>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</si>
  <si>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</si>
  <si>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</si>
  <si>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</si>
  <si>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</si>
  <si>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</si>
  <si>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</si>
  <si>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</si>
  <si>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</si>
  <si>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</si>
  <si>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</si>
  <si>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</si>
  <si>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</si>
  <si>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</si>
  <si>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</si>
  <si>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</si>
  <si>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</si>
  <si>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</si>
  <si>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</si>
  <si>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</si>
  <si>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</si>
  <si>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</si>
  <si>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</si>
  <si>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</si>
  <si>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</si>
  <si>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</si>
  <si>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</si>
  <si>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</si>
  <si>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</si>
  <si>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</si>
  <si>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</si>
  <si>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</si>
  <si>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</si>
  <si>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</si>
  <si>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</si>
  <si>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</si>
  <si>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</si>
  <si>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</si>
  <si>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</si>
  <si>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</si>
  <si>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</si>
  <si>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</si>
  <si>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</si>
  <si>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</si>
  <si>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</si>
  <si>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</si>
  <si>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</si>
  <si>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</si>
  <si>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</si>
  <si>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</si>
  <si>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</si>
  <si>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</si>
  <si>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</si>
  <si>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</si>
  <si>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</si>
  <si>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</si>
  <si>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</si>
  <si>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</si>
  <si>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</si>
  <si>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</si>
  <si>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</si>
  <si>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</si>
  <si>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</si>
  <si>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</si>
  <si>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</si>
  <si>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</si>
  <si>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</si>
  <si>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</si>
  <si>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</si>
  <si>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</si>
  <si>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</si>
  <si>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</si>
  <si>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</si>
  <si>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</si>
  <si>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</si>
  <si>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</si>
  <si>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</si>
  <si>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</si>
  <si>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</si>
  <si>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</si>
  <si>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</si>
  <si>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</si>
  <si>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</si>
  <si>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</si>
  <si>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</si>
  <si>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</si>
  <si>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</si>
  <si>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</si>
  <si>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</si>
  <si>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</si>
  <si>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</si>
  <si>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</si>
  <si>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</si>
  <si>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</si>
  <si>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</si>
  <si>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</si>
  <si>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</si>
  <si>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</si>
  <si>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</si>
  <si>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</si>
  <si>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</si>
  <si>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</si>
  <si>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</si>
  <si>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</si>
  <si>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</si>
  <si>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</si>
  <si>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</si>
  <si>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</si>
  <si>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</si>
  <si>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</si>
  <si>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</si>
  <si>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</si>
  <si>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</si>
  <si>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</si>
  <si>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</si>
  <si>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</si>
  <si>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</si>
  <si>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</si>
  <si>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</si>
  <si>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</si>
  <si>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</si>
  <si>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</si>
  <si>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</si>
  <si>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</si>
  <si>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</si>
  <si>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</si>
  <si>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</si>
  <si>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</si>
  <si>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</si>
  <si>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</si>
  <si>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</si>
  <si>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</si>
  <si>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</si>
  <si>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</si>
  <si>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</si>
  <si>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</si>
  <si>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</si>
  <si>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</si>
  <si>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</si>
  <si>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</si>
  <si>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</si>
  <si>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</si>
  <si>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</si>
  <si>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</si>
  <si>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</si>
  <si>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</si>
  <si>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</si>
  <si>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</si>
  <si>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</si>
  <si>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</si>
  <si>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</si>
  <si>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</si>
  <si>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</si>
  <si>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</si>
  <si>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</si>
  <si>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</si>
  <si>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</si>
  <si>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</si>
  <si>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</si>
  <si>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</si>
  <si>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</si>
  <si>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</si>
  <si>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</si>
  <si>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</si>
  <si>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</si>
  <si>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</si>
  <si>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</si>
  <si>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</si>
  <si>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</si>
  <si>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</si>
  <si>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</si>
  <si>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</si>
  <si>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</si>
  <si>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</si>
  <si>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</si>
  <si>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</si>
  <si>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</si>
  <si>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</si>
  <si>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</si>
  <si>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</si>
  <si>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</si>
  <si>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</si>
  <si>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</si>
  <si>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</si>
  <si>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</si>
  <si>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</si>
  <si>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</si>
  <si>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</si>
  <si>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</si>
  <si>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</si>
  <si>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</si>
  <si>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</si>
  <si>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</si>
  <si>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</si>
  <si>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</si>
  <si>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</si>
  <si>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</si>
  <si>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</si>
  <si>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</si>
  <si>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</si>
  <si>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</si>
  <si>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</si>
  <si>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</si>
  <si>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</si>
  <si>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</si>
  <si>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</si>
  <si>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</si>
  <si>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</si>
  <si>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</si>
  <si>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</si>
  <si>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</si>
  <si>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</si>
  <si>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</si>
  <si>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</si>
  <si>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</si>
  <si>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</si>
  <si>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</si>
  <si>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</si>
  <si>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</si>
  <si>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</si>
  <si>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</si>
  <si>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</si>
  <si>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</si>
  <si>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</si>
  <si>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</si>
  <si>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</si>
  <si>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</si>
  <si>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</si>
  <si>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</si>
  <si>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</si>
  <si>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</si>
  <si>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</si>
  <si>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</si>
  <si>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</si>
  <si>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</si>
  <si>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</si>
  <si>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</si>
  <si>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</si>
  <si>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</si>
  <si>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</si>
  <si>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</si>
  <si>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</si>
  <si>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</si>
  <si>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</si>
  <si>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</si>
  <si>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</si>
  <si>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</si>
  <si>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</si>
  <si>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</si>
  <si>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</si>
  <si>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</si>
  <si>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</si>
  <si>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</si>
  <si>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</si>
  <si>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</si>
  <si>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</si>
  <si>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</si>
  <si>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</si>
  <si>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</si>
  <si>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</si>
  <si>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</si>
  <si>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</si>
  <si>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</si>
  <si>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</si>
  <si>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</si>
  <si>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</si>
  <si>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</si>
  <si>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</si>
  <si>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</si>
  <si>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</si>
  <si>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</si>
  <si>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</si>
  <si>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</si>
  <si>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</si>
  <si>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</si>
  <si>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</si>
  <si>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</si>
  <si>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</si>
  <si>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</si>
  <si>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</si>
  <si>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</si>
  <si>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</si>
  <si>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</si>
  <si>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</si>
  <si>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</si>
  <si>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</si>
  <si>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</si>
  <si>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</si>
  <si>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</si>
  <si>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</si>
  <si>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</si>
  <si>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</si>
  <si>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</si>
  <si>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</si>
  <si>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</si>
  <si>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</si>
  <si>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</si>
  <si>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</si>
  <si>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</si>
  <si>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</si>
  <si>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</si>
  <si>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</si>
  <si>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</si>
  <si>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</si>
  <si>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</si>
  <si>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</si>
  <si>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</si>
  <si>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</si>
  <si>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</si>
  <si>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</si>
  <si>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</si>
  <si>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</si>
  <si>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</si>
  <si>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</si>
  <si>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</si>
  <si>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</si>
  <si>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</si>
  <si>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</si>
  <si>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</si>
  <si>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</si>
  <si>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</si>
  <si>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</si>
  <si>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</si>
  <si>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</si>
  <si>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</si>
  <si>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</si>
  <si>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</si>
  <si>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</si>
  <si>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</si>
  <si>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</si>
  <si>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</si>
  <si>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</si>
  <si>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</si>
  <si>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</si>
  <si>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</si>
  <si>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</si>
  <si>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</si>
  <si>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</si>
  <si>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</si>
  <si>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</si>
  <si>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</si>
  <si>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</si>
  <si>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</si>
  <si>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</si>
  <si>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</si>
  <si>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</si>
  <si>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</si>
  <si>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</si>
  <si>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</si>
  <si>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</si>
  <si>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</si>
  <si>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</si>
  <si>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</si>
  <si>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</si>
  <si>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</si>
  <si>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</si>
  <si>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</si>
  <si>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</si>
  <si>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</si>
  <si>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</si>
  <si>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</si>
  <si>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</si>
  <si>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</si>
  <si>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</si>
  <si>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</si>
  <si>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</si>
  <si>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</si>
  <si>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</si>
  <si>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</si>
  <si>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</si>
  <si>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</si>
  <si>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</si>
  <si>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</si>
  <si>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</si>
  <si>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</si>
  <si>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</si>
  <si>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</si>
  <si>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</si>
  <si>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</si>
  <si>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</si>
  <si>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</si>
  <si>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</si>
  <si>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</si>
  <si>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</si>
  <si>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</si>
  <si>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</si>
  <si>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</si>
  <si>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</si>
  <si>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</si>
  <si>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</si>
  <si>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</si>
  <si>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</si>
  <si>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</si>
  <si>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</si>
  <si>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</si>
  <si>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</si>
  <si>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</si>
  <si>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</si>
  <si>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</si>
  <si>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</si>
  <si>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</si>
  <si>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</si>
  <si>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</si>
  <si>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</si>
  <si>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</si>
  <si>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</si>
  <si>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</si>
  <si>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</si>
  <si>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</si>
  <si>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</si>
  <si>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</si>
  <si>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</si>
  <si>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</si>
  <si>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</si>
  <si>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</si>
  <si>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</si>
  <si>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</si>
  <si>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</si>
  <si>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</si>
  <si>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</si>
  <si>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</si>
  <si>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</si>
  <si>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</si>
  <si>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</si>
  <si>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</si>
  <si>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</si>
  <si>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</si>
  <si>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</si>
  <si>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</si>
  <si>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</si>
  <si>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</si>
  <si>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</si>
  <si>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</si>
  <si>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</si>
  <si>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</si>
  <si>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</si>
  <si>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</si>
  <si>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</si>
  <si>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</si>
  <si>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</si>
  <si>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</si>
  <si>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</si>
  <si>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</si>
  <si>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</si>
  <si>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</si>
  <si>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</si>
  <si>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</si>
  <si>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</si>
  <si>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</si>
  <si>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</si>
  <si>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</si>
  <si>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</si>
  <si>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</si>
  <si>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</si>
  <si>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</si>
  <si>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</si>
  <si>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</si>
  <si>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</si>
  <si>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</si>
  <si>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</si>
  <si>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</si>
  <si>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</si>
  <si>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</si>
  <si>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</si>
  <si>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</si>
  <si>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</si>
  <si>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</si>
  <si>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</si>
  <si>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</si>
  <si>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</si>
  <si>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</si>
  <si>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</si>
  <si>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</si>
  <si>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</si>
  <si>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</si>
  <si>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</si>
  <si>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</si>
  <si>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</si>
  <si>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</si>
  <si>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</si>
  <si>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</si>
  <si>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</si>
  <si>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</si>
  <si>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</si>
  <si>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</si>
  <si>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</si>
  <si>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</si>
  <si>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</si>
  <si>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</si>
  <si>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</si>
  <si>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</si>
  <si>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</si>
  <si>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</si>
  <si>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</si>
  <si>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</si>
  <si>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</si>
  <si>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</si>
  <si>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</si>
  <si>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</si>
  <si>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</si>
  <si>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</si>
  <si>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</si>
  <si>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</si>
  <si>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</si>
  <si>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</si>
  <si>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</si>
  <si>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</si>
  <si>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</si>
  <si>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</si>
  <si>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</si>
  <si>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</si>
  <si>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</si>
  <si>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</si>
  <si>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</si>
  <si>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</si>
  <si>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</si>
  <si>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</si>
  <si>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</si>
  <si>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</si>
  <si>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</si>
  <si>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</si>
  <si>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</si>
  <si>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</si>
  <si>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</si>
  <si>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</si>
  <si>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</si>
  <si>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</si>
  <si>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</si>
  <si>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</si>
  <si>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</si>
  <si>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</si>
  <si>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</si>
  <si>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</si>
  <si>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</si>
  <si>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</si>
  <si>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</si>
  <si>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</si>
  <si>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</si>
  <si>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</si>
  <si>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</si>
  <si>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</si>
  <si>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</si>
  <si>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</si>
  <si>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</si>
  <si>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</si>
  <si>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</si>
  <si>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</si>
  <si>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</si>
  <si>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</si>
  <si>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</si>
  <si>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</si>
  <si>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</si>
  <si>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</si>
  <si>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</si>
  <si>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</si>
  <si>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</si>
  <si>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</si>
  <si>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</si>
  <si>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</si>
  <si>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</si>
  <si>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</si>
  <si>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</si>
  <si>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</si>
  <si>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</si>
  <si>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</si>
  <si>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</si>
  <si>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</si>
  <si>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</si>
  <si>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</si>
  <si>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</si>
  <si>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</si>
  <si>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</si>
  <si>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</si>
  <si>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</si>
  <si>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</si>
  <si>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</si>
  <si>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</si>
  <si>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</si>
  <si>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</si>
  <si>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</si>
  <si>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</si>
  <si>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</si>
  <si>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</si>
  <si>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</si>
  <si>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</si>
  <si>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</si>
  <si>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</si>
  <si>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</si>
  <si>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</si>
  <si>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</si>
  <si>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</si>
  <si>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</si>
  <si>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</si>
  <si>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</si>
  <si>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</si>
  <si>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</si>
  <si>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</si>
  <si>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</si>
  <si>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</si>
  <si>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</si>
  <si>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</si>
  <si>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</si>
  <si>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</si>
  <si>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</si>
  <si>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</si>
  <si>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</si>
  <si>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</si>
  <si>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</si>
  <si>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</si>
  <si>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</si>
  <si>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</si>
  <si>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</si>
  <si>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</si>
  <si>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</si>
  <si>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</si>
  <si>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</si>
  <si>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</si>
  <si>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</si>
  <si>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</si>
  <si>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</si>
  <si>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</si>
  <si>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</si>
  <si>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</si>
  <si>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</si>
  <si>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</si>
  <si>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</si>
  <si>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</si>
  <si>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</si>
  <si>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</si>
  <si>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</si>
  <si>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</si>
  <si>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</si>
  <si>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</si>
  <si>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</si>
  <si>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</si>
  <si>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</si>
  <si>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</si>
  <si>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</si>
  <si>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</si>
  <si>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</si>
  <si>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</si>
  <si>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</si>
  <si>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</si>
  <si>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</si>
  <si>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</si>
  <si>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</si>
  <si>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</si>
  <si>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</si>
  <si>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</si>
  <si>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</si>
  <si>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</si>
  <si>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</si>
  <si>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</si>
  <si>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</si>
  <si>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</si>
  <si>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</si>
  <si>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</si>
  <si>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</si>
  <si>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</si>
  <si>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</si>
  <si>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</si>
  <si>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</si>
  <si>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</si>
  <si>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</si>
  <si>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</si>
  <si>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</si>
  <si>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</si>
  <si>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</si>
  <si>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</si>
  <si>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</si>
  <si>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</si>
  <si>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</si>
  <si>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</si>
  <si>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</si>
  <si>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</si>
  <si>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</si>
  <si>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</si>
  <si>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</si>
  <si>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</si>
  <si>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</si>
  <si>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</si>
  <si>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</si>
  <si>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</si>
  <si>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</si>
  <si>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</si>
  <si>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</si>
  <si>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</si>
  <si>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</si>
  <si>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</si>
  <si>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</si>
  <si>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</si>
  <si>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</si>
  <si>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</si>
  <si>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</si>
  <si>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</si>
  <si>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</si>
  <si>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</si>
  <si>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</si>
  <si>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</si>
  <si>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</si>
  <si>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</si>
  <si>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</si>
  <si>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</si>
  <si>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</si>
  <si>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</si>
  <si>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</si>
  <si>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</si>
  <si>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</si>
  <si>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</si>
  <si>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</si>
  <si>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</si>
  <si>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</si>
  <si>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</si>
  <si>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</si>
  <si>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</si>
  <si>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</si>
  <si>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</si>
  <si>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</si>
  <si>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</si>
  <si>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</si>
  <si>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</si>
  <si>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</si>
  <si>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</si>
  <si>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</si>
  <si>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</si>
  <si>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</si>
  <si>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</si>
  <si>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</si>
  <si>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</si>
  <si>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</si>
  <si>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</si>
  <si>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</si>
  <si>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</si>
  <si>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</si>
  <si>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</si>
  <si>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</si>
  <si>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</si>
  <si>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</si>
  <si>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</si>
  <si>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</si>
  <si>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</si>
  <si>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</si>
  <si>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</si>
  <si>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</si>
  <si>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</si>
  <si>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</si>
  <si>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</si>
  <si>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</si>
  <si>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</si>
  <si>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</si>
  <si>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</si>
  <si>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</si>
  <si>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</si>
  <si>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</si>
  <si>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</si>
  <si>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</si>
  <si>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</si>
  <si>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</si>
  <si>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</si>
  <si>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</si>
  <si>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</si>
  <si>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</si>
  <si>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</si>
  <si>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</si>
  <si>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</si>
  <si>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</si>
  <si>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</si>
  <si>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</si>
  <si>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</si>
  <si>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</si>
  <si>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</si>
  <si>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</si>
  <si>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</si>
  <si>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</si>
  <si>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</si>
  <si>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</si>
  <si>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</si>
  <si>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</si>
  <si>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</si>
  <si>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</si>
  <si>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</si>
  <si>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</si>
  <si>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</si>
  <si>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</si>
  <si>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</si>
  <si>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</si>
  <si>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</si>
  <si>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</si>
  <si>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</si>
  <si>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</si>
  <si>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</si>
  <si>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</si>
  <si>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</si>
  <si>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</si>
  <si>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</si>
  <si>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</si>
  <si>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</si>
  <si>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</si>
  <si>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</si>
  <si>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</si>
  <si>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</si>
  <si>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</si>
  <si>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</si>
  <si>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</si>
  <si>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</si>
  <si>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</si>
  <si>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</si>
  <si>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</si>
  <si>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</si>
  <si>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</si>
  <si>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</si>
  <si>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</si>
  <si>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</si>
  <si>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</si>
  <si>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</si>
  <si>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</si>
  <si>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</si>
  <si>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</si>
  <si>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</si>
  <si>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</si>
  <si>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</si>
  <si>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</si>
  <si>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</si>
  <si>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</si>
  <si>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</si>
  <si>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</si>
  <si>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</si>
  <si>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</si>
  <si>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</si>
  <si>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</si>
  <si>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</si>
  <si>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</si>
  <si>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</si>
  <si>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</si>
  <si>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</si>
  <si>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</si>
  <si>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</si>
  <si>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</si>
  <si>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</si>
  <si>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</si>
  <si>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</si>
  <si>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</si>
  <si>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</si>
  <si>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</si>
  <si>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</si>
  <si>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</si>
  <si>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</si>
  <si>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</si>
  <si>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</si>
  <si>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</si>
  <si>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</si>
  <si>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</si>
  <si>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</si>
  <si>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</si>
  <si>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</si>
  <si>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</si>
  <si>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</si>
  <si>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</si>
  <si>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</si>
  <si>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</si>
  <si>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</si>
  <si>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</si>
  <si>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</si>
  <si>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</si>
  <si>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</si>
  <si>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</si>
  <si>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</si>
  <si>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</si>
  <si>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</si>
  <si>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</si>
  <si>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</si>
  <si>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</si>
  <si>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</si>
  <si>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</si>
  <si>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</si>
  <si>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</si>
  <si>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</si>
  <si>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</si>
  <si>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</si>
  <si>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</si>
  <si>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</si>
  <si>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</si>
  <si>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</si>
  <si>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</si>
  <si>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</si>
  <si>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</si>
  <si>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</si>
  <si>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</si>
  <si>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</si>
  <si>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</si>
  <si>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</si>
  <si>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</si>
  <si>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</si>
  <si>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</si>
  <si>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</si>
  <si>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</si>
  <si>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</si>
  <si>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</si>
  <si>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</si>
  <si>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</si>
  <si>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</si>
  <si>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</si>
  <si>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</si>
  <si>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</si>
  <si>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</si>
  <si>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</si>
  <si>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</si>
  <si>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</si>
  <si>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</si>
  <si>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</si>
  <si>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</si>
  <si>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</si>
  <si>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</si>
  <si>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</si>
  <si>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</si>
  <si>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</si>
  <si>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</si>
  <si>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</si>
  <si>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</si>
  <si>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</si>
  <si>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</si>
  <si>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</si>
  <si>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</si>
  <si>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</si>
  <si>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</si>
  <si>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</si>
  <si>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</si>
  <si>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</si>
  <si>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</si>
  <si>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</si>
  <si>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</si>
  <si>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</si>
  <si>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</si>
  <si>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</si>
  <si>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</si>
  <si>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</si>
  <si>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</si>
  <si>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</si>
  <si>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</si>
  <si>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</si>
  <si>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</si>
  <si>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</si>
  <si>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</si>
  <si>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</si>
  <si>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</si>
  <si>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</si>
  <si>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</si>
  <si>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</si>
  <si>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</si>
  <si>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</si>
  <si>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</si>
  <si>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</si>
  <si>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</si>
  <si>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</si>
  <si>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</si>
  <si>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</si>
  <si>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</si>
  <si>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</si>
  <si>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</si>
  <si>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</si>
  <si>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</si>
  <si>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</si>
  <si>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</si>
  <si>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</si>
  <si>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</si>
  <si>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</si>
  <si>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</si>
  <si>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</si>
  <si>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</si>
  <si>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</si>
  <si>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</si>
  <si>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</si>
  <si>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</si>
  <si>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</si>
  <si>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</si>
  <si>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</si>
  <si>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</si>
  <si>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</si>
  <si>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</si>
  <si>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</si>
  <si>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</si>
  <si>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</si>
  <si>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</si>
  <si>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</si>
  <si>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</si>
  <si>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</si>
  <si>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</si>
  <si>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</si>
  <si>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</si>
  <si>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</si>
  <si>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</si>
  <si>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</si>
  <si>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</si>
  <si>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</si>
  <si>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</si>
  <si>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</si>
  <si>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</si>
  <si>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</si>
  <si>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</si>
  <si>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</si>
  <si>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</si>
  <si>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</si>
  <si>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</si>
  <si>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</si>
  <si>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</si>
  <si>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</si>
  <si>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</si>
  <si>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</si>
  <si>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</si>
  <si>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</si>
  <si>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</si>
  <si>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</si>
  <si>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</si>
  <si>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</si>
  <si>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</si>
  <si>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</si>
  <si>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</si>
  <si>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</si>
  <si>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</si>
  <si>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</si>
  <si>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</si>
  <si>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</si>
  <si>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</si>
  <si>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</si>
  <si>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</si>
  <si>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</si>
  <si>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</si>
  <si>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</si>
  <si>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</si>
  <si>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</si>
  <si>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</si>
  <si>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</si>
  <si>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</si>
  <si>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</si>
  <si>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</si>
  <si>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</si>
  <si>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</si>
  <si>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</si>
  <si>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</si>
  <si>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</si>
  <si>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</si>
  <si>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</si>
  <si>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</si>
  <si>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</si>
  <si>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</si>
  <si>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</si>
  <si>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</si>
  <si>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</si>
  <si>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</si>
  <si>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</si>
  <si>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</si>
  <si>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</si>
  <si>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</si>
  <si>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</si>
  <si>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</si>
  <si>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</si>
  <si>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</si>
  <si>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</si>
  <si>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</si>
  <si>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</si>
  <si>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</si>
  <si>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</si>
  <si>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</si>
  <si>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</si>
  <si>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</si>
  <si>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</si>
  <si>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</si>
  <si>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</si>
  <si>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</si>
  <si>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</si>
  <si>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</si>
  <si>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</si>
  <si>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</si>
  <si>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</si>
  <si>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</si>
  <si>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</si>
  <si>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</si>
  <si>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</si>
  <si>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</si>
  <si>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</si>
  <si>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</si>
  <si>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</si>
  <si>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</si>
  <si>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</si>
  <si>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</si>
  <si>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</si>
  <si>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</si>
  <si>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</si>
  <si>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</si>
  <si>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</si>
  <si>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</si>
  <si>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</si>
  <si>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</si>
  <si>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</si>
  <si>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</si>
  <si>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</si>
  <si>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</si>
  <si>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</si>
  <si>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</si>
  <si>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</si>
  <si>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</si>
  <si>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</si>
  <si>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</si>
  <si>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</si>
  <si>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</si>
  <si>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</si>
  <si>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</si>
  <si>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</si>
  <si>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</si>
  <si>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</si>
  <si>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</si>
  <si>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</si>
  <si>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</si>
  <si>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</si>
  <si>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</si>
  <si>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</si>
  <si>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</si>
  <si>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</si>
  <si>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</si>
  <si>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</si>
  <si>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</si>
  <si>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</si>
  <si>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</si>
  <si>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</si>
  <si>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</si>
  <si>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</si>
  <si>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</si>
  <si>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</si>
  <si>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</si>
  <si>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</si>
  <si>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</si>
  <si>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</si>
  <si>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</si>
  <si>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</si>
  <si>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</si>
  <si>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</si>
  <si>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</si>
  <si>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</si>
  <si>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</si>
  <si>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</si>
  <si>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</si>
  <si>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</si>
  <si>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</si>
  <si>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</si>
  <si>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</si>
  <si>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</si>
  <si>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</si>
  <si>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</si>
  <si>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</si>
  <si>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</si>
  <si>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</si>
  <si>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</si>
  <si>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</si>
  <si>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</si>
  <si>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</si>
  <si>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</si>
  <si>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</si>
  <si>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</si>
  <si>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</si>
  <si>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</si>
  <si>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</si>
  <si>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</si>
  <si>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</si>
  <si>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</si>
  <si>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</si>
  <si>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</si>
  <si>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</si>
  <si>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</si>
  <si>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</si>
  <si>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</si>
  <si>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</si>
  <si>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</si>
  <si>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</si>
  <si>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</si>
  <si>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</si>
  <si>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</si>
  <si>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</si>
  <si>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</si>
  <si>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</si>
  <si>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</si>
  <si>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</si>
  <si>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</si>
  <si>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</si>
  <si>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</si>
  <si>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</si>
  <si>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</si>
  <si>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</si>
  <si>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</si>
  <si>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</si>
  <si>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</si>
  <si>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</si>
  <si>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</si>
  <si>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</si>
  <si>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</si>
  <si>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</si>
  <si>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</si>
  <si>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</si>
  <si>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</si>
  <si>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</si>
  <si>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</si>
  <si>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</si>
  <si>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</si>
  <si>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</si>
  <si>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</si>
  <si>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</si>
  <si>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</si>
  <si>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</si>
  <si>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</si>
  <si>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</si>
  <si>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</si>
  <si>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</si>
  <si>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</si>
  <si>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</si>
  <si>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</si>
  <si>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</si>
  <si>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</si>
  <si>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</si>
  <si>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</si>
  <si>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</si>
  <si>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</si>
  <si>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</si>
  <si>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Column Labels</t>
  </si>
  <si>
    <t>film &amp; video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</si>
  <si>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</si>
  <si>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</si>
  <si>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</si>
  <si>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</si>
  <si>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</si>
  <si>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</si>
  <si>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</si>
  <si>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</si>
  <si>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</si>
  <si>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</si>
  <si>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</si>
  <si>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</si>
  <si>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</si>
  <si>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</si>
  <si>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</si>
  <si>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</si>
  <si>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</si>
  <si>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</si>
  <si>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</si>
  <si>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</si>
  <si>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</si>
  <si>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</si>
  <si>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</si>
  <si>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</si>
  <si>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</si>
  <si>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</si>
  <si>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</si>
  <si>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</si>
  <si>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</si>
  <si>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</si>
  <si>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</si>
  <si>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</si>
  <si>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</si>
  <si>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</si>
  <si>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</si>
  <si>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</si>
  <si>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</si>
  <si>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</si>
  <si>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</si>
  <si>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</si>
  <si>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</si>
  <si>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</si>
  <si>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</si>
  <si>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</si>
  <si>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</si>
  <si>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</si>
  <si>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</si>
  <si>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</si>
  <si>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</si>
  <si>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</si>
  <si>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</si>
  <si>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</si>
  <si>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</si>
  <si>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</si>
  <si>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</si>
  <si>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Years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</si>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</sst>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rgb="FF56565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" fontId="1" fillId="0" borderId="0" xfId="1" applyNumberFormat="1" applyFont="1" applyAlignment="1">
      <alignment wrapText="1"/>
    </xf>
    <xf numFmtId="1" fontId="0" fillId="0" borderId="0" xfId="1" applyNumberFormat="1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4" fillId="0" borderId="0" xfId="0" applyFont="1"/>
    <xf numFmtId="0" fontId="0" fillId="2" borderId="0" xfId="0" applyFont="1" applyFill="1" applyAlignment="1"/>
    <xf numFmtId="0" fontId="4" fillId="2" borderId="0" xfId="0" applyFont="1" applyFill="1"/>
    <xf numFmtId="9" fontId="0" fillId="0" borderId="0" xfId="1" applyFont="1" applyAlignment="1"/>
    <xf numFmtId="9" fontId="0" fillId="2" borderId="0" xfId="1" applyFont="1" applyFill="1" applyAlignme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A5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 States</a:t>
            </a:r>
            <a:r>
              <a:rPr lang="en-US" baseline="0"/>
              <a:t> P</a:t>
            </a:r>
            <a:r>
              <a:rPr lang="en-US"/>
              <a:t>er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F-4741-B811-16397A51FF92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F-4741-B811-16397A51FF92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4F-4741-B811-16397A51FF92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4F-4741-B811-16397A51F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24584512"/>
        <c:axId val="-1726599392"/>
      </c:barChart>
      <c:catAx>
        <c:axId val="-17245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6599392"/>
        <c:crosses val="autoZero"/>
        <c:auto val="1"/>
        <c:lblAlgn val="ctr"/>
        <c:lblOffset val="100"/>
        <c:noMultiLvlLbl val="0"/>
      </c:catAx>
      <c:valAx>
        <c:axId val="-1726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5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 States</a:t>
            </a:r>
            <a:r>
              <a:rPr lang="en-US" baseline="0"/>
              <a:t>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5245-BA05-66A737FA069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5-5245-BA05-66A737FA0698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5-5245-BA05-66A737FA0698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25-5245-BA05-66A737FA0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7644960"/>
        <c:axId val="-1687643184"/>
      </c:barChart>
      <c:catAx>
        <c:axId val="-168764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643184"/>
        <c:crosses val="autoZero"/>
        <c:auto val="1"/>
        <c:lblAlgn val="ctr"/>
        <c:lblOffset val="100"/>
        <c:noMultiLvlLbl val="0"/>
      </c:catAx>
      <c:valAx>
        <c:axId val="-16876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6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.xlsx]Campaign States Over Time!PivotTable1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 States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States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6-4742-8221-B3F0580501E5}"/>
            </c:ext>
          </c:extLst>
        </c:ser>
        <c:ser>
          <c:idx val="1"/>
          <c:order val="1"/>
          <c:tx>
            <c:strRef>
              <c:f>'Campaign States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A6-4742-8221-B3F0580501E5}"/>
            </c:ext>
          </c:extLst>
        </c:ser>
        <c:ser>
          <c:idx val="2"/>
          <c:order val="2"/>
          <c:tx>
            <c:strRef>
              <c:f>'Campaign States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A6-4742-8221-B3F058050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372624"/>
        <c:axId val="1208704240"/>
      </c:lineChart>
      <c:catAx>
        <c:axId val="12133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04240"/>
        <c:crosses val="autoZero"/>
        <c:auto val="1"/>
        <c:lblAlgn val="ctr"/>
        <c:lblOffset val="100"/>
        <c:noMultiLvlLbl val="0"/>
      </c:catAx>
      <c:valAx>
        <c:axId val="120870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8-7840-AF0C-9E8CADF97D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8-7840-AF0C-9E8CADF97D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8-7840-AF0C-9E8CADF97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635952"/>
        <c:axId val="1210149008"/>
      </c:lineChart>
      <c:catAx>
        <c:axId val="1260635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49008"/>
        <c:crosses val="autoZero"/>
        <c:auto val="1"/>
        <c:lblAlgn val="ctr"/>
        <c:lblOffset val="100"/>
        <c:noMultiLvlLbl val="0"/>
      </c:catAx>
      <c:valAx>
        <c:axId val="12101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50800</xdr:rowOff>
    </xdr:from>
    <xdr:to>
      <xdr:col>12</xdr:col>
      <xdr:colOff>711200</xdr:colOff>
      <xdr:row>23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5</xdr:row>
      <xdr:rowOff>152400</xdr:rowOff>
    </xdr:from>
    <xdr:to>
      <xdr:col>14</xdr:col>
      <xdr:colOff>482600</xdr:colOff>
      <xdr:row>32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4</xdr:row>
      <xdr:rowOff>184150</xdr:rowOff>
    </xdr:from>
    <xdr:to>
      <xdr:col>14</xdr:col>
      <xdr:colOff>762000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893E4-A039-BC4C-8092-8F6823770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311150</xdr:colOff>
      <xdr:row>16</xdr:row>
      <xdr:rowOff>44450</xdr:rowOff>
    </xdr:from>
    <xdr:to>
      <xdr:col>6</xdr:col>
      <xdr:colOff>431800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D6285-00E6-7348-B75C-1BE18B8E4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ron Su" refreshedDate="43045.742277777776" createdVersion="6" refreshedVersion="6" minRefreshableVersion="3" recordCount="4114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ron Su" refreshedDate="43045.742278703707" createdVersion="4" refreshedVersion="6" minRefreshableVersion="3" recordCount="4114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M1" workbookViewId="0">
      <selection activeCell="T4" sqref="T4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customWidth="1"/>
    <col min="16" max="16" width="16.83203125" style="2" customWidth="1"/>
    <col min="18" max="18" width="12.1640625" customWidth="1"/>
    <col min="19" max="19" width="12.33203125" customWidth="1"/>
    <col min="20" max="20" width="13.83203125" customWidth="1"/>
  </cols>
  <sheetData>
    <row r="1" spans="1:21" s="2" customFormat="1" ht="3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  <c r="U1" s="4"/>
    </row>
    <row r="2" spans="1:21" ht="45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 * 100, 0)</f>
        <v>137</v>
      </c>
      <c r="P2" s="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 +DATE(1970,1,1) +(-5/24)</f>
        <v>42176.798738425925</v>
      </c>
      <c r="T2" s="10">
        <f>(((I2/60)/60)/24) +DATE(1970,1,1) +(-5/24)</f>
        <v>42207.916666666664</v>
      </c>
    </row>
    <row r="3" spans="1:21" ht="30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 * 100, 0)</f>
        <v>143</v>
      </c>
      <c r="P3" s="2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 +DATE(1970,1,1) +(-5/24)</f>
        <v>42766.392164351848</v>
      </c>
      <c r="T3" s="10">
        <f t="shared" ref="T3:T66" si="5">(((I3/60)/60)/24) +DATE(1970,1,1) +(-5/24)</f>
        <v>42796.392164351848</v>
      </c>
    </row>
    <row r="4" spans="1:21" ht="45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1" ht="30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2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1" ht="60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2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1" ht="45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2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1" ht="45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2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1" ht="45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2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1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2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1" ht="45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2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1" ht="45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1" ht="45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2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1" ht="45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2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1" ht="30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2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1" ht="30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2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2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5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2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5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2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2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5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2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2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2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2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5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2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2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2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2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5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2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5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2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5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5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2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0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2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2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5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2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2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5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2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5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5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5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2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5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2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5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2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5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2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5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2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5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2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2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2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5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2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0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2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5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2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0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2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5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2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5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2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5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2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2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5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2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0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 * 100, 0)</f>
        <v>108</v>
      </c>
      <c r="P67" s="2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 +DATE(1970,1,1) +(-5/24)</f>
        <v>41835.612893518519</v>
      </c>
      <c r="T67" s="10">
        <f t="shared" ref="T67:T130" si="11">(((I67/60)/60)/24) +DATE(1970,1,1) +(-5/24)</f>
        <v>41862.040972222218</v>
      </c>
    </row>
    <row r="68" spans="1:20" ht="30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 s="2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 s="2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 s="2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5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 s="2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5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 s="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 s="2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5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 s="2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5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2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5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 s="2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 s="2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5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 s="2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 s="2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0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2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2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 s="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5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2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5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 s="2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5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 s="2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2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5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 s="2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5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 s="2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 s="2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5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 s="2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 s="2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 s="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2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5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 s="2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5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 s="2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2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5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 s="2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5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 s="2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 s="2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 s="2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0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 s="2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5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5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2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5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 s="2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0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 s="2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2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 s="2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 s="2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5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 s="2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 s="2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 s="2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 s="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 s="2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5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2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2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5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 s="2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 s="2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5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 s="2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5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 s="2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0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 s="2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5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 s="2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5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5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0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5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2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5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2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5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 s="2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5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 s="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 s="2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5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 * 100, 0)</f>
        <v>0</v>
      </c>
      <c r="P131" s="2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 +DATE(1970,1,1) +(-5/24)</f>
        <v>41882.728969907403</v>
      </c>
      <c r="T131" s="10">
        <f t="shared" ref="T131:T194" si="17">(((I131/60)/60)/24) +DATE(1970,1,1) +(-5/24)</f>
        <v>41942.728969907403</v>
      </c>
    </row>
    <row r="132" spans="1:20" ht="45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5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 s="2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0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 s="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5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5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5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 s="2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0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5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 s="2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5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5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 s="2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5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 s="2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5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 s="2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5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5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 s="2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 s="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5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 s="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0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 s="2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5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 s="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5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5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5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5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2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 s="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5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 s="2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5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 s="2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5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 s="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5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 s="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2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5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5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 s="2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5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2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0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 s="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5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 s="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5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 s="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5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 s="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 s="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5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0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5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5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2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5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2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5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 * 100, 0)</f>
        <v>0</v>
      </c>
      <c r="P195" s="2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 +DATE(1970,1,1) +(-5/24)</f>
        <v>41911.726458333331</v>
      </c>
      <c r="T195" s="10">
        <f t="shared" ref="T195:T258" si="23">(((I195/60)/60)/24) +DATE(1970,1,1) +(-5/24)</f>
        <v>41971.768124999995</v>
      </c>
    </row>
    <row r="196" spans="1:20" ht="45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2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 s="2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5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 s="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5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 s="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5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0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 s="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5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 s="2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5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 s="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5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 s="2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 s="2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 s="2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5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5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5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 s="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5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 s="2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0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2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5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2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5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5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 s="2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 s="2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5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0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 s="2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 s="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5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5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5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0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 s="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5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5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5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5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 s="2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5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 s="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0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5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5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5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 s="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5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 s="2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 s="2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 s="2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5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 s="2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5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 s="2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 s="2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 s="2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5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 s="2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5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 s="2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5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 s="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 s="2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 s="2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5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 s="2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 s="2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 s="2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5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 s="2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5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 * 100, 0)</f>
        <v>107</v>
      </c>
      <c r="P259" s="2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 +DATE(1970,1,1) +(-5/24)</f>
        <v>42479.418541666666</v>
      </c>
      <c r="T259" s="10">
        <f t="shared" ref="T259:T322" si="29">(((I259/60)/60)/24) +DATE(1970,1,1) +(-5/24)</f>
        <v>42509.418541666666</v>
      </c>
    </row>
    <row r="260" spans="1:20" ht="45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 s="2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5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 s="2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0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 s="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0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 s="2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2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 s="2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 s="2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 s="2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5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 s="2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 s="2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5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 s="2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5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 s="2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 s="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5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 s="2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5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 s="2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5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 s="2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5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2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 s="2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5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 s="2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5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 s="2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0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 s="2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5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 s="2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5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 s="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5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 s="2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 s="2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 s="2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5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 s="2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 s="2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5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 s="2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 s="2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5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 s="2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5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 s="2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0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 s="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 s="2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5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 s="2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5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 s="2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5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5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 s="2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 s="2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5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 s="2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 s="2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5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 s="2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5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 s="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 s="2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 s="2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 s="2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 s="2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0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 s="2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 s="2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 s="2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5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 s="2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5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 s="2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 s="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 s="2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5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 s="2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5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 s="2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5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 s="2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 s="2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0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 s="2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0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 s="2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 s="2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 s="2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5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 s="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 * 100, 0)</f>
        <v>103</v>
      </c>
      <c r="P323" s="2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 +DATE(1970,1,1) +(-5/24)</f>
        <v>42647.238263888888</v>
      </c>
      <c r="T323" s="10">
        <f t="shared" ref="T323:T386" si="35">(((I323/60)/60)/24) +DATE(1970,1,1) +(-5/24)</f>
        <v>42682.27993055556</v>
      </c>
    </row>
    <row r="324" spans="1:20" ht="45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 s="2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5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 s="2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 s="2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 s="2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 s="2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5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 s="2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 s="2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 s="2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5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 s="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 s="2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5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 s="2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5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 s="2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5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 s="2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5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 s="2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 s="2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5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 s="2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5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 s="2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 s="2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 s="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5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 s="2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 s="2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5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 s="2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5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 s="2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 s="2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5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 s="2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5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 s="2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5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2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0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 s="2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 s="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5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 s="2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5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 s="2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5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 s="2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5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 s="2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0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 s="2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0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 s="2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5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2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 s="2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 s="2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5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 s="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5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 s="2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5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 s="2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5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 s="2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5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 s="2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 s="2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 s="2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5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 s="2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5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 s="2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5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 s="2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5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 s="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5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 s="2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 s="2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 s="2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5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 s="2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5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2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5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 s="2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 s="2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5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 s="2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5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 s="2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5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 s="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 s="2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5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 s="2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5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 s="2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5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 s="2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5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 * 100, 0)</f>
        <v>106</v>
      </c>
      <c r="P387" s="2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 +DATE(1970,1,1) +(-5/24)</f>
        <v>41934.376168981478</v>
      </c>
      <c r="T387" s="10">
        <f t="shared" ref="T387:T450" si="41">(((I387/60)/60)/24) +DATE(1970,1,1) +(-5/24)</f>
        <v>41964.41783564815</v>
      </c>
    </row>
    <row r="388" spans="1:20" ht="45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 s="2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5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 s="2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 s="2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5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 s="2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 s="2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5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 s="2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0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 s="2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5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 s="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 s="2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 s="2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 s="2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 s="2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5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 s="2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 s="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5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 s="2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5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 s="2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 s="2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 s="2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0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 s="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5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 s="2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 s="2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 s="2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 s="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 s="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5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 s="2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5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 s="2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 s="2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5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 s="2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 s="2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0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 s="2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5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 s="2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5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 s="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 s="2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5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5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 s="2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5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 s="2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 s="2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 s="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5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5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 s="2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5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 s="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0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 s="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 s="2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5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 s="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5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5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 s="2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5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5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 s="2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0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5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 s="2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5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5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 s="2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5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 * 100, 0)</f>
        <v>2</v>
      </c>
      <c r="P451" s="2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 +DATE(1970,1,1) +(-5/24)</f>
        <v>41534.359780092593</v>
      </c>
      <c r="T451" s="10">
        <f t="shared" ref="T451:T514" si="47">(((I451/60)/60)/24) +DATE(1970,1,1) +(-5/24)</f>
        <v>41564.359780092593</v>
      </c>
    </row>
    <row r="452" spans="1:20" ht="45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 s="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5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0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5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 s="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5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5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 s="2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5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 s="2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5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5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5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 s="2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0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 s="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 s="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5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 s="2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5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5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 s="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 s="2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5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 s="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 s="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5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 s="2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5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 s="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5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 s="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5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 s="2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5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 s="2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2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0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 s="2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5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5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0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2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5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5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2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0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 s="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 s="2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75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 s="2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 s="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5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5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 s="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5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 s="2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5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 s="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2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5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 s="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5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 s="2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5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0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 * 100, 0)</f>
        <v>14</v>
      </c>
      <c r="P515" s="2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 +DATE(1970,1,1) +(-5/24)</f>
        <v>42552.445659722223</v>
      </c>
      <c r="T515" s="10">
        <f t="shared" ref="T515:T578" si="53">(((I515/60)/60)/24) +DATE(1970,1,1) +(-5/24)</f>
        <v>42597.083333333336</v>
      </c>
    </row>
    <row r="516" spans="1:20" ht="45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 s="2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 s="2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5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 s="2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5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 s="2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5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 s="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5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 s="2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 s="2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5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 s="2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5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 s="2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5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2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2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5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 s="2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 s="2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5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 s="2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5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 s="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5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2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5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 s="2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5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 s="2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5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 s="2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0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 s="2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5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 s="2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5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 s="2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5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 s="2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 s="2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 s="2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2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5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2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5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 s="2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5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 s="2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5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2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5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2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5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 s="2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5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 s="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5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 s="2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2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5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 s="2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5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 s="2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5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 s="2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5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5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2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5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2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5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5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2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5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2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5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5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2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5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0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2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 s="2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5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2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5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5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2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5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 s="2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5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2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2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5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 * 100, 0)</f>
        <v>0</v>
      </c>
      <c r="P579" s="2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 +DATE(1970,1,1) +(-5/24)</f>
        <v>42450.380810185183</v>
      </c>
      <c r="T579" s="10">
        <f t="shared" ref="T579:T642" si="59">(((I579/60)/60)/24) +DATE(1970,1,1) +(-5/24)</f>
        <v>42510.380810185183</v>
      </c>
    </row>
    <row r="580" spans="1:20" ht="30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2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0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 s="2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5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5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5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0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2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0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2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 s="2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 s="2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5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 s="2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2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5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 s="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2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5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 s="2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5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2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2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5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2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0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2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2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2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5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2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5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 s="2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 s="2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5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 s="2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5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2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5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5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 s="2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5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 s="2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5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5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 s="2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5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5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2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5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2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5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 s="2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5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 s="2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5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5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5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 s="2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5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2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5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2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5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0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 s="2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0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 s="2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0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2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2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0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2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5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2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2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5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 s="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5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 * 100, 0)</f>
        <v>119</v>
      </c>
      <c r="P643" s="2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 +DATE(1970,1,1) +(-5/24)</f>
        <v>42199.361666666664</v>
      </c>
      <c r="T643" s="10">
        <f t="shared" ref="T643:T706" si="65">(((I643/60)/60)/24) +DATE(1970,1,1) +(-5/24)</f>
        <v>42229.361666666664</v>
      </c>
    </row>
    <row r="644" spans="1:20" ht="45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 s="2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0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 s="2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5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 s="2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 s="2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5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 s="2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5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 s="2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 s="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5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 s="2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5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 s="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5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 s="2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5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 s="2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5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 s="2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5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 s="2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 s="2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5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 s="2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5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 s="2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5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 s="2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 s="2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5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 s="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 s="2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0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2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5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2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5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 s="2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5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 s="2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5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2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5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 s="2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 s="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 s="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5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 s="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5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 s="2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5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 s="2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5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2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2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5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 s="2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 s="2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5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 s="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5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 s="2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5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 s="2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5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 s="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5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2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5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 s="2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 s="2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5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 s="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5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 s="2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5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 s="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5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 s="2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 s="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 s="2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5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 s="2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0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 s="2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5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2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5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 s="2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2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5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 s="2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5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 s="2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5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 s="2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5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 s="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5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 s="2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5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 s="2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 s="2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 s="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 * 100, 0)</f>
        <v>1</v>
      </c>
      <c r="P707" s="2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 +DATE(1970,1,1) +(-5/24)</f>
        <v>42726.283310185179</v>
      </c>
      <c r="T707" s="10">
        <f t="shared" ref="T707:T770" si="71">(((I707/60)/60)/24) +DATE(1970,1,1) +(-5/24)</f>
        <v>42756.283310185179</v>
      </c>
    </row>
    <row r="708" spans="1:20" ht="45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5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 s="2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5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 s="2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0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5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 s="2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5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5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 s="2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 s="2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5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 s="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 s="2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5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 s="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5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 s="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 s="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5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 s="2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5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 s="2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0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 s="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5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 s="2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 s="2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5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 s="2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5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 s="2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 s="2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5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 s="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 s="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2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5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2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5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 s="2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0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 s="2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 s="2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5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 s="2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5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 s="2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 s="2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5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 s="2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5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 s="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 s="2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5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 s="2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5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2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0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 s="2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5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 s="2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 s="2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5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 s="2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 s="2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5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 s="2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5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 s="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 s="2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5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 s="2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5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2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5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 s="2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 s="2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 s="2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5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2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0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2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 s="2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5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 s="2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2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5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 s="2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5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0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 s="2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5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5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 * 100, 0)</f>
        <v>41</v>
      </c>
      <c r="P771" s="2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 +DATE(1970,1,1) +(-5/24)</f>
        <v>41604.788124999999</v>
      </c>
      <c r="T771" s="10">
        <f t="shared" ref="T771:T834" si="77">(((I771/60)/60)/24) +DATE(1970,1,1) +(-5/24)</f>
        <v>41634.788124999999</v>
      </c>
    </row>
    <row r="772" spans="1:20" ht="45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2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 s="2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5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 s="2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5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 s="2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 s="2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5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 s="2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5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 s="2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2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5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 s="2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0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 s="2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2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5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 s="2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5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 s="2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5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 s="2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 s="2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5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 s="2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5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 s="2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 s="2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5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 s="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5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 s="2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 s="2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5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 s="2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5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 s="2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5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 s="2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 s="2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5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 s="2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 s="2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5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 s="2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 s="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 s="2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5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 s="2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5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 s="2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5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2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2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 s="2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 s="2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5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2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0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 s="2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5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0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2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5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 s="2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 s="2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5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 s="2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2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0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 s="2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 s="2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5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 s="2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 s="2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 s="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2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0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 s="2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 s="2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5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 s="2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0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 s="2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 s="2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5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 s="2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5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2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5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2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 s="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0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 s="2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5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 s="2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 * 100, 0)</f>
        <v>102</v>
      </c>
      <c r="P835" s="2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 +DATE(1970,1,1) +(-5/24)</f>
        <v>41718.669849537036</v>
      </c>
      <c r="T835" s="10">
        <f t="shared" ref="T835:T898" si="83">(((I835/60)/60)/24) +DATE(1970,1,1) +(-5/24)</f>
        <v>41748.669849537036</v>
      </c>
    </row>
    <row r="836" spans="1:20" ht="45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 s="2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5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 s="2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 s="2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0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 s="2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5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 s="2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 s="2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0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 s="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5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 s="2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 s="2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5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 s="2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5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 s="2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 s="2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0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 s="2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2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2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 s="2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 s="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0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 s="2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 s="2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2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 s="2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0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 s="2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5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2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0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2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5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 s="2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0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 s="2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5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 s="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 s="2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2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 s="2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 s="2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5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 s="2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 s="2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5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 s="2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2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5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 s="2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5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5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 s="2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 s="2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0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 s="2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5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 s="2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2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 s="2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5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 s="2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5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 s="2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5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 s="2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5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 s="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 s="2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5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 s="2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5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 s="2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2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2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5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2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5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5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 s="2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 s="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5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 s="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5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 s="2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5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 s="2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2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5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 s="2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5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 s="2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5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2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5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 * 100, 0)</f>
        <v>0</v>
      </c>
      <c r="P899" s="2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 +DATE(1970,1,1) +(-5/24)</f>
        <v>41211.480416666665</v>
      </c>
      <c r="T899" s="10">
        <f t="shared" ref="T899:T962" si="89">(((I899/60)/60)/24) +DATE(1970,1,1) +(-5/24)</f>
        <v>41241.52208333333</v>
      </c>
    </row>
    <row r="900" spans="1:20" ht="45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 s="2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 s="2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0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2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5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2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 s="2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2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 s="2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2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0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2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2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5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 s="2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 s="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5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2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 s="2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5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 s="2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2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 s="2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2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5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 s="2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5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 s="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 s="2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5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 s="2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 s="2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5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 s="2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5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 s="2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 s="2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2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2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 s="2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2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5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 s="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 s="2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0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 s="2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5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2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5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 s="2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5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 s="2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2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 s="2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2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5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 s="2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 s="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5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 s="2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5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 s="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 s="2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 s="2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 s="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0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 s="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5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5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2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 s="2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 s="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 s="2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 s="2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 s="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 s="2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 s="2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 s="2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 s="2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5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 s="2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5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 s="2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 s="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 * 100, 0)</f>
        <v>42</v>
      </c>
      <c r="P963" s="2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 +DATE(1970,1,1) +(-5/24)</f>
        <v>42740.485358796293</v>
      </c>
      <c r="T963" s="10">
        <f t="shared" ref="T963:T1026" si="95">(((I963/60)/60)/24) +DATE(1970,1,1) +(-5/24)</f>
        <v>42786.583333333336</v>
      </c>
    </row>
    <row r="964" spans="1:20" ht="45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 s="2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 s="2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5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 s="2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5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 s="2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 s="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 s="2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5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 s="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 s="2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5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 s="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5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 s="2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5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 s="2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 s="2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5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 s="2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5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 s="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5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 s="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 s="2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5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 s="2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5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 s="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5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0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2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5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 s="2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5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 s="2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5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 s="2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5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 s="2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 s="2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5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 s="2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5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 s="2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 s="2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 s="2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5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 s="2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0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 s="2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 s="2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0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 s="2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 s="2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 s="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5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5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 s="2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 s="2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0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 s="2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0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 s="2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 s="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 s="2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5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5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 s="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5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5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 s="2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5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 s="2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 s="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0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 s="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 s="2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5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 s="2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 s="2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0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 s="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5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 s="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 s="2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 s="2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 s="2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 s="2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0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 * 100, 0)</f>
        <v>110</v>
      </c>
      <c r="P1027" s="2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 +DATE(1970,1,1) +(-5/24)</f>
        <v>42049.625428240739</v>
      </c>
      <c r="T1027" s="10">
        <f t="shared" ref="T1027:T1090" si="101">(((I1027/60)/60)/24) +DATE(1970,1,1) +(-5/24)</f>
        <v>42079.583761574067</v>
      </c>
    </row>
    <row r="1028" spans="1:20" ht="45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 s="2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5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 s="2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 s="2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0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 s="2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 s="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5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 s="2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 s="2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5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 s="2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 s="2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5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 s="2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 s="2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5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 s="2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 s="2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5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 s="2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5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5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 s="2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 s="2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5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2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 s="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5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2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5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 s="2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5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0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5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2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5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5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5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0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5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5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0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 s="2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5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5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 s="2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5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 s="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 s="2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5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2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5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 s="2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 s="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5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5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0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 s="2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5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 s="2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0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 s="2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 s="2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 s="2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5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 s="2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5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 s="2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 s="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2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0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 s="2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5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 s="2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0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 s="2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2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5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0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 s="2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 * 100, 0)</f>
        <v>8</v>
      </c>
      <c r="P1091" s="2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 +DATE(1970,1,1) +(-5/24)</f>
        <v>42150.981192129628</v>
      </c>
      <c r="T1091" s="10">
        <f t="shared" ref="T1091:T1154" si="107">(((I1091/60)/60)/24) +DATE(1970,1,1) +(-5/24)</f>
        <v>42180.981192129628</v>
      </c>
    </row>
    <row r="1092" spans="1:20" ht="45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5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 s="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5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 s="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 s="2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5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 s="2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5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 s="2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5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 s="2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2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 s="2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5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 s="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 s="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0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2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5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 s="2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 s="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5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 s="2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5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 s="2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5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 s="2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5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5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 s="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5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 s="2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5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 s="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5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2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5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0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2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 s="2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5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 s="2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5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0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5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5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2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5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2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5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0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 s="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 s="2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5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5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 s="2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5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 s="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 s="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5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 s="2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5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5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5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0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 s="2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5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2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 s="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5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 s="2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 * 100, 0)</f>
        <v>1</v>
      </c>
      <c r="P1155" s="2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 +DATE(1970,1,1) +(-5/24)</f>
        <v>42143.505844907406</v>
      </c>
      <c r="T1155" s="10">
        <f t="shared" ref="T1155:T1218" si="113">(((I1155/60)/60)/24) +DATE(1970,1,1) +(-5/24)</f>
        <v>42173.505844907406</v>
      </c>
    </row>
    <row r="1156" spans="1:20" ht="45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 s="2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5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 s="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5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 s="2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5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2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5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 s="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5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5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5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5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 s="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5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 s="2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 s="2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 s="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2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0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5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 s="2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 s="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5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5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2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 s="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0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 s="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2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5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 s="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5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2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5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 s="2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5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 s="2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5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 s="2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5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 s="2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 s="2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5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 s="2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0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5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 s="2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2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5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 s="2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5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 s="2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2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 s="2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5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 s="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5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 s="2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5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 s="2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5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 s="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5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 s="2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5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 s="2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 s="2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 s="2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5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 s="2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5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2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 s="2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5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 s="2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5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2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 s="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5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 s="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5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 s="2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5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 s="2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5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 s="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5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 s="2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 s="2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 * 100, 0)</f>
        <v>103</v>
      </c>
      <c r="P1219" s="2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 +DATE(1970,1,1) +(-5/24)</f>
        <v>42535.6011574074</v>
      </c>
      <c r="T1219" s="10">
        <f t="shared" ref="T1219:T1282" si="119">(((I1219/60)/60)/24) +DATE(1970,1,1) +(-5/24)</f>
        <v>42565.6011574074</v>
      </c>
    </row>
    <row r="1220" spans="1:20" ht="45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 s="2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0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 s="2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 s="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5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 s="2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 s="2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0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 s="2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 s="2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5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 s="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 s="2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5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0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 s="2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5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 s="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5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 s="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5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 s="2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5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 s="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5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5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 s="2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0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 s="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5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 s="2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5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 s="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 s="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 s="2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 s="2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5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2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 s="2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0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 s="2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 s="2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5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 s="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0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 s="2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 s="2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5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 s="2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5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 s="2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 s="2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5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 s="2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5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 s="2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 s="2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0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 s="2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 s="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0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 s="2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5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 s="2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2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5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 s="2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 s="2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0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 s="2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5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 s="2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0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 s="2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5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 s="2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0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 s="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5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 s="2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5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2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0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 s="2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 s="2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 s="2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 s="2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5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 s="2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5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 s="2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5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 s="2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 s="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5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 * 100, 0)</f>
        <v>111</v>
      </c>
      <c r="P1283" s="2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 +DATE(1970,1,1) +(-5/24)</f>
        <v>41463.535138888888</v>
      </c>
      <c r="T1283" s="10">
        <f t="shared" ref="T1283:T1346" si="125">(((I1283/60)/60)/24) +DATE(1970,1,1) +(-5/24)</f>
        <v>41483.535138888888</v>
      </c>
    </row>
    <row r="1284" spans="1:20" ht="45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 s="2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 s="2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5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2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5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 s="2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 s="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0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2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5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 s="2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 s="2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 s="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5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 s="2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5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2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5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 s="2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5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2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5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 s="2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5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 s="2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5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 s="2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5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 s="2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2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5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5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 s="2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2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 s="2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 s="2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5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 s="2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 s="2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 s="2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 s="2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0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 s="2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0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 s="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5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 s="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 s="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5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 s="2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5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 s="2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 s="2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5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 s="2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 s="2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5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 s="2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5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 s="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5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 s="2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5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5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 s="2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5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 s="2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5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 s="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5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 s="2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 s="2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5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 s="2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 s="2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 s="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 s="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5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5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 s="2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5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 s="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5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 s="2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 s="2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5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 s="2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 s="2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5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 s="2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5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5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 s="2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5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 s="2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 * 100, 0)</f>
        <v>125</v>
      </c>
      <c r="P1347" s="2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 +DATE(1970,1,1) +(-5/24)</f>
        <v>41799.606006944443</v>
      </c>
      <c r="T1347" s="10">
        <f t="shared" ref="T1347:T1410" si="131">(((I1347/60)/60)/24) +DATE(1970,1,1) +(-5/24)</f>
        <v>41834.606006944443</v>
      </c>
    </row>
    <row r="1348" spans="1:20" ht="45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 s="2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5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 s="2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5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 s="2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5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 s="2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5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 s="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0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 s="2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5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 s="2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0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 s="2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5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 s="2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5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 s="2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5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 s="2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 s="2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 s="2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5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 s="2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 s="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 s="2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0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 s="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5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5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 s="2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5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 s="2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 s="2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 s="2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 s="2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5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 s="2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 s="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5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 s="2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2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0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 s="2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5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 s="2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5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 s="2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 s="2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5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 s="2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 s="2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 s="2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0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5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 s="2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 s="2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5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 s="2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 s="2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 s="2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 s="2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5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 s="2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5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 s="2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 s="2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 s="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 s="2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 s="2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 s="2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 s="2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 s="2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5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 s="2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 s="2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 s="2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 s="2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 s="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5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 s="2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5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 s="2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5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 s="2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5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 s="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2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 s="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5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 s="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 * 100, 0)</f>
        <v>0</v>
      </c>
      <c r="P1411" s="2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 +DATE(1970,1,1) +(-5/24)</f>
        <v>41944.925173611111</v>
      </c>
      <c r="T1411" s="10">
        <f t="shared" ref="T1411:T1474" si="137">(((I1411/60)/60)/24) +DATE(1970,1,1) +(-5/24)</f>
        <v>42004.966840277775</v>
      </c>
    </row>
    <row r="1412" spans="1:20" ht="45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5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2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0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 s="2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5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5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 s="2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 s="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5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 s="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 s="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5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5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5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 s="2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5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5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5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 s="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5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 s="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0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 s="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5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 s="2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5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5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 s="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 s="2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0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5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 s="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5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 s="2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5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 s="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5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5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 s="2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5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5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0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5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5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5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5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5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0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0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5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5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 s="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5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 s="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 s="2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5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 s="2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 s="2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5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 s="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 s="2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5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 s="2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5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 s="2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 s="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5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 s="2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0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 s="2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5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 s="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5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 s="2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5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 s="2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 * 100, 0)</f>
        <v>121</v>
      </c>
      <c r="P1475" s="2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 +DATE(1970,1,1) +(-5/24)</f>
        <v>40939.771284722221</v>
      </c>
      <c r="T1475" s="10">
        <f t="shared" ref="T1475:T1538" si="143">(((I1475/60)/60)/24) +DATE(1970,1,1) +(-5/24)</f>
        <v>40969.771284722221</v>
      </c>
    </row>
    <row r="1476" spans="1:20" ht="45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 s="2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 s="2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0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 s="2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5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 s="2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5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 s="2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5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 s="2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5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 s="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5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 s="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5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 s="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5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 s="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5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 s="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 s="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0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 s="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5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 s="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0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5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 s="2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5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5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 s="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5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5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 s="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0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 s="2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5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 s="2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5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 s="2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0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 s="2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5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 s="2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 s="2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5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2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 s="2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5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 s="2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5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 s="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5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 s="2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5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 s="2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 s="2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 s="2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5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 s="2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 s="2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5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 s="2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 s="2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5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 s="2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0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 s="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 s="2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5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 s="2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5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 s="2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2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5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 s="2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5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 s="2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0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 s="2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 s="2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0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 s="2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5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 s="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5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 s="2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5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 s="2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0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 s="2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5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 s="2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5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 s="2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5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 s="2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 * 100, 0)</f>
        <v>180</v>
      </c>
      <c r="P1539" s="2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 +DATE(1970,1,1) +(-5/24)</f>
        <v>42552.106793981475</v>
      </c>
      <c r="T1539" s="10">
        <f t="shared" ref="T1539:T1602" si="149">(((I1539/60)/60)/24) +DATE(1970,1,1) +(-5/24)</f>
        <v>42588.541666666664</v>
      </c>
    </row>
    <row r="1540" spans="1:20" ht="45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 s="2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5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 s="2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5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 s="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5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5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 s="2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 s="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2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5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 s="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5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5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 s="2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5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 s="2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0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 s="2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0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5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 s="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5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 s="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5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 s="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5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5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 s="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 s="2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5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 s="2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 s="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 s="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5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 s="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5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2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5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 s="2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5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 s="2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5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 s="2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0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5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 s="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 s="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0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 s="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5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 s="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 s="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5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5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5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2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5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 s="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5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 s="2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0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0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 s="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0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 s="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5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5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 s="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 * 100, 0)</f>
        <v>108</v>
      </c>
      <c r="P1603" s="2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 +DATE(1970,1,1) +(-5/24)</f>
        <v>40637.884641203702</v>
      </c>
      <c r="T1603" s="10">
        <f t="shared" ref="T1603:T1666" si="155">(((I1603/60)/60)/24) +DATE(1970,1,1) +(-5/24)</f>
        <v>40667.884641203702</v>
      </c>
    </row>
    <row r="1604" spans="1:20" ht="45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 s="2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0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 s="2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5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 s="2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5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 s="2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5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 s="2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 s="2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0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 s="2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 s="2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 s="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 s="2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0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2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5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 s="2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5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 s="2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 s="2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 s="2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0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 s="2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0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 s="2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5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 s="2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 s="2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 s="2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5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 s="2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0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2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5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 s="2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 s="2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5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2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 s="2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 s="2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5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 s="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5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 s="2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5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 s="2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5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2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0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 s="2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5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 s="2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 s="2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 s="2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2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5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2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5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 s="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 s="2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2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 s="2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5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 s="2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 s="2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5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 s="2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 s="2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 s="2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5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 s="2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0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 s="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5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 s="2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5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 s="2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 s="2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5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 s="2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0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 s="2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 s="2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5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 s="2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5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 s="2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5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 s="2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5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 s="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0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 s="2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5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 s="2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0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2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 s="2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5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 * 100, 0)</f>
        <v>119</v>
      </c>
      <c r="P1667" s="2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 +DATE(1970,1,1) +(-5/24)</f>
        <v>40564.441122685181</v>
      </c>
      <c r="T1667" s="10">
        <f t="shared" ref="T1667:T1730" si="161">(((I1667/60)/60)/24) +DATE(1970,1,1) +(-5/24)</f>
        <v>40595.916666666664</v>
      </c>
    </row>
    <row r="1668" spans="1:20" ht="45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 s="2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 s="2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5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 s="2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5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 s="2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 s="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 s="2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0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 s="2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 s="2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5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 s="2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 s="2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0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 s="2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 s="2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0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 s="2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2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 s="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5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 s="2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0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 s="2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 s="2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5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 s="2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5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2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5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 s="2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 s="2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2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 s="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5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 s="2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 s="2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5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 s="2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5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2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5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 s="2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5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 s="2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5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 s="2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5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 s="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5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2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2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5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 s="2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0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 s="2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5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 s="2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5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 s="2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 s="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5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 s="2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5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5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 s="2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5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 s="2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2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5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 s="2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 s="2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2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5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 s="2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5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 s="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2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5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 s="2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5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 s="2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5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 s="2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 s="2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5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2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 s="2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5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 * 100, 0)</f>
        <v>0</v>
      </c>
      <c r="P1731" s="2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 +DATE(1970,1,1) +(-5/24)</f>
        <v>42470.843819444439</v>
      </c>
      <c r="T1731" s="10">
        <f t="shared" ref="T1731:T1794" si="167">(((I1731/60)/60)/24) +DATE(1970,1,1) +(-5/24)</f>
        <v>42530.843819444439</v>
      </c>
    </row>
    <row r="1732" spans="1:20" ht="45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5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5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2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2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0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 s="2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5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 s="2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0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2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2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0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 s="2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5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 s="2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 s="2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5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 s="2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5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 s="2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5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 s="2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5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 s="2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0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 s="2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0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 s="2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5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 s="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 s="2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0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 s="2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2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5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 s="2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5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 s="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0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2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5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 s="2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 s="2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5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 s="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2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5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 s="2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5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 s="2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5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 s="2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0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 s="2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 s="2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 s="2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5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 s="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5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 s="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0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 s="2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5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 s="2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5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 s="2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 s="2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 s="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5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 s="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 s="2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5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 s="2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5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 s="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5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 s="2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5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 s="2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5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 s="2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5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 s="2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 s="2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5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 s="2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 s="2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 s="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 s="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 s="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0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 s="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0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 s="2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 * 100, 0)</f>
        <v>1</v>
      </c>
      <c r="P1795" s="2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 +DATE(1970,1,1) +(-5/24)</f>
        <v>41940.683333333334</v>
      </c>
      <c r="T1795" s="10">
        <f t="shared" ref="T1795:T1858" si="173">(((I1795/60)/60)/24) +DATE(1970,1,1) +(-5/24)</f>
        <v>41970.724999999999</v>
      </c>
    </row>
    <row r="1796" spans="1:20" ht="45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 s="2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 s="2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5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 s="2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 s="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 s="2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 s="2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5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 s="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5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 s="2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0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 s="2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 s="2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 s="2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5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 s="2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5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 s="2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 s="2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5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 s="2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 s="2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 s="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0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2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5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 s="2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 s="2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5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 s="2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0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 s="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0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5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 s="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5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 s="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 s="2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2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5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 s="2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 s="2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5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 s="2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2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5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 s="2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5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 s="2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 s="2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 s="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2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5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 s="2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5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 s="2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 s="2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0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2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 s="2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5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 s="2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5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 s="2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 s="2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5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 s="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 s="2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 s="2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5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 s="2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5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 s="2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2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5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 s="2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5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 s="2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 s="2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0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 s="2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5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 s="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5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 s="2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5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 s="2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5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 s="2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 s="2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 s="2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5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 s="2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 * 100, 0)</f>
        <v>100</v>
      </c>
      <c r="P1859" s="2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 +DATE(1970,1,1) +(-5/24)</f>
        <v>41864.560335648144</v>
      </c>
      <c r="T1859" s="10">
        <f t="shared" ref="T1859:T1922" si="179">(((I1859/60)/60)/24) +DATE(1970,1,1) +(-5/24)</f>
        <v>41894.560335648144</v>
      </c>
    </row>
    <row r="1860" spans="1:20" ht="45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 s="2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 s="2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 s="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5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 s="2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5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 s="2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5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5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 s="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5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5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 s="2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5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 s="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5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 s="2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5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 s="2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5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5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0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 s="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0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5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5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 s="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 s="2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5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 s="2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 s="2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5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 s="2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 s="2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 s="2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5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 s="2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5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 s="2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5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 s="2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 s="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 s="2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0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 s="2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2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 s="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5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 s="2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 s="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5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 s="2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 s="2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5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 s="2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5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 s="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5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 s="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5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 s="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5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 s="2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5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 s="2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5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 s="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5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 s="2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 s="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5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 s="2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 s="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5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 s="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5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 s="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 s="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 s="2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 s="2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5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 s="2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 s="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 * 100, 0)</f>
        <v>137</v>
      </c>
      <c r="P1923" s="2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 +DATE(1970,1,1) +(-5/24)</f>
        <v>41074.013229166667</v>
      </c>
      <c r="T1923" s="10">
        <f t="shared" ref="T1923:T1986" si="185">(((I1923/60)/60)/24) +DATE(1970,1,1) +(-5/24)</f>
        <v>41104.013229166667</v>
      </c>
    </row>
    <row r="1924" spans="1:20" ht="45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 s="2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 s="2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5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 s="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0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 s="2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 s="2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 s="2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 s="2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 s="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0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 s="2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5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 s="2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5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 s="2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5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 s="2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5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 s="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5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 s="2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 s="2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5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 s="2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5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 s="2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 s="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5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 s="2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5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 s="2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 s="2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5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 s="2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 s="2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5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 s="2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5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 s="2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 s="2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 s="2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 s="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5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 s="2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5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 s="2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 s="2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 s="2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5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 s="2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5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 s="2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 s="2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5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 s="2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5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 s="2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5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 s="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 s="2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5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 s="2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5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 s="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 s="2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 s="2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5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 s="2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5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 s="2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 s="2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5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 s="2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 s="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5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 s="2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5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 s="2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5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 s="2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5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 s="2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 s="2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 s="2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 s="2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5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 s="2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0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 s="2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 s="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5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 s="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5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 s="2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 s="2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5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 * 100, 0)</f>
        <v>3</v>
      </c>
      <c r="P1987" s="2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 +DATE(1970,1,1) +(-5/24)</f>
        <v>42555.490405092591</v>
      </c>
      <c r="T1987" s="10">
        <f t="shared" ref="T1987:T2050" si="191">(((I1987/60)/60)/24) +DATE(1970,1,1) +(-5/24)</f>
        <v>42584.749999999993</v>
      </c>
    </row>
    <row r="1988" spans="1:20" ht="45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 s="2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5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 s="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2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5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5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5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 s="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5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5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5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 s="2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 s="2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5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 s="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0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 s="2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 s="2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2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5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 s="2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5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 s="2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5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 s="2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5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 s="2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5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 s="2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5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 s="2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 s="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 s="2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 s="2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5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 s="2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 s="2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 s="2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 s="2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5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 s="2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5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 s="2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5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 s="2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5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 s="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5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 s="2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5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 s="2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5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 s="2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5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 s="2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5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 s="2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 s="2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 s="2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 s="2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0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 s="2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 s="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0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 s="2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5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 s="2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5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 s="2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5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 s="2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5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 s="2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5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 s="2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 s="2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5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 s="2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0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 s="2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 s="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5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 s="2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 s="2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5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 s="2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5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 s="2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5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 s="2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5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 s="2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5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 s="2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5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 s="2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 * 100, 0)</f>
        <v>120</v>
      </c>
      <c r="P2051" s="2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 +DATE(1970,1,1) +(-5/24)</f>
        <v>41575.319016203699</v>
      </c>
      <c r="T2051" s="10">
        <f t="shared" ref="T2051:T2114" si="197">(((I2051/60)/60)/24) +DATE(1970,1,1) +(-5/24)</f>
        <v>41610.749305555553</v>
      </c>
    </row>
    <row r="2052" spans="1:20" ht="45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 s="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5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 s="2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5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 s="2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5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 s="2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5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 s="2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5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 s="2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 s="2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5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 s="2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 s="2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5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 s="2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5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 s="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5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 s="2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5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 s="2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0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 s="2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5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 s="2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5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 s="2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 s="2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 s="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5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 s="2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5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 s="2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5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 s="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5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 s="2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5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 s="2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5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 s="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 s="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 s="2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 s="2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 s="2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 s="2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5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 s="2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5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 s="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5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 s="2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5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 s="2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5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 s="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 s="2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5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 s="2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 s="2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5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 s="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5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 s="2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 s="2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5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 s="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5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 s="2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 s="2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 s="2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5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 s="2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2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 s="2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5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2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 s="2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 s="2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5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 s="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5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 s="2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5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2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 s="2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 s="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0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2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5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 s="2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 s="2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5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 s="2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0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 s="2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 s="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5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 s="2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2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 * 100, 0)</f>
        <v>105</v>
      </c>
      <c r="P2115" s="2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 +DATE(1970,1,1) +(-5/24)</f>
        <v>41870.657129629624</v>
      </c>
      <c r="T2115" s="10">
        <f t="shared" ref="T2115:T2178" si="203">(((I2115/60)/60)/24) +DATE(1970,1,1) +(-5/24)</f>
        <v>41905.657129629624</v>
      </c>
    </row>
    <row r="2116" spans="1:20" ht="45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 s="2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 s="2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 s="2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5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 s="2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 s="2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 s="2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 s="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0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 s="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0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2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5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 s="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 s="2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 s="2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5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5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 s="2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2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5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 s="2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5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 s="2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 s="2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5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 s="2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2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 s="2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0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 s="2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5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 s="2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5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5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5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 s="2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5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 s="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0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 s="2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5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 s="2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5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 s="2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5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5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 s="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5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2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5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5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 s="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 s="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0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 s="2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 s="2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5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 s="2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0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 s="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 s="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 s="2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5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 s="2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 s="2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 s="2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5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 s="2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5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 s="2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2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0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 s="2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5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2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 s="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 s="2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2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5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 s="2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5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 s="2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5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2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 s="2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0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 * 100, 0)</f>
        <v>100</v>
      </c>
      <c r="P2179" s="2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 +DATE(1970,1,1) +(-5/24)</f>
        <v>42502.042442129627</v>
      </c>
      <c r="T2179" s="10">
        <f t="shared" ref="T2179:T2242" si="209">(((I2179/60)/60)/24) +DATE(1970,1,1) +(-5/24)</f>
        <v>42527.042442129627</v>
      </c>
    </row>
    <row r="2180" spans="1:20" ht="45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 s="2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0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 s="2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0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 s="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5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 s="2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0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 s="2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5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 s="2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5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 s="2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5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 s="2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0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 s="2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5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 s="2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 s="2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5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 s="2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 s="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5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 s="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5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 s="2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5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 s="2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5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 s="2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 s="2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 s="2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 s="2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5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 s="2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 s="2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5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 s="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5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 s="2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0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 s="2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5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 s="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 s="2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2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5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 s="2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2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5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 s="2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0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 s="2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5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 s="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5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 s="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5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 s="2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5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 s="2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 s="2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5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 s="2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5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 s="2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 s="2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 s="2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 s="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 s="2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5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 s="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5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 s="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5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 s="2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5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 s="2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5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 s="2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5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 s="2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5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 s="2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5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 s="2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5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 s="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5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 s="2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 s="2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 s="2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2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0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 s="2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0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 s="2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5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 s="2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 s="2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 s="2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 s="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5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 * 100, 0)</f>
        <v>806</v>
      </c>
      <c r="P2243" s="2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 +DATE(1970,1,1) +(-5/24)</f>
        <v>42766.619212962956</v>
      </c>
      <c r="T2243" s="10">
        <f t="shared" ref="T2243:T2306" si="215">(((I2243/60)/60)/24) +DATE(1970,1,1) +(-5/24)</f>
        <v>42796.619212962956</v>
      </c>
    </row>
    <row r="2244" spans="1:20" ht="30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 s="2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5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2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 s="2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 s="2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5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 s="2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0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 s="2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5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 s="2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 s="2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 s="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 s="2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5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 s="2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5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 s="2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0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 s="2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 s="2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 s="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5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 s="2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 s="2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5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 s="2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5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 s="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5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 s="2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0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 s="2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 s="2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5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 s="2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5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 s="2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 s="2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5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 s="2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5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 s="2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 s="2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 s="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5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 s="2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 s="2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5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 s="2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5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 s="2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 s="2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5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 s="2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5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 s="2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0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 s="2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5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 s="2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5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 s="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5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2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0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 s="2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5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 s="2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 s="2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5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 s="2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 s="2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 s="2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5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 s="2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5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 s="2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 s="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5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 s="2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5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 s="2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 s="2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5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 s="2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5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 s="2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 s="2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 s="2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 s="2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 s="2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 s="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 s="2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 s="2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5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 s="2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 s="2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5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 * 100, 0)</f>
        <v>101</v>
      </c>
      <c r="P2307" s="2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 +DATE(1970,1,1) +(-5/24)</f>
        <v>41834.486944444441</v>
      </c>
      <c r="T2307" s="10">
        <f t="shared" ref="T2307:T2370" si="221">(((I2307/60)/60)/24) +DATE(1970,1,1) +(-5/24)</f>
        <v>41859.541666666664</v>
      </c>
    </row>
    <row r="2308" spans="1:20" ht="45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 s="2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 s="2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5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 s="2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 s="2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5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 s="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 s="2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 s="2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 s="2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5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 s="2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0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 s="2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5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 s="2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2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 s="2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 s="2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5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 s="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 s="2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 s="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0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 s="2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5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2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5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 s="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0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 s="2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 s="2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 s="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5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 s="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 s="2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5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 s="2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5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 s="2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 s="2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5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 s="2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 s="2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0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 s="2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 s="2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5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 s="2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 s="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5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5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2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5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2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5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2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 s="2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5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2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0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 s="2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5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2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 s="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0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 s="2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5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0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 s="2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5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0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5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 s="2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5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 s="2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5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2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5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 * 100, 0)</f>
        <v>0</v>
      </c>
      <c r="P2371" s="2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 +DATE(1970,1,1) +(-5/24)</f>
        <v>42380.60429398148</v>
      </c>
      <c r="T2371" s="10">
        <f t="shared" ref="T2371:T2434" si="227">(((I2371/60)/60)/24) +DATE(1970,1,1) +(-5/24)</f>
        <v>42410.60429398148</v>
      </c>
    </row>
    <row r="2372" spans="1:20" ht="45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5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5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 s="2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2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5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2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5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 s="2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0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0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 s="2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 s="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5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 s="2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5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 s="2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5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 s="2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5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 s="2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5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 s="2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5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2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5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2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5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5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2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5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2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2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5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5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5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5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 s="2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 s="2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5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0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 s="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 s="2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 s="2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0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0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 s="2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5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 s="2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5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 s="2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5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 s="2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 s="2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5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2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5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2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5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 s="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2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2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2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 s="2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5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2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2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0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2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 s="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5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 s="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2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2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5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 * 100, 0)</f>
        <v>0</v>
      </c>
      <c r="P2435" s="2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 +DATE(1970,1,1) +(-5/24)</f>
        <v>42397.691469907404</v>
      </c>
      <c r="T2435" s="10">
        <f t="shared" ref="T2435:T2498" si="233">(((I2435/60)/60)/24) +DATE(1970,1,1) +(-5/24)</f>
        <v>42427.691469907404</v>
      </c>
    </row>
    <row r="2436" spans="1:20" ht="45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5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5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5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 s="2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 s="2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5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 s="2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5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 s="2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 s="2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5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 s="2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5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 s="2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5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 s="2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5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 s="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5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 s="2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5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 s="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5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 s="2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 s="2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2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 s="2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 s="2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5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 s="2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5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 s="2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5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 s="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5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 s="2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5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 s="2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 s="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 s="2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0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 s="2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2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 s="2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0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 s="2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5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 s="2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 s="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5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2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5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 s="2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2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5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 s="2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 s="2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 s="2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 s="2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5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 s="2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0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 s="2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5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5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 s="2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5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 s="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0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 s="2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5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 s="2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5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 s="2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5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 s="2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 s="2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5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 s="2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5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 s="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 s="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5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 s="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2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5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 s="2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 s="2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 s="2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 * 100, 0)</f>
        <v>113</v>
      </c>
      <c r="P2499" s="2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 +DATE(1970,1,1) +(-5/24)</f>
        <v>40730.670578703699</v>
      </c>
      <c r="T2499" s="10">
        <f t="shared" ref="T2499:T2562" si="239">(((I2499/60)/60)/24) +DATE(1970,1,1) +(-5/24)</f>
        <v>40760.670578703699</v>
      </c>
    </row>
    <row r="2500" spans="1:20" ht="45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 s="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5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 s="2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 s="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5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 s="2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5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5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0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5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 s="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5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5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 s="2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5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5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5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 s="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5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 s="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5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5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 s="2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0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5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5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 s="2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5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2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 s="2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0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 s="2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 s="2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 s="2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 s="2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5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 s="2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 s="2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5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 s="2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5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 s="2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5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 s="2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0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 s="2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5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0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 s="2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5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 s="2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5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 s="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5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 s="2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 s="2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5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 s="2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 s="2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 s="2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 s="2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5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 s="2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5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 s="2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 s="2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5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 s="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 s="2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5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 s="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 s="2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5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 s="2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5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 s="2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5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 s="2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 s="2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0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 s="2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5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 s="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5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 s="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5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 * 100, 0)</f>
        <v>0</v>
      </c>
      <c r="P2563" s="2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 +DATE(1970,1,1) +(-5/24)</f>
        <v>42260.320474537039</v>
      </c>
      <c r="T2563" s="10">
        <f t="shared" ref="T2563:T2626" si="245">(((I2563/60)/60)/24) +DATE(1970,1,1) +(-5/24)</f>
        <v>42290.320474537039</v>
      </c>
    </row>
    <row r="2564" spans="1:20" ht="45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 s="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5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 s="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 s="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 s="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5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5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5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5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5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2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 s="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 s="2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2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0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 s="2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0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2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 s="2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5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 s="2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5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2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5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5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 s="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5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2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 s="2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5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 s="2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 s="2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0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2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0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 s="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0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 s="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5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 s="2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 s="2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 s="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 s="2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5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 s="2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0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 s="2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5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 s="2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 s="2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5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 s="2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0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 s="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5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 s="2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 s="2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5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 s="2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5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5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 s="2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 s="2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5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 s="2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 s="2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5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 s="2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5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 s="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5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 s="2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5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 s="2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5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2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5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 s="2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5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 * 100, 0)</f>
        <v>956</v>
      </c>
      <c r="P2627" s="2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 +DATE(1970,1,1) +(-5/24)</f>
        <v>42658.601944444446</v>
      </c>
      <c r="T2627" s="10">
        <f t="shared" ref="T2627:T2690" si="251">(((I2627/60)/60)/24) +DATE(1970,1,1) +(-5/24)</f>
        <v>42683.643611111103</v>
      </c>
    </row>
    <row r="2628" spans="1:20" ht="45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5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 s="2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0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 s="2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0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 s="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5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 s="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 s="2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 s="2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5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 s="2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 s="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5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2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5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 s="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0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 s="2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 s="2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5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2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0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 s="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5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 s="2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 s="2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5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 s="2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 s="2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5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 s="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5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 s="2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2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5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 s="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5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 s="2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5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 s="2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 s="2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5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 s="2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 s="2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5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 s="2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 s="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5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 s="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 s="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5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 s="2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5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 s="2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5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 s="2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5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 s="2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5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 s="2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 s="2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5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 s="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5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 s="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 s="2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5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 s="2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5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 s="2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 s="2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5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 s="2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5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 s="2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 s="2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5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5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 s="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 s="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 s="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5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5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 s="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5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5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2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5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 * 100, 0)</f>
        <v>0</v>
      </c>
      <c r="P2691" s="2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 +DATE(1970,1,1) +(-5/24)</f>
        <v>42551.753356481473</v>
      </c>
      <c r="T2691" s="10">
        <f t="shared" ref="T2691:T2754" si="257">(((I2691/60)/60)/24) +DATE(1970,1,1) +(-5/24)</f>
        <v>42581.753356481473</v>
      </c>
    </row>
    <row r="2692" spans="1:20" ht="45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 s="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 s="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5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 s="2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5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2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0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2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5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 s="2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 s="2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2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 s="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5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 s="2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5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 s="2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0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 s="2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5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 s="2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 s="2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 s="2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 s="2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 s="2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 s="2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 s="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5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 s="2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5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 s="2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5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 s="2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0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 s="2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5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 s="2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0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 s="2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 s="2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5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 s="2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5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 s="2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 s="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5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2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5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 s="2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5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 s="2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5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 s="2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0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 s="2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 s="2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 s="2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 s="2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 s="2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0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 s="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5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 s="2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5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 s="2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5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 s="2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5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2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5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 s="2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0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 s="2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5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 s="2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 s="2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5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 s="2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0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 s="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 s="2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5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 s="2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5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 s="2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5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 s="2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0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 s="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 s="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5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5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 s="2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 * 100, 0)</f>
        <v>19</v>
      </c>
      <c r="P2755" s="2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 +DATE(1970,1,1) +(-5/24)</f>
        <v>41117.692395833328</v>
      </c>
      <c r="T2755" s="10">
        <f t="shared" ref="T2755:T2818" si="263">(((I2755/60)/60)/24) +DATE(1970,1,1) +(-5/24)</f>
        <v>41147.692395833328</v>
      </c>
    </row>
    <row r="2756" spans="1:20" ht="45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0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2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 s="2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 s="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5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 s="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5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 s="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5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 s="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 s="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5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 s="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5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 s="2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 s="2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5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 s="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5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5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 s="2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5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 s="2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5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 s="2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 s="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0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0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 s="2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0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2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5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 s="2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2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 s="2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 s="2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5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 s="2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0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 s="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 s="2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5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 s="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5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 s="2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 s="2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 s="2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5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2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 s="2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 s="2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 s="2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5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 s="2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5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 s="2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 s="2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5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 s="2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5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 s="2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5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2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2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 s="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2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5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 s="2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5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 s="2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 s="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 s="2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 s="2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 s="2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 s="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2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 s="2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5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 * 100, 0)</f>
        <v>130</v>
      </c>
      <c r="P2819" s="2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 +DATE(1970,1,1) +(-5/24)</f>
        <v>42023.42664351852</v>
      </c>
      <c r="T2819" s="10">
        <f t="shared" ref="T2819:T2882" si="269">(((I2819/60)/60)/24) +DATE(1970,1,1) +(-5/24)</f>
        <v>42063.42664351852</v>
      </c>
    </row>
    <row r="2820" spans="1:20" ht="45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 s="2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5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 s="2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5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5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2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5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2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5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2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0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 s="2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5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 s="2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5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 s="2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5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 s="2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5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 s="2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5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 s="2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0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0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 s="2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5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 s="2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 s="2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2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 s="2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5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 s="2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2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 s="2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5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 s="2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5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5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2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5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5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5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 s="2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 s="2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5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5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5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2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5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2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5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 s="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5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 s="2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5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 s="2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5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2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 s="2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 s="2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5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0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 s="2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5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 s="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5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2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2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5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2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 s="2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5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 s="2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5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 s="2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5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 s="2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5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 s="2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5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 s="2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0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5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 s="2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5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 s="2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5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2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5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5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 s="2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 s="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2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5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 s="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5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 * 100, 0)</f>
        <v>0</v>
      </c>
      <c r="P2883" s="2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 +DATE(1970,1,1) +(-5/24)</f>
        <v>41916.389305555553</v>
      </c>
      <c r="T2883" s="10">
        <f t="shared" ref="T2883:T2946" si="275">(((I2883/60)/60)/24) +DATE(1970,1,1) +(-5/24)</f>
        <v>41976.430972222217</v>
      </c>
    </row>
    <row r="2884" spans="1:20" ht="45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 s="2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5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 s="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0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 s="2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5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2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5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2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5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 s="2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5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 s="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5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 s="2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 s="2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 s="2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5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 s="2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 s="2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5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 s="2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5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 s="2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5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5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 s="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5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 s="2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0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2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5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 s="2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5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 s="2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5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 s="2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5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2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 s="2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5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2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5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 s="2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5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 s="2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5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2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2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 s="2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0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 s="2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 s="2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 s="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 s="2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5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 s="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0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2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5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2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2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5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 s="2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 s="2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5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2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5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 s="2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2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5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 s="2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5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 s="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5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2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5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 s="2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5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 s="2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2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 s="2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5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2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 s="2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5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 s="2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5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 s="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 s="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5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2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5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 s="2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5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0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2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5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 * 100, 0)</f>
        <v>0</v>
      </c>
      <c r="P2947" s="2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 +DATE(1970,1,1) +(-5/24)</f>
        <v>42117.931250000001</v>
      </c>
      <c r="T2947" s="10">
        <f t="shared" ref="T2947:T3010" si="281">(((I2947/60)/60)/24) +DATE(1970,1,1) +(-5/24)</f>
        <v>42147.931250000001</v>
      </c>
    </row>
    <row r="2948" spans="1:20" ht="45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2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5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 s="2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5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2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5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 s="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5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 s="2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5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 s="2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2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0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 s="2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5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 s="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 s="2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5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5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 s="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5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 s="2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 s="2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5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 s="2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5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2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5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 s="2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 s="2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2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5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 s="2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5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 s="2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 s="2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5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 s="2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5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2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5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 s="2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 s="2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 s="2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5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 s="2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5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 s="2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 s="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5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 s="2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0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 s="2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 s="2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5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 s="2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5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 s="2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 s="2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5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 s="2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5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2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 s="2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5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5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 s="2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 s="2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 s="2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 s="2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5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 s="2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0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 s="2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5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 s="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5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 s="2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5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 s="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5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 s="2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 s="2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5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 s="2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5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 s="2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5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 s="2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0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 s="2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2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 s="2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5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 * 100, 0)</f>
        <v>120</v>
      </c>
      <c r="P3011" s="2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 +DATE(1970,1,1) +(-5/24)</f>
        <v>41939.361574074072</v>
      </c>
      <c r="T3011" s="10">
        <f t="shared" ref="T3011:T3074" si="287">(((I3011/60)/60)/24) +DATE(1970,1,1) +(-5/24)</f>
        <v>41969.403240740743</v>
      </c>
    </row>
    <row r="3012" spans="1:20" ht="45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 s="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 s="2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 s="2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5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 s="2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 s="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5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 s="2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5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 s="2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5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 s="2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5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 s="2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5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 s="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 s="2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5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 s="2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5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2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5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 s="2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 s="2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5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 s="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0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 s="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 s="2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5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 s="2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5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 s="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2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5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 s="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 s="2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0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 s="2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0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 s="2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5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 s="2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 s="2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 s="2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 s="2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 s="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 s="2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5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2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 s="2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 s="2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5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 s="2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5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 s="2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5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 s="2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5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 s="2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5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 s="2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0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5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2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5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5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2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5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5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2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5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 s="2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0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5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 s="2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0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 s="2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 s="2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5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2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 s="2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5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 s="2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5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5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 s="2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 s="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 s="2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5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2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 * 100, 0)</f>
        <v>0</v>
      </c>
      <c r="P3075" s="2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 +DATE(1970,1,1) +(-5/24)</f>
        <v>42111.475694444445</v>
      </c>
      <c r="T3075" s="10">
        <f t="shared" ref="T3075:T3138" si="293">(((I3075/60)/60)/24) +DATE(1970,1,1) +(-5/24)</f>
        <v>42169.59652777778</v>
      </c>
    </row>
    <row r="3076" spans="1:20" ht="60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2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 s="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 s="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5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5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2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 s="2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5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5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5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0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2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5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 s="2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5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 s="2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5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2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5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 s="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0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2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0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 s="2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5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 s="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5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 s="2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 s="2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5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 s="2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0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2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2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 s="2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5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 s="2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5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 s="2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5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 s="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5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 s="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5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2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5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 s="2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2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5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 s="2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 s="2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5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 s="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5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 s="2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2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5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 s="2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0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 s="2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5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 s="2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5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 s="2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5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5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2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 s="2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2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2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5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2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0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 s="2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 s="2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5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 s="2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0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2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5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 s="2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5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5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 s="2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5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 s="2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0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 s="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 s="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2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5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5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 s="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5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 s="2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5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 s="2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0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 * 100, 0)</f>
        <v>3</v>
      </c>
      <c r="P3139" s="2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 +DATE(1970,1,1) +(-5/24)</f>
        <v>42807.676724537036</v>
      </c>
      <c r="T3139" s="10">
        <f t="shared" ref="T3139:T3202" si="299">(((I3139/60)/60)/24) +DATE(1970,1,1) +(-5/24)</f>
        <v>42858.591666666667</v>
      </c>
    </row>
    <row r="3140" spans="1:20" ht="60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5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 s="2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5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 s="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 s="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 s="2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 s="2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0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0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 s="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5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 s="2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 s="2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5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2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0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 s="2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 s="2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 s="2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5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 s="2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 s="2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5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 s="2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2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2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0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 s="2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 s="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5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 s="2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5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 s="2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 s="2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5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 s="2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5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 s="2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5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 s="2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 s="2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 s="2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 s="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0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 s="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5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 s="2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2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5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2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5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 s="2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5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 s="2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5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 s="2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 s="2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5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 s="2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0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 s="2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 s="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5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2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 s="2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2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 s="2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5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2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5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 s="2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5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 s="2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5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2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5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 s="2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 s="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5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 s="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 s="2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5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5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 s="2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0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 s="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5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2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 s="2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5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5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 * 100, 0)</f>
        <v>1</v>
      </c>
      <c r="P3203" s="2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 +DATE(1970,1,1) +(-5/24)</f>
        <v>41861.558761574073</v>
      </c>
      <c r="T3203" s="10">
        <f t="shared" ref="T3203:T3266" si="305">(((I3203/60)/60)/24) +DATE(1970,1,1) +(-5/24)</f>
        <v>41882.558761574073</v>
      </c>
    </row>
    <row r="3204" spans="1:20" ht="45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 s="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0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2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5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5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 s="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5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5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 s="2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 s="2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 s="2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5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 s="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5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 s="2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 s="2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5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 s="2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5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 s="2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 s="2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5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 s="2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0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 s="2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5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 s="2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0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 s="2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 s="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5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 s="2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0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 s="2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 s="2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5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 s="2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 s="2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 s="2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5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2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 s="2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 s="2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5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 s="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2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 s="2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 s="2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5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 s="2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5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 s="2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5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 s="2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 s="2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5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 s="2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5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 s="2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5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 s="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 s="2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0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 s="2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 s="2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 s="2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 s="2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 s="2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5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 s="2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 s="2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5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 s="2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5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 s="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5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 s="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0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 s="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 s="2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5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 s="2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5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2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 s="2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5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 s="2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0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 s="2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5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 s="2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 s="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 s="2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 s="2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0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 s="2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0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2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 * 100, 0)</f>
        <v>164</v>
      </c>
      <c r="P3267" s="2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 +DATE(1970,1,1) +(-5/24)</f>
        <v>42311.503645833327</v>
      </c>
      <c r="T3267" s="10">
        <f t="shared" ref="T3267:T3330" si="311">(((I3267/60)/60)/24) +DATE(1970,1,1) +(-5/24)</f>
        <v>42341.499999999993</v>
      </c>
    </row>
    <row r="3268" spans="1:20" ht="45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 s="2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5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 s="2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2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 s="2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5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 s="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2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 s="2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5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 s="2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 s="2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5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 s="2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5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 s="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5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 s="2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5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 s="2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5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 s="2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5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0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 s="2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5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 s="2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5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 s="2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 s="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 s="2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5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 s="2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2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5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 s="2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5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 s="2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 s="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5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2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 s="2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5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 s="2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5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 s="2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5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 s="2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5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 s="2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 s="2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5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 s="2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5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 s="2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 s="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5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 s="2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 s="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5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 s="2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 s="2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5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 s="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5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 s="2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5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 s="2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 s="2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 s="2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0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 s="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 s="2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5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 s="2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 s="2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5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 s="2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2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 s="2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 s="2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 s="2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5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5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 s="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5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 s="2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5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 s="2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0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 s="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5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 s="2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5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 s="2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5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 s="2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 s="2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 * 100, 0)</f>
        <v>117</v>
      </c>
      <c r="P3331" s="2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 +DATE(1970,1,1) +(-5/24)</f>
        <v>41837.114675925921</v>
      </c>
      <c r="T3331" s="10">
        <f t="shared" ref="T3331:T3394" si="317">(((I3331/60)/60)/24) +DATE(1970,1,1) +(-5/24)</f>
        <v>41847.75</v>
      </c>
    </row>
    <row r="3332" spans="1:20" ht="45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 s="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5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 s="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2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5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 s="2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0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 s="2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5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 s="2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2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 s="2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 s="2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0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 s="2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5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 s="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5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2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0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 s="2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 s="2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5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 s="2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5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2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5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2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5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 s="2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5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 s="2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5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 s="2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5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 s="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5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 s="2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5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 s="2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5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2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0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 s="2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 s="2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5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 s="2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5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2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 s="2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0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 s="2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 s="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5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 s="2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2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5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 s="2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5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 s="2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5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2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2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5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 s="2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 s="2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 s="2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 s="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0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 s="2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 s="2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5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 s="2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 s="2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2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5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 s="2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5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 s="2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5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 s="2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5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 s="2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5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 s="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5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 s="2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5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 s="2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5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 s="2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5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 s="2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5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2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5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2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5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 s="2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5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 s="2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 s="2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5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 s="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5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2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5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2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 * 100, 0)</f>
        <v>106</v>
      </c>
      <c r="P3395" s="2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 +DATE(1970,1,1) +(-5/24)</f>
        <v>41923.713310185187</v>
      </c>
      <c r="T3395" s="10">
        <f t="shared" ref="T3395:T3458" si="323">(((I3395/60)/60)/24) +DATE(1970,1,1) +(-5/24)</f>
        <v>41948.823611111111</v>
      </c>
    </row>
    <row r="3396" spans="1:20" ht="45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 s="2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2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 s="2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2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5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 s="2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 s="2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5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 s="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5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 s="2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 s="2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2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5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2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 s="2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0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 s="2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 s="2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2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 s="2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5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 s="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5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 s="2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2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5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2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 s="2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0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2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5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 s="2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 s="2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5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 s="2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 s="2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 s="2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5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 s="2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2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5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 s="2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5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 s="2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 s="2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5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2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5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 s="2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5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5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 s="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2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 s="2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 s="2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5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 s="2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5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2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5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 s="2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5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2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5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 s="2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 s="2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5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 s="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5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 s="2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5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5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 s="2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5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2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5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 s="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 s="2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 s="2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 s="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5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5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 s="2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5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 s="2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 s="2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5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 s="2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5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 s="2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5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 s="2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 * 100, 0)</f>
        <v>140</v>
      </c>
      <c r="P3459" s="2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 +DATE(1970,1,1) +(-5/24)</f>
        <v>42016.498344907406</v>
      </c>
      <c r="T3459" s="10">
        <f t="shared" ref="T3459:T3522" si="329">(((I3459/60)/60)/24) +DATE(1970,1,1) +(-5/24)</f>
        <v>42047.040972222218</v>
      </c>
    </row>
    <row r="3460" spans="1:20" ht="45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 s="2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5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 s="2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5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2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2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 s="2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5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 s="2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2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0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 s="2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2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 s="2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5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 s="2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0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5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 s="2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5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 s="2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5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2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5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2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 s="2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5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2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 s="2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 s="2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 s="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 s="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5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 s="2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 s="2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 s="2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5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 s="2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5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 s="2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 s="2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5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 s="2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5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 s="2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5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 s="2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5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 s="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5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 s="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 s="2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5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2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5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2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5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 s="2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5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 s="2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5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 s="2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5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 s="2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5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 s="2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5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 s="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 s="2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5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 s="2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 s="2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5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2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 s="2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5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 s="2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0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 s="2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5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2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5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 s="2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5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 s="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 s="2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5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2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5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 s="2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2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 s="2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5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2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2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5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 s="2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 s="2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0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 s="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5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 * 100, 0)</f>
        <v>169</v>
      </c>
      <c r="P3523" s="2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 +DATE(1970,1,1) +(-5/24)</f>
        <v>41881.153009259258</v>
      </c>
      <c r="T3523" s="10">
        <f t="shared" ref="T3523:T3586" si="335">(((I3523/60)/60)/24) +DATE(1970,1,1) +(-5/24)</f>
        <v>41911.153009259258</v>
      </c>
    </row>
    <row r="3524" spans="1:20" ht="45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2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 s="2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5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 s="2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2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5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2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5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 s="2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 s="2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5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2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5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2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5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 s="2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5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 s="2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0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 s="2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 s="2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5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 s="2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5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 s="2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5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 s="2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5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 s="2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5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5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2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5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 s="2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 s="2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0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2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5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 s="2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5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 s="2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 s="2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 s="2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5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2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5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 s="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5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 s="2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5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5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 s="2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 s="2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5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2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5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 s="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5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 s="2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2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5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 s="2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5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 s="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5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 s="2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5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 s="2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5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 s="2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0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 s="2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5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 s="2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5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 s="2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5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 s="2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2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 s="2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 s="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 s="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2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0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 s="2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5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 s="2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5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 s="2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2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2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 s="2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5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2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 s="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5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2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2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5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 s="2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 s="2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 * 100, 0)</f>
        <v>119</v>
      </c>
      <c r="P3587" s="2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 +DATE(1970,1,1) +(-5/24)</f>
        <v>41964.507986111108</v>
      </c>
      <c r="T3587" s="10">
        <f t="shared" ref="T3587:T3650" si="341">(((I3587/60)/60)/24) +DATE(1970,1,1) +(-5/24)</f>
        <v>41994.507986111108</v>
      </c>
    </row>
    <row r="3588" spans="1:20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 s="2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 s="2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 s="2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 s="2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5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 s="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5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2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 s="2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 s="2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5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 s="2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 s="2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 s="2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 s="2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 s="2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2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 s="2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5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 s="2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5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 s="2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5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 s="2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5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2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5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 s="2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 s="2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5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2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5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 s="2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 s="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5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2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 s="2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0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2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 s="2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5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 s="2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5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 s="2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5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 s="2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5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2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5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2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5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 s="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5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 s="2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 s="2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0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2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 s="2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5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 s="2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5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 s="2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5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2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5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5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2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5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5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 s="2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5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 s="2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5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 s="2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 s="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 s="2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 s="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5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2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 s="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5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 s="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 s="2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5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2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 s="2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5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2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 s="2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 * 100, 0)</f>
        <v>104</v>
      </c>
      <c r="P3651" s="2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 +DATE(1970,1,1) +(-5/24)</f>
        <v>41780.504560185182</v>
      </c>
      <c r="T3651" s="10">
        <f t="shared" ref="T3651:T3714" si="347">(((I3651/60)/60)/24) +DATE(1970,1,1) +(-5/24)</f>
        <v>41806.504560185182</v>
      </c>
    </row>
    <row r="3652" spans="1:20" ht="45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0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2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5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 s="2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5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 s="2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5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 s="2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5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 s="2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5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 s="2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5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 s="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 s="2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 s="2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5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5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2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5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 s="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5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2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5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 s="2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5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 s="2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2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5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 s="2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5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 s="2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5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 s="2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5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 s="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5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 s="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5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 s="2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 s="2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5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2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5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2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5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 s="2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0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 s="2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0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 s="2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5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 s="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0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 s="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 s="2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 s="2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 s="2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5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 s="2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 s="2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 s="2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5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 s="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5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 s="2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5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 s="2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5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 s="2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2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5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 s="2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5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 s="2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 s="2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2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5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2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0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 s="2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5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 s="2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 s="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5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 s="2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5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 s="2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5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 s="2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5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 s="2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5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 s="2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 s="2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0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2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5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2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 s="2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 s="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2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5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 s="2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 * 100, 0)</f>
        <v>102</v>
      </c>
      <c r="P3715" s="2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 +DATE(1970,1,1) +(-5/24)</f>
        <v>42505.529699074068</v>
      </c>
      <c r="T3715" s="10">
        <f t="shared" ref="T3715:T3778" si="353">(((I3715/60)/60)/24) +DATE(1970,1,1) +(-5/24)</f>
        <v>42525.529699074068</v>
      </c>
    </row>
    <row r="3716" spans="1:20" ht="45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 s="2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5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 s="2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 s="2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 s="2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 s="2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2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 s="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5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 s="2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 s="2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 s="2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5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 s="2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5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2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 s="2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 s="2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0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 s="2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5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 s="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5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 s="2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0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 s="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5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 s="2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 s="2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 s="2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0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 s="2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0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2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5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 s="2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5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 s="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5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2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0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5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2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 s="2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2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5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 s="2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2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0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 s="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 s="2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2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5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 s="2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2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5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 s="2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5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 s="2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 s="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 s="2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 s="2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5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 s="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5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2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 s="2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2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2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5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 s="2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0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 s="2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5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 s="2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5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 s="2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2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5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2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 s="2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 s="2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5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 s="2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 s="2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 * 100, 0)</f>
        <v>143</v>
      </c>
      <c r="P3779" s="2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 +DATE(1970,1,1) +(-5/24)</f>
        <v>41886.903020833335</v>
      </c>
      <c r="T3779" s="10">
        <f t="shared" ref="T3779:T3842" si="359">(((I3779/60)/60)/24) +DATE(1970,1,1) +(-5/24)</f>
        <v>41908.958333333328</v>
      </c>
    </row>
    <row r="3780" spans="1:20" ht="30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 s="2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 s="2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5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 s="2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5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 s="2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 s="2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5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5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 s="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 s="2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 s="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 s="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 s="2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5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5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 s="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5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2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 s="2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5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2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5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 s="2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5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 s="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0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 s="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5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 s="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 s="2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 s="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5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5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2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5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 s="2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2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5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 s="2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5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 s="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5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2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5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 s="2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5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 s="2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5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 s="2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 s="2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 s="2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5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 s="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2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0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 s="2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 s="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5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 s="2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5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 s="2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5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2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5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2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5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 s="2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0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 s="2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 s="2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5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2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5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 s="2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5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 s="2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5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 s="2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5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 s="2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5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 s="2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5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2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 s="2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 s="2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5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 s="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5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 s="2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5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 * 100, 0)</f>
        <v>9</v>
      </c>
      <c r="P3843" s="2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 +DATE(1970,1,1) +(-5/24)</f>
        <v>41780.57739583333</v>
      </c>
      <c r="T3843" s="10">
        <f t="shared" ref="T3843:T3906" si="365">(((I3843/60)/60)/24) +DATE(1970,1,1) +(-5/24)</f>
        <v>41840.57739583333</v>
      </c>
    </row>
    <row r="3844" spans="1:20" ht="45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 s="2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5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 s="2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5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 s="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 s="2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 s="2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 s="2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5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 s="2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5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 s="2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 s="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 s="2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2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0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2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 s="2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5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 s="2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5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2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5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 s="2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5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2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2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5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 s="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2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2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5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5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 s="2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 s="2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 s="2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 s="2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2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 s="2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5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0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 s="2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5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5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5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5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 s="2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5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 s="2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2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5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 s="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2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5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5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5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 s="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5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 s="2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 s="2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5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 s="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 s="2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5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5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 s="2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5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 s="2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5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2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5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 s="2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5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 s="2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 s="2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 s="2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0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 s="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5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 s="2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5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 s="2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5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2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5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 * 100, 0)</f>
        <v>12</v>
      </c>
      <c r="P3907" s="2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 +DATE(1970,1,1) +(-5/24)</f>
        <v>42124.415543981479</v>
      </c>
      <c r="T3907" s="10">
        <f t="shared" ref="T3907:T3970" si="371">(((I3907/60)/60)/24) +DATE(1970,1,1) +(-5/24)</f>
        <v>42166.749999999993</v>
      </c>
    </row>
    <row r="3908" spans="1:20" ht="45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 s="2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0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 s="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5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 s="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 s="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 s="2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2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2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5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 s="2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5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2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5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2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5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2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 s="2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5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 s="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5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5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 s="2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5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 s="2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 s="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2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0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2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5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2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5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 s="2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5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 s="2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5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5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5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2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5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 s="2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2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 s="2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5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 s="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5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 s="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5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2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5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5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 s="2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 s="2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5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5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2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 s="2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5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 s="2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5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5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 s="2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5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 s="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5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2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5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2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5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5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 s="2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5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2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5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 s="2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5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 s="2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5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 s="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5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2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5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 s="2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5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 s="2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5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 s="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5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 s="2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5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 s="2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 s="2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5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 * 100, 0)</f>
        <v>7</v>
      </c>
      <c r="P3971" s="2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 +DATE(1970,1,1) +(-5/24)</f>
        <v>42601.646365740737</v>
      </c>
      <c r="T3971" s="10">
        <f t="shared" ref="T3971:T4034" si="377">(((I3971/60)/60)/24) +DATE(1970,1,1) +(-5/24)</f>
        <v>42610.954861111109</v>
      </c>
    </row>
    <row r="3972" spans="1:20" ht="60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5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 s="2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0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 s="2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5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 s="2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5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2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5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5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 s="2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5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 s="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5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 s="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5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 s="2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5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0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 s="2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2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5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 s="2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5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 s="2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5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 s="2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5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 s="2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 s="2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 s="2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5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 s="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2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 s="2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2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0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2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5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2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 s="2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5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 s="2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 s="2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5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 s="2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5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 s="2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 s="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2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 s="2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5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2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2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5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2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 s="2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 s="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5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 s="2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5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5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 s="2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5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5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2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5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2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5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 s="2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 s="2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5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 s="2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5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 s="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 s="2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 s="2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5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 s="2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5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2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5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 s="2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 s="2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5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5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5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 s="2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 * 100, 0)</f>
        <v>26</v>
      </c>
      <c r="P4035" s="2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 +DATE(1970,1,1) +(-5/24)</f>
        <v>42614.06046296296</v>
      </c>
      <c r="T4035" s="10">
        <f t="shared" ref="T4035:T4098" si="383">(((I4035/60)/60)/24) +DATE(1970,1,1) +(-5/24)</f>
        <v>42645.166666666664</v>
      </c>
    </row>
    <row r="4036" spans="1:20" ht="45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 s="2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 s="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 s="2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5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 s="2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 s="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0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2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 s="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0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2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5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2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5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 s="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5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2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5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 s="2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 s="2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5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 s="2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5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2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5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 s="2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5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2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5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 s="2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5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2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5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 s="2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 s="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 s="2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5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 s="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0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5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 s="2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5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 s="2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5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 s="2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0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 s="2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5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2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5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 s="2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0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 s="2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0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 s="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5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5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2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 s="2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5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 s="2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5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 s="2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5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 s="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5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5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2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5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 s="2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5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2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5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 s="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5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2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5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2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5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 s="2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 s="2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5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 s="2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 s="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5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 s="2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2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5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 s="2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 s="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0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 s="2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 s="2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5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 * 100, 0)</f>
        <v>0</v>
      </c>
      <c r="P4099" s="2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 +DATE(1970,1,1) +(-5/24)</f>
        <v>42344.616168981483</v>
      </c>
      <c r="T4099" s="10">
        <f t="shared" ref="T4099:T4115" si="389">(((I4099/60)/60)/24) +DATE(1970,1,1) +(-5/24)</f>
        <v>42400.788194444445</v>
      </c>
    </row>
    <row r="4100" spans="1:20" ht="45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5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 s="2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0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5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 s="2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2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 s="2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5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 s="2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5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 s="2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5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 s="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 s="2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5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 s="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 s="2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5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2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5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2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A50303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8310</v>
      </c>
    </row>
    <row r="4" spans="1:6" x14ac:dyDescent="0.2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9" sqref="E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8310</v>
      </c>
    </row>
    <row r="5" spans="1:6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L1" sqref="L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8367</v>
      </c>
      <c r="B2" t="s">
        <v>8323</v>
      </c>
    </row>
    <row r="4" spans="1:5" x14ac:dyDescent="0.2">
      <c r="A4" s="8" t="s">
        <v>8322</v>
      </c>
      <c r="B4" s="8" t="s">
        <v>8310</v>
      </c>
    </row>
    <row r="5" spans="1:5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8372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1" t="s">
        <v>8373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1" t="s">
        <v>8374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1" t="s">
        <v>8379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1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1" t="s">
        <v>8375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1" t="s">
        <v>8376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1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1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1" t="s">
        <v>8377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1" t="s">
        <v>8371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1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A20" sqref="A20"/>
    </sheetView>
  </sheetViews>
  <sheetFormatPr baseColWidth="10" defaultRowHeight="15" x14ac:dyDescent="0.2"/>
  <cols>
    <col min="1" max="1" width="26.3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5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3" t="s">
        <v>8388</v>
      </c>
      <c r="B2" s="12">
        <f>COUNTIFS('Original Data'!D1:D4115,"&lt;1000",'Original Data'!F1:F4115, "successful")</f>
        <v>322</v>
      </c>
      <c r="C2" s="12">
        <f>COUNTIFS('Original Data'!D1:D4115,"&lt;1000",'Original Data'!F1:F4115,"failed")</f>
        <v>113</v>
      </c>
      <c r="D2" s="12">
        <f>COUNTIFS('Original Data'!D1:D4115,"&lt;1000",'Original Data'!F1:F4115, "canceled")</f>
        <v>18</v>
      </c>
      <c r="E2" s="12">
        <f>B2+C2+D2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16" x14ac:dyDescent="0.2">
      <c r="A3" s="13" t="s">
        <v>8389</v>
      </c>
      <c r="B3" s="12">
        <f>COUNTIFS('Original Data'!D1:D4115, "&gt;=1000", 'Original Data'!D1:D4115, "&lt;4999", 'Original Data'!F1:F4115, "successful")</f>
        <v>931</v>
      </c>
      <c r="C3" s="12">
        <f>COUNTIFS('Original Data'!D1:D4115, "&gt;=1000", 'Original Data'!D1:D4115, "&lt;4999", 'Original Data'!F1:F4115, "failed")</f>
        <v>420</v>
      </c>
      <c r="D3" s="16">
        <f>COUNTIFS('Original Data'!D1:D4115, "&gt;=1000", 'Original Data'!D1:D4115, "&lt;4999", 'Original Data'!F1:F4115, "canceled")</f>
        <v>60</v>
      </c>
      <c r="E3" s="12">
        <f t="shared" ref="E3:E13" si="0">B3+C3+D3</f>
        <v>1411</v>
      </c>
      <c r="F3" s="19">
        <f t="shared" ref="F3:F13" si="1">B3/E3</f>
        <v>0.65981573352232459</v>
      </c>
      <c r="G3" s="19">
        <f t="shared" ref="G3:G13" si="2">C3/E3</f>
        <v>0.297661233167966</v>
      </c>
      <c r="H3" s="19">
        <f t="shared" ref="H3:H13" si="3">D3/E3</f>
        <v>4.2523033309709427E-2</v>
      </c>
    </row>
    <row r="4" spans="1:8" ht="16" x14ac:dyDescent="0.2">
      <c r="A4" s="13" t="s">
        <v>8390</v>
      </c>
      <c r="B4" s="16">
        <f>COUNTIFS('Original Data'!D1:D4115, "&gt;=5000", 'Original Data'!D1:D4115, "&lt;9999", 'Original Data'!F1:F4115, "successful")</f>
        <v>380</v>
      </c>
      <c r="C4" s="16">
        <f>COUNTIFS('Original Data'!D1:D4115, "&gt;=5000", 'Original Data'!D1:D4115, "&lt;9999", 'Original Data'!F1:F4115, "failed")</f>
        <v>282</v>
      </c>
      <c r="D4" s="16">
        <f>COUNTIFS('Original Data'!D1:D4115, "&gt;=5000", 'Original Data'!D1:D4115, "&lt;9999", 'Original Data'!F1:F4115, "canceled")</f>
        <v>51</v>
      </c>
      <c r="E4" s="12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8" x14ac:dyDescent="0.2">
      <c r="A5" s="13" t="s">
        <v>8391</v>
      </c>
      <c r="B5" s="12">
        <f>COUNTIFS('Original Data'!D1:D4115, "&gt;=10000", 'Original Data'!D1:D4115, "&lt;14999", 'Original Data'!F1:F4115, "successful")</f>
        <v>168</v>
      </c>
      <c r="C5" s="12">
        <f>COUNTIFS('Original Data'!D1:D4115, "&gt;=10000", 'Original Data'!D1:D4115, "&lt;14999", 'Original Data'!F1:F4115, "failed")</f>
        <v>144</v>
      </c>
      <c r="D5" s="12">
        <f>COUNTIFS('Original Data'!D1:D4115, "&gt;=10000", 'Original Data'!D1:D4115, "&lt;14999", 'Original Data'!F1:F4115, "canceled")</f>
        <v>40</v>
      </c>
      <c r="E5" s="12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ht="16" x14ac:dyDescent="0.2">
      <c r="A6" s="13" t="s">
        <v>8392</v>
      </c>
      <c r="B6" s="12">
        <f>COUNTIFS('Original Data'!D1:D4115, "&gt;=15000", 'Original Data'!D1:D4115, "&lt;19999", 'Original Data'!F1:F4115, "successful")</f>
        <v>94</v>
      </c>
      <c r="C6" s="16">
        <f>COUNTIFS('Original Data'!D1:D4115, "&gt;=15000", 'Original Data'!D1:D4115, "&lt;19999", 'Original Data'!F1:F4115, "failed")</f>
        <v>90</v>
      </c>
      <c r="D6" s="16">
        <f>COUNTIFS('Original Data'!D1:D4115, "&gt;=15000", 'Original Data'!D1:D4115, "&lt;19999", 'Original Data'!F1:F4115, "canceled")</f>
        <v>17</v>
      </c>
      <c r="E6" s="12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ht="16" x14ac:dyDescent="0.2">
      <c r="A7" s="13" t="s">
        <v>8393</v>
      </c>
      <c r="B7" s="16">
        <f>COUNTIFS('Original Data'!D1:D4115, "&gt;=20000", 'Original Data'!D1:D4115, "&lt;24999", 'Original Data'!F1:F4115, "successful")</f>
        <v>62</v>
      </c>
      <c r="C7" s="16">
        <f>COUNTIFS('Original Data'!D1:D4115, "&gt;=20000", 'Original Data'!D1:D4115, "&lt;24999", 'Original Data'!F1:F4115, "failed")</f>
        <v>72</v>
      </c>
      <c r="D7" s="12">
        <f>COUNTIFS('Original Data'!D1:D4115, "&gt;=20000", 'Original Data'!D1:D4115, "&lt;24999", 'Original Data'!F1:F4115, "canceled")</f>
        <v>14</v>
      </c>
      <c r="E7" s="12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ht="16" x14ac:dyDescent="0.2">
      <c r="A8" s="13" t="s">
        <v>8394</v>
      </c>
      <c r="B8" s="16">
        <f>COUNTIFS('Original Data'!D1:D4115, "&gt;=25000", 'Original Data'!D1:D4115, "&lt;29999", 'Original Data'!F1:F4115, "successful")</f>
        <v>55</v>
      </c>
      <c r="C8" s="16">
        <f>COUNTIFS('Original Data'!D1:D4115, "&gt;=25000", 'Original Data'!D1:D4115, "&lt;29999", 'Original Data'!F1:F4115, "failed")</f>
        <v>64</v>
      </c>
      <c r="D8" s="12">
        <f>COUNTIFS('Original Data'!D1:D4115, "&gt;=25000", 'Original Data'!D1:D4115, "&lt;29999", 'Original Data'!F1:F4115, "canceled")</f>
        <v>18</v>
      </c>
      <c r="E8" s="12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ht="16" x14ac:dyDescent="0.2">
      <c r="A9" s="13" t="s">
        <v>8395</v>
      </c>
      <c r="B9" s="16">
        <f>COUNTIFS('Original Data'!D1:D4115, "&gt;=30000", 'Original Data'!D1:D4115, "&lt;34999", 'Original Data'!F1:F4115, "successful")</f>
        <v>32</v>
      </c>
      <c r="C9" s="18">
        <f>COUNTIFS('Original Data'!D1:D4115, "&gt;=30000", 'Original Data'!D1:D4115, "&lt;34999", 'Original Data'!F1:F4115, "failed")</f>
        <v>37</v>
      </c>
      <c r="D9" s="12">
        <f>COUNTIFS('Original Data'!D1:D4115, "&gt;=30000", 'Original Data'!D1:D4115, "&lt;34999", 'Original Data'!F1:F4115, "canceled")</f>
        <v>13</v>
      </c>
      <c r="E9" s="17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19">
        <f t="shared" si="3"/>
        <v>0.15853658536585366</v>
      </c>
    </row>
    <row r="10" spans="1:8" ht="16" x14ac:dyDescent="0.2">
      <c r="A10" s="13" t="s">
        <v>8396</v>
      </c>
      <c r="B10" s="16">
        <f>COUNTIFS('Original Data'!D1:D4115, "&gt;=35000", 'Original Data'!D1:D4115, "&lt;39999", 'Original Data'!F1:F4115, "successful")</f>
        <v>26</v>
      </c>
      <c r="C10" s="12">
        <f>COUNTIFS('Original Data'!D1:D4115, "&gt;=35000", 'Original Data'!D1:D4115, "&lt;39999", 'Original Data'!F1:F4115, "failed")</f>
        <v>22</v>
      </c>
      <c r="D10" s="16">
        <f>COUNTIFS('Original Data'!D1:D4115, "&gt;=35000", 'Original Data'!D1:D4115, "&lt;39999", 'Original Data'!F1:F4115, "canceled")</f>
        <v>7</v>
      </c>
      <c r="E10" s="12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ht="16" x14ac:dyDescent="0.2">
      <c r="A11" s="13" t="s">
        <v>8397</v>
      </c>
      <c r="B11" s="16">
        <f>COUNTIFS('Original Data'!D1:D4115, "&gt;=40000", 'Original Data'!D1:D4115, "&lt;44999", 'Original Data'!F1:F4115, "successful")</f>
        <v>21</v>
      </c>
      <c r="C11" s="16">
        <f>COUNTIFS('Original Data'!D1:D4115, "&gt;=40000", 'Original Data'!D1:D4115, "&lt;44999", 'Original Data'!F1:F4115, "failed")</f>
        <v>16</v>
      </c>
      <c r="D11" s="16">
        <f>COUNTIFS('Original Data'!D1:D4115, "&gt;=40000", 'Original Data'!D1:D4115, "&lt;44999", 'Original Data'!F1:F4115, "canceled")</f>
        <v>6</v>
      </c>
      <c r="E11" s="12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ht="16" x14ac:dyDescent="0.2">
      <c r="A12" s="13" t="s">
        <v>8398</v>
      </c>
      <c r="B12" s="16">
        <f>COUNTIFS('Original Data'!D1:D4115, "&gt;=45000", 'Original Data'!D1:D4115, "&lt;49999", 'Original Data'!F1:F4115, "successful")</f>
        <v>6</v>
      </c>
      <c r="C12" s="16">
        <f>COUNTIFS('Original Data'!D1:D4115, "&gt;=45000", 'Original Data'!D1:D4115, "&lt;49999", 'Original Data'!F1:F4115, "failed")</f>
        <v>11</v>
      </c>
      <c r="D12" s="16">
        <f>COUNTIFS('Original Data'!D1:D4115, "&gt;=45000", 'Original Data'!D1:D4115, "&lt;49999", 'Original Data'!F1:F4115, "canceled")</f>
        <v>4</v>
      </c>
      <c r="E12" s="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16" x14ac:dyDescent="0.2">
      <c r="A13" s="13" t="s">
        <v>8399</v>
      </c>
      <c r="B13" s="16">
        <f>COUNTIFS('Original Data'!D1:D4115,"&gt;=50000",'Original Data'!F1:F4115, "successful")</f>
        <v>86</v>
      </c>
      <c r="C13" s="16">
        <f>COUNTIFS('Original Data'!D1:D4115,"&gt;=50000",'Original Data'!F1:F4115, "failed")</f>
        <v>258</v>
      </c>
      <c r="D13" s="16">
        <f>COUNTIFS('Original Data'!D1:D4115,"&gt;=50000",'Original Data'!F1:F4115, "canceled")</f>
        <v>100</v>
      </c>
      <c r="E13" s="12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Category</vt:lpstr>
      <vt:lpstr>Subcategory</vt:lpstr>
      <vt:lpstr>Campaign States Over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 Su</cp:lastModifiedBy>
  <dcterms:created xsi:type="dcterms:W3CDTF">2017-04-20T15:17:24Z</dcterms:created>
  <dcterms:modified xsi:type="dcterms:W3CDTF">2017-11-08T05:58:02Z</dcterms:modified>
</cp:coreProperties>
</file>