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Cluster Configuration" sheetId="1" state="visible" r:id="rId2"/>
    <sheet name="YARN Configuration" sheetId="2" state="visible" r:id="rId3"/>
    <sheet name="MapReduce Configuration" sheetId="3" state="visible" r:id="rId4"/>
  </sheets>
  <definedNames>
    <definedName function="false" hidden="false" name="AppMasterCpuVcores" vbProcedure="false">'MapReduce Configuration'!$H$7</definedName>
    <definedName function="false" hidden="false" name="AppMasterJavaHeap" vbProcedure="false">'MapReduce Configuration'!$H$9</definedName>
    <definedName function="false" hidden="false" name="AppMasterMemory" vbProcedure="false">'MapReduce Configuration'!$H$8</definedName>
    <definedName function="false" hidden="false" name="ClusterAvailableMemoryGB" vbProcedure="false">'YARN Configuration'!$F$16</definedName>
    <definedName function="false" hidden="false" name="ClusterAvailableVcore" vbProcedure="false">'YARN Configuration'!$F$15</definedName>
    <definedName function="false" hidden="false" name="ClusterHostCount" vbProcedure="false">'Cluster Configuration'!$D$38</definedName>
    <definedName function="false" hidden="false" name="HostAvailableMemory" vbProcedure="false">'Cluster Configuration'!$F$31</definedName>
    <definedName function="false" hidden="false" name="HostAvailableVcore" vbProcedure="false">'Cluster Configuration'!$E$30</definedName>
    <definedName function="false" hidden="false" name="MapTaskCpuVcores" vbProcedure="false">'MapReduce Configuration'!$H$10</definedName>
    <definedName function="false" hidden="false" name="MapTaskIoSortMb" vbProcedure="false">'MapReduce Configuration'!$H$16</definedName>
    <definedName function="false" hidden="false" name="MapTaskJavaHeap" vbProcedure="false">'MapReduce Configuration'!$H$12</definedName>
    <definedName function="false" hidden="false" name="MapTaskMemory" vbProcedure="false">'MapReduce Configuration'!$H$11</definedName>
    <definedName function="false" hidden="false" name="ReduceTaskCpuVcores" vbProcedure="false">'MapReduce Configuration'!$H$13</definedName>
    <definedName function="false" hidden="false" name="ReduceTaskJavaHeap" vbProcedure="false">'MapReduce Configuration'!$H$15</definedName>
    <definedName function="false" hidden="false" name="ReduceTaskMemory" vbProcedure="false">'MapReduce Configuration'!$H$14</definedName>
    <definedName function="false" hidden="false" name="SchedulerIncrAllocMb" vbProcedure="false">'YARN Configuration'!$F$29</definedName>
    <definedName function="false" hidden="false" name="SchedulerIncrAllocVcore" vbProcedure="false">'YARN Configuration'!$F$24</definedName>
    <definedName function="false" hidden="false" name="SchedulerMaxAllocMb" vbProcedure="false">'YARN Configuration'!$F$28</definedName>
    <definedName function="false" hidden="false" name="SchedulerMaxAllocVcore" vbProcedure="false">'YARN Configuration'!$F$23</definedName>
    <definedName function="false" hidden="false" name="SchedulerMinAllocMb" vbProcedure="false">'YARN Configuration'!$F$27</definedName>
    <definedName function="false" hidden="false" name="SchedulerMinAllocVcore" vbProcedure="false">'YARN Configuration'!$F$22</definedName>
    <definedName function="false" hidden="false" name="WorkerHostCPU" vbProcedure="false">'Cluster Configuration'!$D$9</definedName>
    <definedName function="false" hidden="false" name="WorkerHostHDD" vbProcedure="false">'Cluster Configuration'!$D$10</definedName>
    <definedName function="false" hidden="false" name="WorkerHostRAM" vbProcedure="false">'Cluster Configuration'!$D$8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<sst xmlns="http://schemas.openxmlformats.org/spreadsheetml/2006/main" count="213" uniqueCount="170">
  <si>
    <t xml:space="preserve">Machine Configuration</t>
  </si>
  <si>
    <t xml:space="preserve">STEP 1: Worker Host Configuration</t>
  </si>
  <si>
    <t xml:space="preserve">Enter your likely machine configuration in the input boxes below.  If you are uncertain what machines you plan on buying, put in some minimum values that will suit what you expect to buy.</t>
  </si>
  <si>
    <t xml:space="preserve">Host Components</t>
  </si>
  <si>
    <t xml:space="preserve">Quantity</t>
  </si>
  <si>
    <t xml:space="preserve">Description</t>
  </si>
  <si>
    <t xml:space="preserve">RAM</t>
  </si>
  <si>
    <t xml:space="preserve">Gigabytes</t>
  </si>
  <si>
    <t xml:space="preserve">CPU</t>
  </si>
  <si>
    <t xml:space="preserve">8 CPUs: 6 cores, 3.5 GHz, 15MB cache</t>
  </si>
  <si>
    <t xml:space="preserve">HDD (Hard Disk Drive)</t>
  </si>
  <si>
    <t xml:space="preserve">12x3TB SATA III Hard Drives in JBOD Configuration</t>
  </si>
  <si>
    <t xml:space="preserve">Ethernet</t>
  </si>
  <si>
    <t xml:space="preserve">1 Gigabit Ethernet</t>
  </si>
  <si>
    <t xml:space="preserve">STEP 2: Worker Host Planning</t>
  </si>
  <si>
    <t xml:space="preserve">Now that you have your base Host configuration from Step 1, use the table below to allocate resources, mainly CPU and memory, to the various software components that run on the host.</t>
  </si>
  <si>
    <t xml:space="preserve">Service</t>
  </si>
  <si>
    <t xml:space="preserve">Category</t>
  </si>
  <si>
    <t xml:space="preserve">CPU (cores)</t>
  </si>
  <si>
    <t xml:space="preserve">Memory (MB)</t>
  </si>
  <si>
    <t xml:space="preserve">Notes</t>
  </si>
  <si>
    <t xml:space="preserve">Operating System</t>
  </si>
  <si>
    <t xml:space="preserve">Overhead</t>
  </si>
  <si>
    <t xml:space="preserve">Most operating systems use 4-8GB minimum.</t>
  </si>
  <si>
    <t xml:space="preserve">Task overhead</t>
  </si>
  <si>
    <t xml:space="preserve">Allow additional memory overhead for task buffers such as the HDFS Sort I/O buffer,  JVM overheads, etc.</t>
  </si>
  <si>
    <t xml:space="preserve">Cloudera Manager agent</t>
  </si>
  <si>
    <t xml:space="preserve">Allocate 1GB for Cloudera Manager agents, which track resource usage on a host.</t>
  </si>
  <si>
    <t xml:space="preserve">Other services</t>
  </si>
  <si>
    <t xml:space="preserve">Enter the required cores or memory for services not listed above.</t>
  </si>
  <si>
    <t xml:space="preserve">HDFS DataNode</t>
  </si>
  <si>
    <t xml:space="preserve">CDH</t>
  </si>
  <si>
    <t xml:space="preserve">Allocate 1GB for the HDFS DataNode.</t>
  </si>
  <si>
    <t xml:space="preserve">Impala daemon</t>
  </si>
  <si>
    <t xml:space="preserve">(Optional Service) Suggestion: Allocate at least 16GB memory when using Impala.</t>
  </si>
  <si>
    <t xml:space="preserve">Hbase RegionServer</t>
  </si>
  <si>
    <t xml:space="preserve">(Optional Service) Suggestion: Allocate no more than 12-16GB memory when using HBase Region Servers.</t>
  </si>
  <si>
    <t xml:space="preserve">Solr Server</t>
  </si>
  <si>
    <t xml:space="preserve">(Optional Service) Suggestion: Minimum 1GB for Solr server.  More will be necessary depending on index sizes.</t>
  </si>
  <si>
    <t xml:space="preserve">YARN NodeManager</t>
  </si>
  <si>
    <t xml:space="preserve">Allocate 1GB for the YARN NodeManager.</t>
  </si>
  <si>
    <t xml:space="preserve">Available Resources</t>
  </si>
  <si>
    <t xml:space="preserve">Physical Cores to Vcores Multiplier</t>
  </si>
  <si>
    <t xml:space="preserve">Set this ratio based on the expected number of concurrent threads per core.  Use 1 for CPU intensive tasks up to 4 for standard I/O bound tasks.</t>
  </si>
  <si>
    <t xml:space="preserve">YARN Available Vcores</t>
  </si>
  <si>
    <t xml:space="preserve">This value will be used in STEP 4 for YARN Configuration</t>
  </si>
  <si>
    <t xml:space="preserve">YARN Available Memory</t>
  </si>
  <si>
    <t xml:space="preserve">STEP 3: Cluster Size</t>
  </si>
  <si>
    <t xml:space="preserve">Enter the number of nodes you have (or expect to have) in the cluster</t>
  </si>
  <si>
    <t xml:space="preserve">Number of Worker Hosts in the cluster</t>
  </si>
  <si>
    <t xml:space="preserve">YARN Configuration</t>
  </si>
  <si>
    <t xml:space="preserve">STEP 4: YARN Configuration on Cluster</t>
  </si>
  <si>
    <t xml:space="preserve">These are the first set of configuration values for your cluster.  You can set these values in YARN-&gt;Configuration</t>
  </si>
  <si>
    <t xml:space="preserve">YARN Configuration Property</t>
  </si>
  <si>
    <t xml:space="preserve">Value</t>
  </si>
  <si>
    <t xml:space="preserve">yarn.nodemanager.resource.cpu-vcores</t>
  </si>
  <si>
    <t xml:space="preserve">Copied from STEP 2 "Available Resources"</t>
  </si>
  <si>
    <t xml:space="preserve">yarn.nodemanager.resource.memory-mb</t>
  </si>
  <si>
    <t xml:space="preserve">STEP 5: Verify YARN Settings on Cluster</t>
  </si>
  <si>
    <t xml:space="preserve">Go to the Resource Manager Web UI (usually http://&lt;ResourceManagerIP&gt;:8088/ and verify the "Memory Total" and "Vcores Total" matches the values above.  If your machine has no bad nodes, then the numbers should match exactly.</t>
  </si>
  <si>
    <t xml:space="preserve">Resource Manager Property to Check</t>
  </si>
  <si>
    <t xml:space="preserve">Note</t>
  </si>
  <si>
    <t xml:space="preserve">Expected Value for "Vcores Total"</t>
  </si>
  <si>
    <t xml:space="preserve">Calculated from STEP 2 "YARN Available Vcores" and STEP 3</t>
  </si>
  <si>
    <t xml:space="preserve">Expected Value for "Memory Total" (in GB)</t>
  </si>
  <si>
    <t xml:space="preserve">Calculated from STEP 2 "YARN Available Memory" and STEP 3</t>
  </si>
  <si>
    <t xml:space="preserve">STEP 6: Verify Container Settings on Cluster</t>
  </si>
  <si>
    <t xml:space="preserve">In order to have YARN jobs run cleanly, you need to configure the container properties.</t>
  </si>
  <si>
    <t xml:space="preserve">YARN Container Configuration Property (Vcores)</t>
  </si>
  <si>
    <t xml:space="preserve">yarn.scheduler.minimum-allocation-vcores</t>
  </si>
  <si>
    <t xml:space="preserve">Minimum vcore reservation for a container</t>
  </si>
  <si>
    <t xml:space="preserve">yarn-scheduler.maximum-allocation-vcores</t>
  </si>
  <si>
    <t xml:space="preserve">Maximum vcore reservation for a container</t>
  </si>
  <si>
    <t xml:space="preserve">yarn.scheduler.increment-allocation-vcores</t>
  </si>
  <si>
    <t xml:space="preserve">Vcore allocations must be a multiple of this value</t>
  </si>
  <si>
    <t xml:space="preserve">YARN Container Configuration Property (Memory)</t>
  </si>
  <si>
    <t xml:space="preserve">yarn.scheduler.minimum-allocation-mb</t>
  </si>
  <si>
    <t xml:space="preserve">Minimum memory reservation for a container</t>
  </si>
  <si>
    <t xml:space="preserve">yarn.scheduler.maximum-allocation-mb</t>
  </si>
  <si>
    <t xml:space="preserve">Maximum memory reservation for a container</t>
  </si>
  <si>
    <t xml:space="preserve">yarn.scheduler.increment-allocation-mb</t>
  </si>
  <si>
    <t xml:space="preserve">Memory allocations must be a multiple of this value</t>
  </si>
  <si>
    <t xml:space="preserve">Step 6A: Cluster Container Capacity</t>
  </si>
  <si>
    <t xml:space="preserve">This section will tell you the capacity of your cluster (in terms of containers).</t>
  </si>
  <si>
    <t xml:space="preserve">Cluster Container Estimates</t>
  </si>
  <si>
    <t xml:space="preserve">Max possible number of containers, based on memory configuration</t>
  </si>
  <si>
    <t xml:space="preserve">Min possible number of containers, based on memory configuration</t>
  </si>
  <si>
    <t xml:space="preserve">Max possible number of containers, based on vcore configuration</t>
  </si>
  <si>
    <t xml:space="preserve">Min possible number of containers, based on vcore configuration</t>
  </si>
  <si>
    <t xml:space="preserve">STEP 6B: Container Sanity Checking</t>
  </si>
  <si>
    <t xml:space="preserve">This section will do some basic checking of your container parameters in STEP 6 against the hosts.</t>
  </si>
  <si>
    <t xml:space="preserve">Sanity Check</t>
  </si>
  <si>
    <t xml:space="preserve">Check Status</t>
  </si>
  <si>
    <t xml:space="preserve">Vcore Max &gt;= Vcore Min</t>
  </si>
  <si>
    <t xml:space="preserve">yarn.scheduler.maximum-allocation-vcores must be greater than or equal to yarn.scheduler.minimum-allocation-vcores</t>
  </si>
  <si>
    <t xml:space="preserve">Memory Max &gt;= Memory  Min</t>
  </si>
  <si>
    <t xml:space="preserve">yarn.scheduler.maximum-allocation-mb must be greater than or equal to yarn.scheduler.minimum-allocation-mb</t>
  </si>
  <si>
    <t xml:space="preserve">VCoreMin &gt;= 0</t>
  </si>
  <si>
    <t xml:space="preserve">yarn.scheduler.minimum-allocation-vcores must be greater than or equal to 1 (0 for Impala)</t>
  </si>
  <si>
    <t xml:space="preserve">VCoreMin &lt;= HostsVCores</t>
  </si>
  <si>
    <t xml:space="preserve">yarn.scheduler.minimum-allocation-vcores must be less than or equal to the yarn.nodemanager.resource.cpu-vcores</t>
  </si>
  <si>
    <t xml:space="preserve">VCoreMax &gt;= 1</t>
  </si>
  <si>
    <t xml:space="preserve">yarn.scheduler.maximum-allocation-vcores must be greater than or equal to 1</t>
  </si>
  <si>
    <t xml:space="preserve">VCoreMax &lt;= HostsVcores</t>
  </si>
  <si>
    <t xml:space="preserve">yarn.scheduler.maximum-allocation-vcores must be less than or equal to the yarn.nodemanager.resource.memory-mb</t>
  </si>
  <si>
    <t xml:space="preserve">Memory Min &lt; 1024 MB</t>
  </si>
  <si>
    <t xml:space="preserve">If yarn.scheduler.minimum-allocation-mb is less than 1GB, containers will likely get killed by YARN</t>
  </si>
  <si>
    <t xml:space="preserve">MapReduce Configuration</t>
  </si>
  <si>
    <t xml:space="preserve">STEP 7: MapReduce Configuration</t>
  </si>
  <si>
    <t xml:space="preserve">Property</t>
  </si>
  <si>
    <t xml:space="preserve">Property Type</t>
  </si>
  <si>
    <t xml:space="preserve">Component</t>
  </si>
  <si>
    <t xml:space="preserve">yarn.app.mapreduce.am.resource.cpu-vcores</t>
  </si>
  <si>
    <t xml:space="preserve">Config</t>
  </si>
  <si>
    <t xml:space="preserve">Application Master</t>
  </si>
  <si>
    <t xml:space="preserve">AM container vcore reservation</t>
  </si>
  <si>
    <t xml:space="preserve">yarn.app.mapreduce.am.resource.mb</t>
  </si>
  <si>
    <t xml:space="preserve">AM container memory reservation</t>
  </si>
  <si>
    <t xml:space="preserve">ApplicationMaster Java Maximum Heap Size (available in CM)</t>
  </si>
  <si>
    <t xml:space="preserve">Java VM Heap</t>
  </si>
  <si>
    <t xml:space="preserve">AM Java heap size</t>
  </si>
  <si>
    <t xml:space="preserve">mapreduce.map.cpu.vcores</t>
  </si>
  <si>
    <t xml:space="preserve">Map Task</t>
  </si>
  <si>
    <t xml:space="preserve">Map task vcore reservation</t>
  </si>
  <si>
    <t xml:space="preserve">mapreduce.map.memory.mb</t>
  </si>
  <si>
    <t xml:space="preserve">Map task memory reservation</t>
  </si>
  <si>
    <t xml:space="preserve">mapreduce.map.java.opts.max.heap</t>
  </si>
  <si>
    <t xml:space="preserve">Map task Java heap size</t>
  </si>
  <si>
    <t xml:space="preserve">mapreduce.reduce.cpu.vcores</t>
  </si>
  <si>
    <t xml:space="preserve">Reduce Task</t>
  </si>
  <si>
    <t xml:space="preserve">Reduce task vcore reservation</t>
  </si>
  <si>
    <t xml:space="preserve">mapreduce.reduce.memory.mb</t>
  </si>
  <si>
    <t xml:space="preserve">Reduce task memory reservation</t>
  </si>
  <si>
    <t xml:space="preserve">mapreduce.reduce.java.opts</t>
  </si>
  <si>
    <t xml:space="preserve">Reduce Task Java heap size</t>
  </si>
  <si>
    <t xml:space="preserve">mapreduce.task.io.sort.mb</t>
  </si>
  <si>
    <t xml:space="preserve">Spill/Sort (Map Task)</t>
  </si>
  <si>
    <t xml:space="preserve">Spill/Sort memory reservation</t>
  </si>
  <si>
    <t xml:space="preserve">STEP 7A: MapReduce Sanity Checking</t>
  </si>
  <si>
    <t xml:space="preserve">Sanity check MapReduce settings against container minimum/maximum properties.</t>
  </si>
  <si>
    <t xml:space="preserve">Application Master Sanity Checks</t>
  </si>
  <si>
    <t xml:space="preserve">yarn.app.mapreduce.am.resource.cpu-vcores &gt;= container min</t>
  </si>
  <si>
    <t xml:space="preserve">Make sure ApplicationMaster vcore request fits within container limits</t>
  </si>
  <si>
    <t xml:space="preserve">yarn.app.mapreduce.am.resource.cpu-vcores &lt;= container max</t>
  </si>
  <si>
    <t xml:space="preserve">Ditto</t>
  </si>
  <si>
    <t xml:space="preserve">yarn.app.mapreduce.am.resource.mb &gt;= container min</t>
  </si>
  <si>
    <t xml:space="preserve">Make sure ApplicationMaster memory request fits within container limits</t>
  </si>
  <si>
    <t xml:space="preserve">yarn.app.mapreduce.am.resource.mb &lt;= container max</t>
  </si>
  <si>
    <t xml:space="preserve">ApplicationMaster Java Heap "close" to memory request</t>
  </si>
  <si>
    <t xml:space="preserve">Make sure ApplicationMaster Java Heap is within 90% to 100% of yarn.app.mapreduce.am.resource.mb.  Otherwise, memory is being wasted.</t>
  </si>
  <si>
    <t xml:space="preserve">Map Task Sanity Checks</t>
  </si>
  <si>
    <t xml:space="preserve">mapreduce.map.cpu.vcores &gt;= container min</t>
  </si>
  <si>
    <t xml:space="preserve">Make sure Map Task vcore request fits within container limits</t>
  </si>
  <si>
    <t xml:space="preserve">mapreduce.map.cpu.vcores &lt;= container max</t>
  </si>
  <si>
    <t xml:space="preserve">mapreduce.map.cpu.memory.mb &gt;= container min</t>
  </si>
  <si>
    <t xml:space="preserve">Make sure Map Task memory request fits within container limits</t>
  </si>
  <si>
    <t xml:space="preserve">mapreduce.map.cpu.memory.mb &lt;= container max</t>
  </si>
  <si>
    <t xml:space="preserve">Map Task Java Heap "close" to memory request</t>
  </si>
  <si>
    <t xml:space="preserve">Make sure that Map Task Java Heap is within 90% to 100% of mapreduce.map.cpu.memory.mb.  Otherwise, memory is being wasted.</t>
  </si>
  <si>
    <t xml:space="preserve">mapreduce.task.io.sort.mb &lt;&lt; Map Task Java Heap</t>
  </si>
  <si>
    <t xml:space="preserve">Make sure that Spill/Sort memory reservation leaves enough "room" in the Map Task</t>
  </si>
  <si>
    <t xml:space="preserve">Reduce Task Sanity Checks</t>
  </si>
  <si>
    <t xml:space="preserve">mapreduce.reduce.cpu.vcores &gt;= container min</t>
  </si>
  <si>
    <t xml:space="preserve">Make sure Reduce Task vcore request fits within container limits</t>
  </si>
  <si>
    <t xml:space="preserve">mapreduce.reduce.cpu.vcores &lt;= container max</t>
  </si>
  <si>
    <t xml:space="preserve">mapreduce.reduce.cpu.memory.mb &gt;= container min</t>
  </si>
  <si>
    <t xml:space="preserve">Make sure Reduce Task memory request fits within container limits</t>
  </si>
  <si>
    <t xml:space="preserve">mapreduce.reduce.cpu.memory.mb &lt;= container max</t>
  </si>
  <si>
    <t xml:space="preserve">Reduce Task Java Heap "close" to memory request</t>
  </si>
  <si>
    <t xml:space="preserve">Make sure that Reduce Task Java Heap is within 90% to 100% of mapreduce.reduce.cpu.memory.mb.  Otherwise, memory is being wasted.</t>
  </si>
</sst>
</file>

<file path=xl/styles.xml><?xml version="1.0" encoding="utf-8"?>
<styleSheet xmlns="http://schemas.openxmlformats.org/spreadsheetml/2006/main">
  <numFmts count="1">
    <numFmt numFmtId="164" formatCode="General"/>
  </numFmts>
  <fonts count="11">
    <font>
      <sz val="12"/>
      <color rgb="FF000000"/>
      <name val="Calibri"/>
      <family val="2"/>
      <charset val="1"/>
    </font>
    <font>
      <sz val="10"/>
      <name val="Arial"/>
      <family val="0"/>
    </font>
    <font>
      <sz val="10"/>
      <name val="Arial"/>
      <family val="0"/>
    </font>
    <font>
      <sz val="10"/>
      <name val="Arial"/>
      <family val="0"/>
    </font>
    <font>
      <b val="true"/>
      <sz val="36"/>
      <color rgb="FF29A7D5"/>
      <name val="Calibri"/>
      <family val="2"/>
      <charset val="1"/>
    </font>
    <font>
      <sz val="24"/>
      <color rgb="FF0078D9"/>
      <name val="Calibri"/>
      <family val="2"/>
      <charset val="1"/>
    </font>
    <font>
      <sz val="16"/>
      <color rgb="FF0078D9"/>
      <name val="Calibri"/>
      <family val="2"/>
      <charset val="1"/>
    </font>
    <font>
      <sz val="14"/>
      <color rgb="FF000000"/>
      <name val="Calibri"/>
      <family val="2"/>
      <charset val="1"/>
    </font>
    <font>
      <sz val="12"/>
      <color rgb="FFFFFFFF"/>
      <name val="Calibri"/>
      <family val="2"/>
      <charset val="1"/>
    </font>
    <font>
      <sz val="12"/>
      <color rgb="FF0078D9"/>
      <name val="Calibri"/>
      <family val="2"/>
      <charset val="1"/>
    </font>
    <font>
      <b val="true"/>
      <sz val="36"/>
      <color rgb="FF000000"/>
      <name val="Calibri"/>
      <family val="2"/>
      <charset val="1"/>
    </font>
  </fonts>
  <fills count="4">
    <fill>
      <patternFill patternType="none"/>
    </fill>
    <fill>
      <patternFill patternType="gray125"/>
    </fill>
    <fill>
      <patternFill patternType="solid">
        <fgColor rgb="FF29A7D5"/>
        <bgColor rgb="FF339966"/>
      </patternFill>
    </fill>
    <fill>
      <patternFill patternType="solid">
        <fgColor rgb="FF004D6F"/>
        <bgColor rgb="FF3333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6">
    <dxf>
      <font>
        <color rgb="FF9C0006"/>
      </font>
      <fill>
        <patternFill>
          <bgColor rgb="FFFFFF00"/>
        </patternFill>
      </fill>
    </dxf>
    <dxf>
      <font>
        <color rgb="FFFFFFFF"/>
      </font>
      <fill>
        <patternFill>
          <bgColor rgb="FF004D6F"/>
        </patternFill>
      </fill>
    </dxf>
    <dxf>
      <font>
        <color rgb="FF9C0006"/>
      </font>
      <fill>
        <patternFill>
          <bgColor rgb="FFFF0000"/>
        </patternFill>
      </fill>
    </dxf>
    <dxf>
      <font>
        <color rgb="FF9C0006"/>
      </font>
      <fill>
        <patternFill>
          <bgColor rgb="FFFF0000"/>
        </patternFill>
      </fill>
    </dxf>
    <dxf>
      <font>
        <color rgb="00FFFFFF"/>
      </font>
      <fill>
        <patternFill>
          <bgColor rgb="FFFF0000"/>
        </patternFill>
      </fill>
    </dxf>
    <dxf>
      <font>
        <color rgb="00FFFFFF"/>
      </font>
      <fill>
        <patternFill>
          <bgColor rgb="FFFFFF00"/>
        </patternFill>
      </fill>
    </dxf>
    <dxf>
      <font>
        <color rgb="00FFFFFF"/>
      </font>
      <fill>
        <patternFill>
          <bgColor rgb="FF00FA00"/>
        </patternFill>
      </fill>
    </dxf>
    <dxf>
      <font>
        <color rgb="00FFFFFF"/>
      </font>
      <fill>
        <patternFill>
          <bgColor rgb="FFFF0000"/>
        </patternFill>
      </fill>
    </dxf>
    <dxf>
      <font>
        <color rgb="00FFFFFF"/>
      </font>
      <fill>
        <patternFill>
          <bgColor rgb="FFFFFF00"/>
        </patternFill>
      </fill>
    </dxf>
    <dxf>
      <font>
        <color rgb="FFFFFFFF"/>
      </font>
      <fill>
        <patternFill>
          <bgColor rgb="FF004D6F"/>
        </patternFill>
      </fill>
    </dxf>
    <dxf>
      <font>
        <color rgb="00FFFFFF"/>
      </font>
      <fill>
        <patternFill>
          <bgColor rgb="FFFF0000"/>
        </patternFill>
      </fill>
    </dxf>
    <dxf>
      <font>
        <color rgb="00FFFFFF"/>
      </font>
      <fill>
        <patternFill>
          <bgColor rgb="FFFFFF00"/>
        </patternFill>
      </fill>
    </dxf>
    <dxf>
      <font>
        <color rgb="FFFFFFFF"/>
      </font>
      <fill>
        <patternFill>
          <bgColor rgb="FF004D6F"/>
        </patternFill>
      </fill>
    </dxf>
    <dxf>
      <font>
        <color rgb="00FFFFFF"/>
      </font>
      <fill>
        <patternFill>
          <bgColor rgb="FFFF0000"/>
        </patternFill>
      </fill>
    </dxf>
    <dxf>
      <font>
        <color rgb="00FFFFFF"/>
      </font>
      <fill>
        <patternFill>
          <bgColor rgb="FFFFFF00"/>
        </patternFill>
      </fill>
    </dxf>
    <dxf>
      <font>
        <color rgb="FFFFFFFF"/>
      </font>
      <fill>
        <patternFill>
          <bgColor rgb="FF004D6F"/>
        </patternFill>
      </fill>
    </dxf>
  </dxfs>
  <colors>
    <indexedColors>
      <rgbColor rgb="FF000000"/>
      <rgbColor rgb="FFFFFFFF"/>
      <rgbColor rgb="FFFF0000"/>
      <rgbColor rgb="FF00FA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8D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9A7D5"/>
      <rgbColor rgb="FF99CC00"/>
      <rgbColor rgb="FFFFCC00"/>
      <rgbColor rgb="FFFF9900"/>
      <rgbColor rgb="FFFF6600"/>
      <rgbColor rgb="FF666699"/>
      <rgbColor rgb="FF969696"/>
      <rgbColor rgb="FF004D6F"/>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595080</xdr:colOff>
      <xdr:row>0</xdr:row>
      <xdr:rowOff>169560</xdr:rowOff>
    </xdr:from>
    <xdr:to>
      <xdr:col>2</xdr:col>
      <xdr:colOff>831960</xdr:colOff>
      <xdr:row>0</xdr:row>
      <xdr:rowOff>571320</xdr:rowOff>
    </xdr:to>
    <xdr:sp>
      <xdr:nvSpPr>
        <xdr:cNvPr id="0" name="CustomShape 1"/>
        <xdr:cNvSpPr/>
      </xdr:nvSpPr>
      <xdr:spPr>
        <a:xfrm>
          <a:off x="2271240" y="169560"/>
          <a:ext cx="236880" cy="401760"/>
        </a:xfrm>
        <a:custGeom>
          <a:avLst/>
          <a:gdLst/>
          <a:ahLst/>
          <a:rect l="l" t="t"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solidFill>
          <a:srgbClr val="29a7df"/>
        </a:solidFill>
        <a:ln w="9360">
          <a:noFill/>
        </a:ln>
      </xdr:spPr>
      <xdr:style>
        <a:lnRef idx="0"/>
        <a:fillRef idx="0"/>
        <a:effectRef idx="0"/>
        <a:fontRef idx="minor"/>
      </xdr:style>
    </xdr:sp>
    <xdr:clientData/>
  </xdr:twoCellAnchor>
  <xdr:twoCellAnchor editAs="absolute">
    <xdr:from>
      <xdr:col>0</xdr:col>
      <xdr:colOff>492120</xdr:colOff>
      <xdr:row>0</xdr:row>
      <xdr:rowOff>50760</xdr:rowOff>
    </xdr:from>
    <xdr:to>
      <xdr:col>0</xdr:col>
      <xdr:colOff>597600</xdr:colOff>
      <xdr:row>0</xdr:row>
      <xdr:rowOff>571320</xdr:rowOff>
    </xdr:to>
    <xdr:sp>
      <xdr:nvSpPr>
        <xdr:cNvPr id="1" name="CustomShape 1"/>
        <xdr:cNvSpPr/>
      </xdr:nvSpPr>
      <xdr:spPr>
        <a:xfrm>
          <a:off x="492120" y="50760"/>
          <a:ext cx="105480" cy="520560"/>
        </a:xfrm>
        <a:custGeom>
          <a:avLst/>
          <a:gdLst/>
          <a:ahLst/>
          <a:rect l="l" t="t"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solidFill>
          <a:srgbClr val="29a7df"/>
        </a:solidFill>
        <a:ln w="9360">
          <a:noFill/>
        </a:ln>
      </xdr:spPr>
      <xdr:style>
        <a:lnRef idx="0"/>
        <a:fillRef idx="0"/>
        <a:effectRef idx="0"/>
        <a:fontRef idx="minor"/>
      </xdr:style>
    </xdr:sp>
    <xdr:clientData/>
  </xdr:twoCellAnchor>
  <xdr:twoCellAnchor editAs="absolute">
    <xdr:from>
      <xdr:col>0</xdr:col>
      <xdr:colOff>637920</xdr:colOff>
      <xdr:row>0</xdr:row>
      <xdr:rowOff>158760</xdr:rowOff>
    </xdr:from>
    <xdr:to>
      <xdr:col>1</xdr:col>
      <xdr:colOff>170640</xdr:colOff>
      <xdr:row>0</xdr:row>
      <xdr:rowOff>573120</xdr:rowOff>
    </xdr:to>
    <xdr:sp>
      <xdr:nvSpPr>
        <xdr:cNvPr id="2" name="CustomShape 1"/>
        <xdr:cNvSpPr/>
      </xdr:nvSpPr>
      <xdr:spPr>
        <a:xfrm>
          <a:off x="637920" y="158760"/>
          <a:ext cx="370800" cy="414360"/>
        </a:xfrm>
        <a:custGeom>
          <a:avLst/>
          <a:gdLst/>
          <a:ahLst/>
          <a:rect l="l" t="t"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solidFill>
          <a:srgbClr val="29a7df"/>
        </a:solidFill>
        <a:ln w="9360">
          <a:noFill/>
        </a:ln>
      </xdr:spPr>
      <xdr:style>
        <a:lnRef idx="0"/>
        <a:fillRef idx="0"/>
        <a:effectRef idx="0"/>
        <a:fontRef idx="minor"/>
      </xdr:style>
    </xdr:sp>
    <xdr:clientData/>
  </xdr:twoCellAnchor>
  <xdr:twoCellAnchor editAs="absolute">
    <xdr:from>
      <xdr:col>0</xdr:col>
      <xdr:colOff>88920</xdr:colOff>
      <xdr:row>0</xdr:row>
      <xdr:rowOff>158760</xdr:rowOff>
    </xdr:from>
    <xdr:to>
      <xdr:col>0</xdr:col>
      <xdr:colOff>450720</xdr:colOff>
      <xdr:row>0</xdr:row>
      <xdr:rowOff>573120</xdr:rowOff>
    </xdr:to>
    <xdr:sp>
      <xdr:nvSpPr>
        <xdr:cNvPr id="3" name="CustomShape 1"/>
        <xdr:cNvSpPr/>
      </xdr:nvSpPr>
      <xdr:spPr>
        <a:xfrm>
          <a:off x="88920" y="158760"/>
          <a:ext cx="361800" cy="414360"/>
        </a:xfrm>
        <a:custGeom>
          <a:avLst/>
          <a:gdLst/>
          <a:ahLst/>
          <a:rect l="l" t="t"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solidFill>
          <a:srgbClr val="29a7df"/>
        </a:solidFill>
        <a:ln w="9360">
          <a:noFill/>
        </a:ln>
      </xdr:spPr>
      <xdr:style>
        <a:lnRef idx="0"/>
        <a:fillRef idx="0"/>
        <a:effectRef idx="0"/>
        <a:fontRef idx="minor"/>
      </xdr:style>
    </xdr:sp>
    <xdr:clientData/>
  </xdr:twoCellAnchor>
  <xdr:twoCellAnchor editAs="absolute">
    <xdr:from>
      <xdr:col>1</xdr:col>
      <xdr:colOff>212040</xdr:colOff>
      <xdr:row>0</xdr:row>
      <xdr:rowOff>169560</xdr:rowOff>
    </xdr:from>
    <xdr:to>
      <xdr:col>1</xdr:col>
      <xdr:colOff>562680</xdr:colOff>
      <xdr:row>0</xdr:row>
      <xdr:rowOff>573120</xdr:rowOff>
    </xdr:to>
    <xdr:sp>
      <xdr:nvSpPr>
        <xdr:cNvPr id="4" name="CustomShape 1"/>
        <xdr:cNvSpPr/>
      </xdr:nvSpPr>
      <xdr:spPr>
        <a:xfrm>
          <a:off x="1050120" y="169560"/>
          <a:ext cx="350640" cy="403560"/>
        </a:xfrm>
        <a:custGeom>
          <a:avLst/>
          <a:gdLst/>
          <a:ahLst/>
          <a:rect l="l" t="t"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solidFill>
          <a:srgbClr val="29a7df"/>
        </a:solidFill>
        <a:ln w="9360">
          <a:noFill/>
        </a:ln>
      </xdr:spPr>
      <xdr:style>
        <a:lnRef idx="0"/>
        <a:fillRef idx="0"/>
        <a:effectRef idx="0"/>
        <a:fontRef idx="minor"/>
      </xdr:style>
    </xdr:sp>
    <xdr:clientData/>
  </xdr:twoCellAnchor>
  <xdr:twoCellAnchor editAs="absolute">
    <xdr:from>
      <xdr:col>1</xdr:col>
      <xdr:colOff>606240</xdr:colOff>
      <xdr:row>0</xdr:row>
      <xdr:rowOff>50760</xdr:rowOff>
    </xdr:from>
    <xdr:to>
      <xdr:col>2</xdr:col>
      <xdr:colOff>144360</xdr:colOff>
      <xdr:row>0</xdr:row>
      <xdr:rowOff>573120</xdr:rowOff>
    </xdr:to>
    <xdr:sp>
      <xdr:nvSpPr>
        <xdr:cNvPr id="5" name="CustomShape 1"/>
        <xdr:cNvSpPr/>
      </xdr:nvSpPr>
      <xdr:spPr>
        <a:xfrm>
          <a:off x="1444320" y="50760"/>
          <a:ext cx="376200" cy="522360"/>
        </a:xfrm>
        <a:custGeom>
          <a:avLst/>
          <a:gdLst/>
          <a:ahLst/>
          <a:rect l="l" t="t"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solidFill>
          <a:srgbClr val="29a7df"/>
        </a:solidFill>
        <a:ln w="9360">
          <a:noFill/>
        </a:ln>
      </xdr:spPr>
      <xdr:style>
        <a:lnRef idx="0"/>
        <a:fillRef idx="0"/>
        <a:effectRef idx="0"/>
        <a:fontRef idx="minor"/>
      </xdr:style>
    </xdr:sp>
    <xdr:clientData/>
  </xdr:twoCellAnchor>
  <xdr:twoCellAnchor editAs="absolute">
    <xdr:from>
      <xdr:col>2</xdr:col>
      <xdr:colOff>185760</xdr:colOff>
      <xdr:row>0</xdr:row>
      <xdr:rowOff>158760</xdr:rowOff>
    </xdr:from>
    <xdr:to>
      <xdr:col>2</xdr:col>
      <xdr:colOff>556560</xdr:colOff>
      <xdr:row>0</xdr:row>
      <xdr:rowOff>573120</xdr:rowOff>
    </xdr:to>
    <xdr:sp>
      <xdr:nvSpPr>
        <xdr:cNvPr id="6" name="CustomShape 1"/>
        <xdr:cNvSpPr/>
      </xdr:nvSpPr>
      <xdr:spPr>
        <a:xfrm>
          <a:off x="1861920" y="158760"/>
          <a:ext cx="370800" cy="414360"/>
        </a:xfrm>
        <a:custGeom>
          <a:avLst/>
          <a:gdLst/>
          <a:ahLst/>
          <a:rect l="l" t="t"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solidFill>
          <a:srgbClr val="29a7df"/>
        </a:solidFill>
        <a:ln w="9360">
          <a:noFill/>
        </a:ln>
      </xdr:spPr>
      <xdr:style>
        <a:lnRef idx="0"/>
        <a:fillRef idx="0"/>
        <a:effectRef idx="0"/>
        <a:fontRef idx="minor"/>
      </xdr:style>
    </xdr:sp>
    <xdr:clientData/>
  </xdr:twoCellAnchor>
  <xdr:twoCellAnchor editAs="absolute">
    <xdr:from>
      <xdr:col>3</xdr:col>
      <xdr:colOff>9360</xdr:colOff>
      <xdr:row>0</xdr:row>
      <xdr:rowOff>158760</xdr:rowOff>
    </xdr:from>
    <xdr:to>
      <xdr:col>3</xdr:col>
      <xdr:colOff>349200</xdr:colOff>
      <xdr:row>0</xdr:row>
      <xdr:rowOff>573120</xdr:rowOff>
    </xdr:to>
    <xdr:sp>
      <xdr:nvSpPr>
        <xdr:cNvPr id="7" name="CustomShape 1"/>
        <xdr:cNvSpPr/>
      </xdr:nvSpPr>
      <xdr:spPr>
        <a:xfrm>
          <a:off x="2523960" y="158760"/>
          <a:ext cx="339840" cy="414360"/>
        </a:xfrm>
        <a:custGeom>
          <a:avLst/>
          <a:gdLst/>
          <a:ahLst/>
          <a:rect l="l" t="t"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solidFill>
          <a:srgbClr val="29a7df"/>
        </a:solidFill>
        <a:ln w="9360">
          <a:noFill/>
        </a:ln>
      </xdr:spPr>
      <xdr:style>
        <a:lnRef idx="0"/>
        <a:fillRef idx="0"/>
        <a:effectRef idx="0"/>
        <a:fontRef idx="minor"/>
      </xdr:style>
    </xdr:sp>
    <xdr:clientData/>
  </xdr:twoCellAnchor>
  <xdr:twoCellAnchor editAs="absolute">
    <xdr:from>
      <xdr:col>3</xdr:col>
      <xdr:colOff>375120</xdr:colOff>
      <xdr:row>0</xdr:row>
      <xdr:rowOff>161640</xdr:rowOff>
    </xdr:from>
    <xdr:to>
      <xdr:col>3</xdr:col>
      <xdr:colOff>456840</xdr:colOff>
      <xdr:row>0</xdr:row>
      <xdr:rowOff>244080</xdr:rowOff>
    </xdr:to>
    <xdr:sp>
      <xdr:nvSpPr>
        <xdr:cNvPr id="8" name="CustomShape 1"/>
        <xdr:cNvSpPr/>
      </xdr:nvSpPr>
      <xdr:spPr>
        <a:xfrm>
          <a:off x="2889720" y="161640"/>
          <a:ext cx="81720" cy="82440"/>
        </a:xfrm>
        <a:custGeom>
          <a:avLst/>
          <a:gdLst/>
          <a:ahLst/>
          <a:rect l="l" t="t"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solidFill>
          <a:srgbClr val="29a7df"/>
        </a:solidFill>
        <a:ln w="936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595080</xdr:colOff>
      <xdr:row>0</xdr:row>
      <xdr:rowOff>169560</xdr:rowOff>
    </xdr:from>
    <xdr:to>
      <xdr:col>2</xdr:col>
      <xdr:colOff>831960</xdr:colOff>
      <xdr:row>0</xdr:row>
      <xdr:rowOff>571320</xdr:rowOff>
    </xdr:to>
    <xdr:sp>
      <xdr:nvSpPr>
        <xdr:cNvPr id="9" name="CustomShape 1"/>
        <xdr:cNvSpPr/>
      </xdr:nvSpPr>
      <xdr:spPr>
        <a:xfrm>
          <a:off x="2271240" y="169560"/>
          <a:ext cx="236880" cy="401760"/>
        </a:xfrm>
        <a:custGeom>
          <a:avLst/>
          <a:gdLst/>
          <a:ahLst/>
          <a:rect l="l" t="t"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solidFill>
          <a:srgbClr val="29a7df"/>
        </a:solidFill>
        <a:ln w="9360">
          <a:noFill/>
        </a:ln>
      </xdr:spPr>
      <xdr:style>
        <a:lnRef idx="0"/>
        <a:fillRef idx="0"/>
        <a:effectRef idx="0"/>
        <a:fontRef idx="minor"/>
      </xdr:style>
    </xdr:sp>
    <xdr:clientData/>
  </xdr:twoCellAnchor>
  <xdr:twoCellAnchor editAs="absolute">
    <xdr:from>
      <xdr:col>0</xdr:col>
      <xdr:colOff>492120</xdr:colOff>
      <xdr:row>0</xdr:row>
      <xdr:rowOff>50760</xdr:rowOff>
    </xdr:from>
    <xdr:to>
      <xdr:col>0</xdr:col>
      <xdr:colOff>597600</xdr:colOff>
      <xdr:row>0</xdr:row>
      <xdr:rowOff>571320</xdr:rowOff>
    </xdr:to>
    <xdr:sp>
      <xdr:nvSpPr>
        <xdr:cNvPr id="10" name="CustomShape 1"/>
        <xdr:cNvSpPr/>
      </xdr:nvSpPr>
      <xdr:spPr>
        <a:xfrm>
          <a:off x="492120" y="50760"/>
          <a:ext cx="105480" cy="520560"/>
        </a:xfrm>
        <a:custGeom>
          <a:avLst/>
          <a:gdLst/>
          <a:ahLst/>
          <a:rect l="l" t="t"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solidFill>
          <a:srgbClr val="29a7df"/>
        </a:solidFill>
        <a:ln w="9360">
          <a:noFill/>
        </a:ln>
      </xdr:spPr>
      <xdr:style>
        <a:lnRef idx="0"/>
        <a:fillRef idx="0"/>
        <a:effectRef idx="0"/>
        <a:fontRef idx="minor"/>
      </xdr:style>
    </xdr:sp>
    <xdr:clientData/>
  </xdr:twoCellAnchor>
  <xdr:twoCellAnchor editAs="absolute">
    <xdr:from>
      <xdr:col>0</xdr:col>
      <xdr:colOff>637920</xdr:colOff>
      <xdr:row>0</xdr:row>
      <xdr:rowOff>158760</xdr:rowOff>
    </xdr:from>
    <xdr:to>
      <xdr:col>1</xdr:col>
      <xdr:colOff>170640</xdr:colOff>
      <xdr:row>0</xdr:row>
      <xdr:rowOff>573120</xdr:rowOff>
    </xdr:to>
    <xdr:sp>
      <xdr:nvSpPr>
        <xdr:cNvPr id="11" name="CustomShape 1"/>
        <xdr:cNvSpPr/>
      </xdr:nvSpPr>
      <xdr:spPr>
        <a:xfrm>
          <a:off x="637920" y="158760"/>
          <a:ext cx="370800" cy="414360"/>
        </a:xfrm>
        <a:custGeom>
          <a:avLst/>
          <a:gdLst/>
          <a:ahLst/>
          <a:rect l="l" t="t"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solidFill>
          <a:srgbClr val="29a7df"/>
        </a:solidFill>
        <a:ln w="9360">
          <a:noFill/>
        </a:ln>
      </xdr:spPr>
      <xdr:style>
        <a:lnRef idx="0"/>
        <a:fillRef idx="0"/>
        <a:effectRef idx="0"/>
        <a:fontRef idx="minor"/>
      </xdr:style>
    </xdr:sp>
    <xdr:clientData/>
  </xdr:twoCellAnchor>
  <xdr:twoCellAnchor editAs="absolute">
    <xdr:from>
      <xdr:col>0</xdr:col>
      <xdr:colOff>88920</xdr:colOff>
      <xdr:row>0</xdr:row>
      <xdr:rowOff>158760</xdr:rowOff>
    </xdr:from>
    <xdr:to>
      <xdr:col>0</xdr:col>
      <xdr:colOff>450720</xdr:colOff>
      <xdr:row>0</xdr:row>
      <xdr:rowOff>573120</xdr:rowOff>
    </xdr:to>
    <xdr:sp>
      <xdr:nvSpPr>
        <xdr:cNvPr id="12" name="CustomShape 1"/>
        <xdr:cNvSpPr/>
      </xdr:nvSpPr>
      <xdr:spPr>
        <a:xfrm>
          <a:off x="88920" y="158760"/>
          <a:ext cx="361800" cy="414360"/>
        </a:xfrm>
        <a:custGeom>
          <a:avLst/>
          <a:gdLst/>
          <a:ahLst/>
          <a:rect l="l" t="t"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solidFill>
          <a:srgbClr val="29a7df"/>
        </a:solidFill>
        <a:ln w="9360">
          <a:noFill/>
        </a:ln>
      </xdr:spPr>
      <xdr:style>
        <a:lnRef idx="0"/>
        <a:fillRef idx="0"/>
        <a:effectRef idx="0"/>
        <a:fontRef idx="minor"/>
      </xdr:style>
    </xdr:sp>
    <xdr:clientData/>
  </xdr:twoCellAnchor>
  <xdr:twoCellAnchor editAs="absolute">
    <xdr:from>
      <xdr:col>1</xdr:col>
      <xdr:colOff>212040</xdr:colOff>
      <xdr:row>0</xdr:row>
      <xdr:rowOff>169560</xdr:rowOff>
    </xdr:from>
    <xdr:to>
      <xdr:col>1</xdr:col>
      <xdr:colOff>562680</xdr:colOff>
      <xdr:row>0</xdr:row>
      <xdr:rowOff>573120</xdr:rowOff>
    </xdr:to>
    <xdr:sp>
      <xdr:nvSpPr>
        <xdr:cNvPr id="13" name="CustomShape 1"/>
        <xdr:cNvSpPr/>
      </xdr:nvSpPr>
      <xdr:spPr>
        <a:xfrm>
          <a:off x="1050120" y="169560"/>
          <a:ext cx="350640" cy="403560"/>
        </a:xfrm>
        <a:custGeom>
          <a:avLst/>
          <a:gdLst/>
          <a:ahLst/>
          <a:rect l="l" t="t"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solidFill>
          <a:srgbClr val="29a7df"/>
        </a:solidFill>
        <a:ln w="9360">
          <a:noFill/>
        </a:ln>
      </xdr:spPr>
      <xdr:style>
        <a:lnRef idx="0"/>
        <a:fillRef idx="0"/>
        <a:effectRef idx="0"/>
        <a:fontRef idx="minor"/>
      </xdr:style>
    </xdr:sp>
    <xdr:clientData/>
  </xdr:twoCellAnchor>
  <xdr:twoCellAnchor editAs="absolute">
    <xdr:from>
      <xdr:col>1</xdr:col>
      <xdr:colOff>606240</xdr:colOff>
      <xdr:row>0</xdr:row>
      <xdr:rowOff>50760</xdr:rowOff>
    </xdr:from>
    <xdr:to>
      <xdr:col>2</xdr:col>
      <xdr:colOff>144360</xdr:colOff>
      <xdr:row>0</xdr:row>
      <xdr:rowOff>573120</xdr:rowOff>
    </xdr:to>
    <xdr:sp>
      <xdr:nvSpPr>
        <xdr:cNvPr id="14" name="CustomShape 1"/>
        <xdr:cNvSpPr/>
      </xdr:nvSpPr>
      <xdr:spPr>
        <a:xfrm>
          <a:off x="1444320" y="50760"/>
          <a:ext cx="376200" cy="522360"/>
        </a:xfrm>
        <a:custGeom>
          <a:avLst/>
          <a:gdLst/>
          <a:ahLst/>
          <a:rect l="l" t="t"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solidFill>
          <a:srgbClr val="29a7df"/>
        </a:solidFill>
        <a:ln w="9360">
          <a:noFill/>
        </a:ln>
      </xdr:spPr>
      <xdr:style>
        <a:lnRef idx="0"/>
        <a:fillRef idx="0"/>
        <a:effectRef idx="0"/>
        <a:fontRef idx="minor"/>
      </xdr:style>
    </xdr:sp>
    <xdr:clientData/>
  </xdr:twoCellAnchor>
  <xdr:twoCellAnchor editAs="absolute">
    <xdr:from>
      <xdr:col>2</xdr:col>
      <xdr:colOff>185760</xdr:colOff>
      <xdr:row>0</xdr:row>
      <xdr:rowOff>158760</xdr:rowOff>
    </xdr:from>
    <xdr:to>
      <xdr:col>2</xdr:col>
      <xdr:colOff>556560</xdr:colOff>
      <xdr:row>0</xdr:row>
      <xdr:rowOff>573120</xdr:rowOff>
    </xdr:to>
    <xdr:sp>
      <xdr:nvSpPr>
        <xdr:cNvPr id="15" name="CustomShape 1"/>
        <xdr:cNvSpPr/>
      </xdr:nvSpPr>
      <xdr:spPr>
        <a:xfrm>
          <a:off x="1861920" y="158760"/>
          <a:ext cx="370800" cy="414360"/>
        </a:xfrm>
        <a:custGeom>
          <a:avLst/>
          <a:gdLst/>
          <a:ahLst/>
          <a:rect l="l" t="t"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solidFill>
          <a:srgbClr val="29a7df"/>
        </a:solidFill>
        <a:ln w="9360">
          <a:noFill/>
        </a:ln>
      </xdr:spPr>
      <xdr:style>
        <a:lnRef idx="0"/>
        <a:fillRef idx="0"/>
        <a:effectRef idx="0"/>
        <a:fontRef idx="minor"/>
      </xdr:style>
    </xdr:sp>
    <xdr:clientData/>
  </xdr:twoCellAnchor>
  <xdr:twoCellAnchor editAs="absolute">
    <xdr:from>
      <xdr:col>3</xdr:col>
      <xdr:colOff>9360</xdr:colOff>
      <xdr:row>0</xdr:row>
      <xdr:rowOff>158760</xdr:rowOff>
    </xdr:from>
    <xdr:to>
      <xdr:col>3</xdr:col>
      <xdr:colOff>349200</xdr:colOff>
      <xdr:row>0</xdr:row>
      <xdr:rowOff>573120</xdr:rowOff>
    </xdr:to>
    <xdr:sp>
      <xdr:nvSpPr>
        <xdr:cNvPr id="16" name="CustomShape 1"/>
        <xdr:cNvSpPr/>
      </xdr:nvSpPr>
      <xdr:spPr>
        <a:xfrm>
          <a:off x="2523960" y="158760"/>
          <a:ext cx="339840" cy="414360"/>
        </a:xfrm>
        <a:custGeom>
          <a:avLst/>
          <a:gdLst/>
          <a:ahLst/>
          <a:rect l="l" t="t"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solidFill>
          <a:srgbClr val="29a7df"/>
        </a:solidFill>
        <a:ln w="9360">
          <a:noFill/>
        </a:ln>
      </xdr:spPr>
      <xdr:style>
        <a:lnRef idx="0"/>
        <a:fillRef idx="0"/>
        <a:effectRef idx="0"/>
        <a:fontRef idx="minor"/>
      </xdr:style>
    </xdr:sp>
    <xdr:clientData/>
  </xdr:twoCellAnchor>
  <xdr:twoCellAnchor editAs="absolute">
    <xdr:from>
      <xdr:col>3</xdr:col>
      <xdr:colOff>375120</xdr:colOff>
      <xdr:row>0</xdr:row>
      <xdr:rowOff>161640</xdr:rowOff>
    </xdr:from>
    <xdr:to>
      <xdr:col>3</xdr:col>
      <xdr:colOff>456840</xdr:colOff>
      <xdr:row>0</xdr:row>
      <xdr:rowOff>244080</xdr:rowOff>
    </xdr:to>
    <xdr:sp>
      <xdr:nvSpPr>
        <xdr:cNvPr id="17" name="CustomShape 1"/>
        <xdr:cNvSpPr/>
      </xdr:nvSpPr>
      <xdr:spPr>
        <a:xfrm>
          <a:off x="2889720" y="161640"/>
          <a:ext cx="81720" cy="82440"/>
        </a:xfrm>
        <a:custGeom>
          <a:avLst/>
          <a:gdLst/>
          <a:ahLst/>
          <a:rect l="l" t="t"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solidFill>
          <a:srgbClr val="29a7d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595080</xdr:colOff>
      <xdr:row>0</xdr:row>
      <xdr:rowOff>169560</xdr:rowOff>
    </xdr:from>
    <xdr:to>
      <xdr:col>2</xdr:col>
      <xdr:colOff>831960</xdr:colOff>
      <xdr:row>0</xdr:row>
      <xdr:rowOff>571320</xdr:rowOff>
    </xdr:to>
    <xdr:sp>
      <xdr:nvSpPr>
        <xdr:cNvPr id="18" name="CustomShape 1"/>
        <xdr:cNvSpPr/>
      </xdr:nvSpPr>
      <xdr:spPr>
        <a:xfrm>
          <a:off x="2271240" y="169560"/>
          <a:ext cx="236880" cy="401760"/>
        </a:xfrm>
        <a:custGeom>
          <a:avLst/>
          <a:gdLst/>
          <a:ahLst/>
          <a:rect l="l" t="t"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solidFill>
          <a:srgbClr val="29a7df"/>
        </a:solidFill>
        <a:ln w="9360">
          <a:noFill/>
        </a:ln>
      </xdr:spPr>
      <xdr:style>
        <a:lnRef idx="0"/>
        <a:fillRef idx="0"/>
        <a:effectRef idx="0"/>
        <a:fontRef idx="minor"/>
      </xdr:style>
    </xdr:sp>
    <xdr:clientData/>
  </xdr:twoCellAnchor>
  <xdr:twoCellAnchor editAs="absolute">
    <xdr:from>
      <xdr:col>0</xdr:col>
      <xdr:colOff>492120</xdr:colOff>
      <xdr:row>0</xdr:row>
      <xdr:rowOff>50760</xdr:rowOff>
    </xdr:from>
    <xdr:to>
      <xdr:col>0</xdr:col>
      <xdr:colOff>597600</xdr:colOff>
      <xdr:row>0</xdr:row>
      <xdr:rowOff>571320</xdr:rowOff>
    </xdr:to>
    <xdr:sp>
      <xdr:nvSpPr>
        <xdr:cNvPr id="19" name="CustomShape 1"/>
        <xdr:cNvSpPr/>
      </xdr:nvSpPr>
      <xdr:spPr>
        <a:xfrm>
          <a:off x="492120" y="50760"/>
          <a:ext cx="105480" cy="520560"/>
        </a:xfrm>
        <a:custGeom>
          <a:avLst/>
          <a:gdLst/>
          <a:ahLst/>
          <a:rect l="l" t="t"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solidFill>
          <a:srgbClr val="29a7df"/>
        </a:solidFill>
        <a:ln w="9360">
          <a:noFill/>
        </a:ln>
      </xdr:spPr>
      <xdr:style>
        <a:lnRef idx="0"/>
        <a:fillRef idx="0"/>
        <a:effectRef idx="0"/>
        <a:fontRef idx="minor"/>
      </xdr:style>
    </xdr:sp>
    <xdr:clientData/>
  </xdr:twoCellAnchor>
  <xdr:twoCellAnchor editAs="absolute">
    <xdr:from>
      <xdr:col>0</xdr:col>
      <xdr:colOff>637920</xdr:colOff>
      <xdr:row>0</xdr:row>
      <xdr:rowOff>158760</xdr:rowOff>
    </xdr:from>
    <xdr:to>
      <xdr:col>1</xdr:col>
      <xdr:colOff>170640</xdr:colOff>
      <xdr:row>0</xdr:row>
      <xdr:rowOff>573120</xdr:rowOff>
    </xdr:to>
    <xdr:sp>
      <xdr:nvSpPr>
        <xdr:cNvPr id="20" name="CustomShape 1"/>
        <xdr:cNvSpPr/>
      </xdr:nvSpPr>
      <xdr:spPr>
        <a:xfrm>
          <a:off x="637920" y="158760"/>
          <a:ext cx="370800" cy="414360"/>
        </a:xfrm>
        <a:custGeom>
          <a:avLst/>
          <a:gdLst/>
          <a:ahLst/>
          <a:rect l="l" t="t"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solidFill>
          <a:srgbClr val="29a7df"/>
        </a:solidFill>
        <a:ln w="9360">
          <a:noFill/>
        </a:ln>
      </xdr:spPr>
      <xdr:style>
        <a:lnRef idx="0"/>
        <a:fillRef idx="0"/>
        <a:effectRef idx="0"/>
        <a:fontRef idx="minor"/>
      </xdr:style>
    </xdr:sp>
    <xdr:clientData/>
  </xdr:twoCellAnchor>
  <xdr:twoCellAnchor editAs="absolute">
    <xdr:from>
      <xdr:col>0</xdr:col>
      <xdr:colOff>88920</xdr:colOff>
      <xdr:row>0</xdr:row>
      <xdr:rowOff>158760</xdr:rowOff>
    </xdr:from>
    <xdr:to>
      <xdr:col>0</xdr:col>
      <xdr:colOff>450720</xdr:colOff>
      <xdr:row>0</xdr:row>
      <xdr:rowOff>573120</xdr:rowOff>
    </xdr:to>
    <xdr:sp>
      <xdr:nvSpPr>
        <xdr:cNvPr id="21" name="CustomShape 1"/>
        <xdr:cNvSpPr/>
      </xdr:nvSpPr>
      <xdr:spPr>
        <a:xfrm>
          <a:off x="88920" y="158760"/>
          <a:ext cx="361800" cy="414360"/>
        </a:xfrm>
        <a:custGeom>
          <a:avLst/>
          <a:gdLst/>
          <a:ahLst/>
          <a:rect l="l" t="t"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solidFill>
          <a:srgbClr val="29a7df"/>
        </a:solidFill>
        <a:ln w="9360">
          <a:noFill/>
        </a:ln>
      </xdr:spPr>
      <xdr:style>
        <a:lnRef idx="0"/>
        <a:fillRef idx="0"/>
        <a:effectRef idx="0"/>
        <a:fontRef idx="minor"/>
      </xdr:style>
    </xdr:sp>
    <xdr:clientData/>
  </xdr:twoCellAnchor>
  <xdr:twoCellAnchor editAs="absolute">
    <xdr:from>
      <xdr:col>1</xdr:col>
      <xdr:colOff>212040</xdr:colOff>
      <xdr:row>0</xdr:row>
      <xdr:rowOff>169560</xdr:rowOff>
    </xdr:from>
    <xdr:to>
      <xdr:col>1</xdr:col>
      <xdr:colOff>562680</xdr:colOff>
      <xdr:row>0</xdr:row>
      <xdr:rowOff>573120</xdr:rowOff>
    </xdr:to>
    <xdr:sp>
      <xdr:nvSpPr>
        <xdr:cNvPr id="22" name="CustomShape 1"/>
        <xdr:cNvSpPr/>
      </xdr:nvSpPr>
      <xdr:spPr>
        <a:xfrm>
          <a:off x="1050120" y="169560"/>
          <a:ext cx="350640" cy="403560"/>
        </a:xfrm>
        <a:custGeom>
          <a:avLst/>
          <a:gdLst/>
          <a:ahLst/>
          <a:rect l="l" t="t"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solidFill>
          <a:srgbClr val="29a7df"/>
        </a:solidFill>
        <a:ln w="9360">
          <a:noFill/>
        </a:ln>
      </xdr:spPr>
      <xdr:style>
        <a:lnRef idx="0"/>
        <a:fillRef idx="0"/>
        <a:effectRef idx="0"/>
        <a:fontRef idx="minor"/>
      </xdr:style>
    </xdr:sp>
    <xdr:clientData/>
  </xdr:twoCellAnchor>
  <xdr:twoCellAnchor editAs="absolute">
    <xdr:from>
      <xdr:col>1</xdr:col>
      <xdr:colOff>606240</xdr:colOff>
      <xdr:row>0</xdr:row>
      <xdr:rowOff>50760</xdr:rowOff>
    </xdr:from>
    <xdr:to>
      <xdr:col>2</xdr:col>
      <xdr:colOff>144360</xdr:colOff>
      <xdr:row>0</xdr:row>
      <xdr:rowOff>573120</xdr:rowOff>
    </xdr:to>
    <xdr:sp>
      <xdr:nvSpPr>
        <xdr:cNvPr id="23" name="CustomShape 1"/>
        <xdr:cNvSpPr/>
      </xdr:nvSpPr>
      <xdr:spPr>
        <a:xfrm>
          <a:off x="1444320" y="50760"/>
          <a:ext cx="376200" cy="522360"/>
        </a:xfrm>
        <a:custGeom>
          <a:avLst/>
          <a:gdLst/>
          <a:ahLst/>
          <a:rect l="l" t="t"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solidFill>
          <a:srgbClr val="29a7df"/>
        </a:solidFill>
        <a:ln w="9360">
          <a:noFill/>
        </a:ln>
      </xdr:spPr>
      <xdr:style>
        <a:lnRef idx="0"/>
        <a:fillRef idx="0"/>
        <a:effectRef idx="0"/>
        <a:fontRef idx="minor"/>
      </xdr:style>
    </xdr:sp>
    <xdr:clientData/>
  </xdr:twoCellAnchor>
  <xdr:twoCellAnchor editAs="absolute">
    <xdr:from>
      <xdr:col>2</xdr:col>
      <xdr:colOff>185760</xdr:colOff>
      <xdr:row>0</xdr:row>
      <xdr:rowOff>158760</xdr:rowOff>
    </xdr:from>
    <xdr:to>
      <xdr:col>2</xdr:col>
      <xdr:colOff>556560</xdr:colOff>
      <xdr:row>0</xdr:row>
      <xdr:rowOff>573120</xdr:rowOff>
    </xdr:to>
    <xdr:sp>
      <xdr:nvSpPr>
        <xdr:cNvPr id="24" name="CustomShape 1"/>
        <xdr:cNvSpPr/>
      </xdr:nvSpPr>
      <xdr:spPr>
        <a:xfrm>
          <a:off x="1861920" y="158760"/>
          <a:ext cx="370800" cy="414360"/>
        </a:xfrm>
        <a:custGeom>
          <a:avLst/>
          <a:gdLst/>
          <a:ahLst/>
          <a:rect l="l" t="t"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solidFill>
          <a:srgbClr val="29a7df"/>
        </a:solidFill>
        <a:ln w="9360">
          <a:noFill/>
        </a:ln>
      </xdr:spPr>
      <xdr:style>
        <a:lnRef idx="0"/>
        <a:fillRef idx="0"/>
        <a:effectRef idx="0"/>
        <a:fontRef idx="minor"/>
      </xdr:style>
    </xdr:sp>
    <xdr:clientData/>
  </xdr:twoCellAnchor>
  <xdr:twoCellAnchor editAs="absolute">
    <xdr:from>
      <xdr:col>3</xdr:col>
      <xdr:colOff>9360</xdr:colOff>
      <xdr:row>0</xdr:row>
      <xdr:rowOff>158760</xdr:rowOff>
    </xdr:from>
    <xdr:to>
      <xdr:col>3</xdr:col>
      <xdr:colOff>349200</xdr:colOff>
      <xdr:row>0</xdr:row>
      <xdr:rowOff>573120</xdr:rowOff>
    </xdr:to>
    <xdr:sp>
      <xdr:nvSpPr>
        <xdr:cNvPr id="25" name="CustomShape 1"/>
        <xdr:cNvSpPr/>
      </xdr:nvSpPr>
      <xdr:spPr>
        <a:xfrm>
          <a:off x="2523960" y="158760"/>
          <a:ext cx="339840" cy="414360"/>
        </a:xfrm>
        <a:custGeom>
          <a:avLst/>
          <a:gdLst/>
          <a:ahLst/>
          <a:rect l="l" t="t"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solidFill>
          <a:srgbClr val="29a7df"/>
        </a:solidFill>
        <a:ln w="9360">
          <a:noFill/>
        </a:ln>
      </xdr:spPr>
      <xdr:style>
        <a:lnRef idx="0"/>
        <a:fillRef idx="0"/>
        <a:effectRef idx="0"/>
        <a:fontRef idx="minor"/>
      </xdr:style>
    </xdr:sp>
    <xdr:clientData/>
  </xdr:twoCellAnchor>
  <xdr:twoCellAnchor editAs="absolute">
    <xdr:from>
      <xdr:col>3</xdr:col>
      <xdr:colOff>375120</xdr:colOff>
      <xdr:row>0</xdr:row>
      <xdr:rowOff>161640</xdr:rowOff>
    </xdr:from>
    <xdr:to>
      <xdr:col>3</xdr:col>
      <xdr:colOff>456840</xdr:colOff>
      <xdr:row>0</xdr:row>
      <xdr:rowOff>244080</xdr:rowOff>
    </xdr:to>
    <xdr:sp>
      <xdr:nvSpPr>
        <xdr:cNvPr id="26" name="CustomShape 1"/>
        <xdr:cNvSpPr/>
      </xdr:nvSpPr>
      <xdr:spPr>
        <a:xfrm>
          <a:off x="2889720" y="161640"/>
          <a:ext cx="81720" cy="82440"/>
        </a:xfrm>
        <a:custGeom>
          <a:avLst/>
          <a:gdLst/>
          <a:ahLst/>
          <a:rect l="l" t="t"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solidFill>
          <a:srgbClr val="29a7d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38"/>
  <sheetViews>
    <sheetView windowProtection="false"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F12" activeCellId="0" sqref="F12"/>
    </sheetView>
  </sheetViews>
  <sheetFormatPr defaultRowHeight="15"/>
  <cols>
    <col collapsed="false" hidden="false" max="5" min="1" style="0" width="10.8279069767442"/>
    <col collapsed="false" hidden="false" max="6" min="6" style="0" width="18.8697674418605"/>
    <col collapsed="false" hidden="false" max="1025" min="7" style="0" width="10.8279069767442"/>
  </cols>
  <sheetData>
    <row r="1" customFormat="false" ht="55" hidden="false" customHeight="true" outlineLevel="0" collapsed="false">
      <c r="A1" s="1"/>
      <c r="B1" s="1"/>
      <c r="C1" s="1"/>
      <c r="D1" s="1"/>
      <c r="E1" s="1"/>
      <c r="F1" s="1"/>
      <c r="G1" s="1"/>
    </row>
    <row r="2" customFormat="false" ht="45" hidden="false" customHeight="false" outlineLevel="0" collapsed="false">
      <c r="A2" s="2" t="s">
        <v>0</v>
      </c>
      <c r="B2" s="2"/>
      <c r="C2" s="2"/>
      <c r="D2" s="2"/>
      <c r="E2" s="2"/>
      <c r="F2" s="2"/>
      <c r="G2" s="2"/>
    </row>
    <row r="4" customFormat="false" ht="30" hidden="false" customHeight="false" outlineLevel="0" collapsed="false">
      <c r="A4" s="3" t="s">
        <v>1</v>
      </c>
      <c r="B4" s="3"/>
      <c r="C4" s="3"/>
      <c r="D4" s="3"/>
      <c r="E4" s="3"/>
      <c r="F4" s="3"/>
      <c r="G4" s="3"/>
    </row>
    <row r="5" customFormat="false" ht="82" hidden="false" customHeight="true" outlineLevel="0" collapsed="false">
      <c r="A5" s="4" t="s">
        <v>2</v>
      </c>
      <c r="B5" s="4"/>
      <c r="C5" s="4"/>
      <c r="D5" s="4"/>
      <c r="E5" s="4"/>
      <c r="F5" s="4"/>
      <c r="G5" s="4"/>
      <c r="H5" s="4"/>
    </row>
    <row r="6" customFormat="false" ht="15" hidden="false" customHeight="false" outlineLevel="0" collapsed="false">
      <c r="A6" s="5"/>
    </row>
    <row r="7" customFormat="false" ht="19" hidden="false" customHeight="false" outlineLevel="0" collapsed="false">
      <c r="A7" s="6" t="s">
        <v>3</v>
      </c>
      <c r="B7" s="6"/>
      <c r="C7" s="6"/>
      <c r="D7" s="7" t="s">
        <v>4</v>
      </c>
      <c r="E7" s="8" t="s">
        <v>5</v>
      </c>
      <c r="F7" s="8"/>
      <c r="G7" s="8"/>
      <c r="H7" s="8"/>
    </row>
    <row r="8" customFormat="false" ht="15" hidden="false" customHeight="false" outlineLevel="0" collapsed="false">
      <c r="A8" s="9" t="s">
        <v>6</v>
      </c>
      <c r="B8" s="9"/>
      <c r="C8" s="9"/>
      <c r="D8" s="10" t="n">
        <v>128</v>
      </c>
      <c r="E8" s="9" t="s">
        <v>7</v>
      </c>
      <c r="F8" s="9"/>
      <c r="G8" s="9"/>
      <c r="H8" s="9"/>
    </row>
    <row r="9" customFormat="false" ht="15" hidden="false" customHeight="false" outlineLevel="0" collapsed="false">
      <c r="A9" s="9" t="s">
        <v>8</v>
      </c>
      <c r="B9" s="9"/>
      <c r="C9" s="9"/>
      <c r="D9" s="10" t="n">
        <v>20</v>
      </c>
      <c r="E9" s="9" t="s">
        <v>9</v>
      </c>
      <c r="F9" s="9"/>
      <c r="G9" s="9"/>
      <c r="H9" s="9"/>
    </row>
    <row r="10" customFormat="false" ht="15" hidden="false" customHeight="false" outlineLevel="0" collapsed="false">
      <c r="A10" s="9" t="s">
        <v>10</v>
      </c>
      <c r="B10" s="9"/>
      <c r="C10" s="9"/>
      <c r="D10" s="10" t="n">
        <v>12</v>
      </c>
      <c r="E10" s="9" t="s">
        <v>11</v>
      </c>
      <c r="F10" s="9"/>
      <c r="G10" s="9"/>
      <c r="H10" s="9"/>
    </row>
    <row r="11" customFormat="false" ht="15" hidden="false" customHeight="false" outlineLevel="0" collapsed="false">
      <c r="A11" s="9" t="s">
        <v>12</v>
      </c>
      <c r="B11" s="9"/>
      <c r="C11" s="9"/>
      <c r="D11" s="10" t="n">
        <v>2</v>
      </c>
      <c r="E11" s="9" t="s">
        <v>13</v>
      </c>
      <c r="F11" s="9"/>
      <c r="G11" s="9"/>
      <c r="H11" s="9"/>
    </row>
    <row r="13" customFormat="false" ht="15" hidden="false" customHeight="false" outlineLevel="0" collapsed="false">
      <c r="A13" s="11" t="s">
        <v>14</v>
      </c>
      <c r="B13" s="11"/>
      <c r="C13" s="11"/>
      <c r="D13" s="11"/>
      <c r="E13" s="11"/>
      <c r="F13" s="11"/>
      <c r="G13" s="11"/>
      <c r="H13" s="11"/>
    </row>
    <row r="14" customFormat="false" ht="15" hidden="false" customHeight="false" outlineLevel="0" collapsed="false">
      <c r="A14" s="11"/>
      <c r="B14" s="11"/>
      <c r="C14" s="11"/>
      <c r="D14" s="11"/>
      <c r="E14" s="11"/>
      <c r="F14" s="11"/>
      <c r="G14" s="11"/>
      <c r="H14" s="11"/>
    </row>
    <row r="15" customFormat="false" ht="29" hidden="false" customHeight="true" outlineLevel="0" collapsed="false">
      <c r="A15" s="11"/>
      <c r="B15" s="11"/>
      <c r="C15" s="11"/>
      <c r="D15" s="11"/>
      <c r="E15" s="11"/>
      <c r="F15" s="11"/>
      <c r="G15" s="11"/>
      <c r="H15" s="11"/>
    </row>
    <row r="16" customFormat="false" ht="79" hidden="false" customHeight="true" outlineLevel="0" collapsed="false">
      <c r="A16" s="4" t="s">
        <v>15</v>
      </c>
      <c r="B16" s="4"/>
      <c r="C16" s="4"/>
      <c r="D16" s="4"/>
      <c r="E16" s="4"/>
      <c r="F16" s="4"/>
      <c r="G16" s="4"/>
      <c r="H16" s="4"/>
    </row>
    <row r="18" customFormat="false" ht="19" hidden="false" customHeight="false" outlineLevel="0" collapsed="false">
      <c r="A18" s="6" t="s">
        <v>16</v>
      </c>
      <c r="B18" s="6"/>
      <c r="C18" s="6"/>
      <c r="D18" s="7" t="s">
        <v>17</v>
      </c>
      <c r="E18" s="7" t="s">
        <v>18</v>
      </c>
      <c r="F18" s="7" t="s">
        <v>19</v>
      </c>
      <c r="G18" s="7" t="s">
        <v>20</v>
      </c>
    </row>
    <row r="19" customFormat="false" ht="15" hidden="false" customHeight="false" outlineLevel="0" collapsed="false">
      <c r="A19" s="9" t="s">
        <v>21</v>
      </c>
      <c r="B19" s="9"/>
      <c r="C19" s="9"/>
      <c r="D19" s="0" t="s">
        <v>22</v>
      </c>
      <c r="E19" s="10" t="n">
        <v>1</v>
      </c>
      <c r="F19" s="10" t="n">
        <v>8192</v>
      </c>
      <c r="G19" s="0" t="s">
        <v>23</v>
      </c>
    </row>
    <row r="20" customFormat="false" ht="15" hidden="false" customHeight="false" outlineLevel="0" collapsed="false">
      <c r="A20" s="9" t="s">
        <v>24</v>
      </c>
      <c r="B20" s="9"/>
      <c r="C20" s="9"/>
      <c r="D20" s="0" t="s">
        <v>22</v>
      </c>
      <c r="E20" s="10" t="n">
        <v>0</v>
      </c>
      <c r="F20" s="10" t="n">
        <v>8192</v>
      </c>
      <c r="G20" s="0" t="s">
        <v>25</v>
      </c>
    </row>
    <row r="21" customFormat="false" ht="15" hidden="false" customHeight="false" outlineLevel="0" collapsed="false">
      <c r="A21" s="9" t="s">
        <v>26</v>
      </c>
      <c r="B21" s="9"/>
      <c r="C21" s="9"/>
      <c r="D21" s="0" t="s">
        <v>22</v>
      </c>
      <c r="E21" s="10" t="n">
        <v>1</v>
      </c>
      <c r="F21" s="10" t="n">
        <v>1024</v>
      </c>
      <c r="G21" s="0" t="s">
        <v>27</v>
      </c>
    </row>
    <row r="22" customFormat="false" ht="15" hidden="false" customHeight="false" outlineLevel="0" collapsed="false">
      <c r="A22" s="9" t="s">
        <v>28</v>
      </c>
      <c r="B22" s="9"/>
      <c r="C22" s="9"/>
      <c r="D22" s="0" t="s">
        <v>22</v>
      </c>
      <c r="E22" s="10" t="n">
        <v>0</v>
      </c>
      <c r="F22" s="10" t="n">
        <v>0</v>
      </c>
      <c r="G22" s="0" t="s">
        <v>29</v>
      </c>
    </row>
    <row r="23" customFormat="false" ht="15" hidden="false" customHeight="false" outlineLevel="0" collapsed="false">
      <c r="A23" s="9" t="s">
        <v>30</v>
      </c>
      <c r="B23" s="9"/>
      <c r="C23" s="9"/>
      <c r="D23" s="0" t="s">
        <v>31</v>
      </c>
      <c r="E23" s="10" t="n">
        <v>1</v>
      </c>
      <c r="F23" s="10" t="n">
        <v>1024</v>
      </c>
      <c r="G23" s="0" t="s">
        <v>32</v>
      </c>
    </row>
    <row r="24" customFormat="false" ht="15" hidden="false" customHeight="false" outlineLevel="0" collapsed="false">
      <c r="A24" s="9" t="s">
        <v>33</v>
      </c>
      <c r="B24" s="9"/>
      <c r="C24" s="9"/>
      <c r="D24" s="0" t="s">
        <v>31</v>
      </c>
      <c r="E24" s="10" t="n">
        <v>0</v>
      </c>
      <c r="F24" s="10" t="n">
        <f aca="false">16*1024</f>
        <v>16384</v>
      </c>
      <c r="G24" s="0" t="s">
        <v>34</v>
      </c>
    </row>
    <row r="25" customFormat="false" ht="15" hidden="false" customHeight="false" outlineLevel="0" collapsed="false">
      <c r="A25" s="9" t="s">
        <v>35</v>
      </c>
      <c r="B25" s="9"/>
      <c r="C25" s="9"/>
      <c r="D25" s="0" t="s">
        <v>31</v>
      </c>
      <c r="E25" s="10" t="n">
        <v>0</v>
      </c>
      <c r="F25" s="10" t="n">
        <f aca="false">12*1024</f>
        <v>12288</v>
      </c>
      <c r="G25" s="0" t="s">
        <v>36</v>
      </c>
    </row>
    <row r="26" customFormat="false" ht="15" hidden="false" customHeight="false" outlineLevel="0" collapsed="false">
      <c r="A26" s="9" t="s">
        <v>37</v>
      </c>
      <c r="B26" s="9"/>
      <c r="C26" s="9"/>
      <c r="D26" s="0" t="s">
        <v>31</v>
      </c>
      <c r="E26" s="10" t="n">
        <v>1</v>
      </c>
      <c r="F26" s="10" t="n">
        <v>2048</v>
      </c>
      <c r="G26" s="0" t="s">
        <v>38</v>
      </c>
    </row>
    <row r="27" customFormat="false" ht="15" hidden="false" customHeight="false" outlineLevel="0" collapsed="false">
      <c r="A27" s="9" t="s">
        <v>39</v>
      </c>
      <c r="B27" s="9"/>
      <c r="C27" s="9"/>
      <c r="D27" s="0" t="s">
        <v>31</v>
      </c>
      <c r="E27" s="10" t="n">
        <v>1</v>
      </c>
      <c r="F27" s="10" t="n">
        <v>1024</v>
      </c>
      <c r="G27" s="0" t="s">
        <v>40</v>
      </c>
    </row>
    <row r="28" customFormat="false" ht="15" hidden="false" customHeight="false" outlineLevel="0" collapsed="false">
      <c r="A28" s="12" t="s">
        <v>41</v>
      </c>
      <c r="B28" s="12"/>
      <c r="C28" s="12"/>
      <c r="D28" s="13"/>
      <c r="E28" s="13" t="n">
        <f aca="false">WorkerHostCPU-SUM(E19:E27)</f>
        <v>15</v>
      </c>
      <c r="F28" s="13" t="n">
        <f aca="false">(WorkerHostRAM*1024)-SUM(F19:F27)</f>
        <v>80896</v>
      </c>
    </row>
    <row r="29" customFormat="false" ht="15" hidden="false" customHeight="false" outlineLevel="0" collapsed="false">
      <c r="A29" s="9" t="s">
        <v>42</v>
      </c>
      <c r="B29" s="9"/>
      <c r="C29" s="9"/>
      <c r="E29" s="10" t="n">
        <v>4</v>
      </c>
      <c r="G29" s="0" t="s">
        <v>43</v>
      </c>
    </row>
    <row r="30" customFormat="false" ht="15" hidden="false" customHeight="false" outlineLevel="0" collapsed="false">
      <c r="A30" s="9" t="s">
        <v>44</v>
      </c>
      <c r="B30" s="9"/>
      <c r="C30" s="9"/>
      <c r="E30" s="0" t="n">
        <f aca="false">E29*E28</f>
        <v>60</v>
      </c>
      <c r="G30" s="0" t="s">
        <v>45</v>
      </c>
    </row>
    <row r="31" customFormat="false" ht="15" hidden="false" customHeight="false" outlineLevel="0" collapsed="false">
      <c r="A31" s="9" t="s">
        <v>46</v>
      </c>
      <c r="B31" s="9"/>
      <c r="C31" s="9"/>
      <c r="F31" s="0" t="n">
        <f aca="false">F28</f>
        <v>80896</v>
      </c>
      <c r="G31" s="0" t="s">
        <v>45</v>
      </c>
    </row>
    <row r="34" customFormat="false" ht="30" hidden="false" customHeight="false" outlineLevel="0" collapsed="false">
      <c r="A34" s="14" t="s">
        <v>47</v>
      </c>
      <c r="B34" s="14"/>
      <c r="C34" s="14"/>
      <c r="D34" s="14"/>
      <c r="E34" s="14"/>
      <c r="F34" s="14"/>
      <c r="G34" s="14"/>
      <c r="H34" s="15"/>
    </row>
    <row r="35" customFormat="false" ht="39" hidden="false" customHeight="true" outlineLevel="0" collapsed="false">
      <c r="A35" s="4" t="s">
        <v>48</v>
      </c>
      <c r="B35" s="4"/>
      <c r="C35" s="4"/>
      <c r="D35" s="4"/>
      <c r="E35" s="4"/>
      <c r="F35" s="4"/>
      <c r="G35" s="4"/>
      <c r="H35" s="4"/>
    </row>
    <row r="37" customFormat="false" ht="15" hidden="false" customHeight="false" outlineLevel="0" collapsed="false">
      <c r="D37" s="0" t="s">
        <v>4</v>
      </c>
    </row>
    <row r="38" customFormat="false" ht="15" hidden="false" customHeight="false" outlineLevel="0" collapsed="false">
      <c r="A38" s="9" t="s">
        <v>49</v>
      </c>
      <c r="B38" s="9"/>
      <c r="C38" s="9"/>
      <c r="D38" s="10" t="n">
        <v>10</v>
      </c>
    </row>
  </sheetData>
  <mergeCells count="33">
    <mergeCell ref="A1:G1"/>
    <mergeCell ref="A2:G2"/>
    <mergeCell ref="A4:G4"/>
    <mergeCell ref="A5:H5"/>
    <mergeCell ref="A7:C7"/>
    <mergeCell ref="E7:H7"/>
    <mergeCell ref="A8:C8"/>
    <mergeCell ref="E8:H8"/>
    <mergeCell ref="A9:C9"/>
    <mergeCell ref="E9:H9"/>
    <mergeCell ref="A10:C10"/>
    <mergeCell ref="E10:H10"/>
    <mergeCell ref="A11:C11"/>
    <mergeCell ref="E11:H11"/>
    <mergeCell ref="A13:H15"/>
    <mergeCell ref="A16:H16"/>
    <mergeCell ref="A18:C18"/>
    <mergeCell ref="A19:C19"/>
    <mergeCell ref="A20:C20"/>
    <mergeCell ref="A21:C21"/>
    <mergeCell ref="A22:C22"/>
    <mergeCell ref="A23:C23"/>
    <mergeCell ref="A24:C24"/>
    <mergeCell ref="A25:C25"/>
    <mergeCell ref="A26:C26"/>
    <mergeCell ref="A27:C27"/>
    <mergeCell ref="A28:C28"/>
    <mergeCell ref="A29:C29"/>
    <mergeCell ref="A30:C30"/>
    <mergeCell ref="A31:C31"/>
    <mergeCell ref="A34:G34"/>
    <mergeCell ref="A35:H35"/>
    <mergeCell ref="A38:C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I51"/>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F35" activeCellId="0" sqref="F35"/>
    </sheetView>
  </sheetViews>
  <sheetFormatPr defaultRowHeight="15"/>
  <cols>
    <col collapsed="false" hidden="false" max="3" min="1" style="0" width="10.8279069767442"/>
    <col collapsed="false" hidden="false" max="4" min="4" style="0" width="25.106976744186"/>
    <col collapsed="false" hidden="false" max="5" min="5" style="0" width="13.7813953488372"/>
    <col collapsed="false" hidden="false" max="1025" min="6" style="0" width="10.8279069767442"/>
  </cols>
  <sheetData>
    <row r="1" customFormat="false" ht="54" hidden="false" customHeight="true" outlineLevel="0" collapsed="false">
      <c r="A1" s="1"/>
      <c r="B1" s="1"/>
      <c r="C1" s="1"/>
      <c r="D1" s="1"/>
      <c r="E1" s="1"/>
      <c r="F1" s="1"/>
    </row>
    <row r="2" customFormat="false" ht="47" hidden="false" customHeight="true" outlineLevel="0" collapsed="false">
      <c r="A2" s="2" t="s">
        <v>50</v>
      </c>
      <c r="B2" s="2"/>
      <c r="C2" s="2"/>
      <c r="D2" s="2"/>
      <c r="E2" s="2"/>
      <c r="F2" s="2"/>
    </row>
    <row r="4" customFormat="false" ht="30" hidden="false" customHeight="false" outlineLevel="0" collapsed="false">
      <c r="A4" s="14" t="s">
        <v>51</v>
      </c>
      <c r="B4" s="14"/>
      <c r="C4" s="14"/>
      <c r="D4" s="14"/>
      <c r="E4" s="14"/>
      <c r="F4" s="14"/>
      <c r="G4" s="14"/>
    </row>
    <row r="5" customFormat="false" ht="41" hidden="false" customHeight="true" outlineLevel="0" collapsed="false">
      <c r="A5" s="4" t="s">
        <v>52</v>
      </c>
      <c r="B5" s="4"/>
      <c r="C5" s="4"/>
      <c r="D5" s="4"/>
      <c r="E5" s="4"/>
      <c r="F5" s="4"/>
      <c r="G5" s="4"/>
      <c r="H5" s="4"/>
    </row>
    <row r="7" customFormat="false" ht="19" hidden="false" customHeight="false" outlineLevel="0" collapsed="false">
      <c r="A7" s="6" t="s">
        <v>53</v>
      </c>
      <c r="B7" s="6"/>
      <c r="C7" s="6"/>
      <c r="D7" s="6"/>
      <c r="E7" s="6"/>
      <c r="F7" s="7" t="s">
        <v>54</v>
      </c>
    </row>
    <row r="8" customFormat="false" ht="15" hidden="false" customHeight="false" outlineLevel="0" collapsed="false">
      <c r="A8" s="9" t="s">
        <v>55</v>
      </c>
      <c r="B8" s="9"/>
      <c r="C8" s="9"/>
      <c r="D8" s="9"/>
      <c r="E8" s="9"/>
      <c r="F8" s="0" t="n">
        <f aca="false">HostAvailableVcore</f>
        <v>60</v>
      </c>
      <c r="G8" s="0" t="s">
        <v>56</v>
      </c>
    </row>
    <row r="9" customFormat="false" ht="15" hidden="false" customHeight="false" outlineLevel="0" collapsed="false">
      <c r="A9" s="9" t="s">
        <v>57</v>
      </c>
      <c r="B9" s="9"/>
      <c r="C9" s="9"/>
      <c r="D9" s="9"/>
      <c r="E9" s="9"/>
      <c r="F9" s="0" t="n">
        <f aca="false">HostAvailableMemory</f>
        <v>80896</v>
      </c>
      <c r="G9" s="0" t="s">
        <v>56</v>
      </c>
    </row>
    <row r="11" customFormat="false" ht="30" hidden="false" customHeight="false" outlineLevel="0" collapsed="false">
      <c r="A11" s="14" t="s">
        <v>58</v>
      </c>
      <c r="B11" s="14"/>
      <c r="C11" s="14"/>
      <c r="D11" s="14"/>
      <c r="E11" s="14"/>
      <c r="F11" s="14"/>
      <c r="G11" s="14"/>
    </row>
    <row r="12" customFormat="false" ht="67" hidden="false" customHeight="true" outlineLevel="0" collapsed="false">
      <c r="A12" s="4" t="s">
        <v>59</v>
      </c>
      <c r="B12" s="4"/>
      <c r="C12" s="4"/>
      <c r="D12" s="4"/>
      <c r="E12" s="4"/>
      <c r="F12" s="4"/>
      <c r="G12" s="4"/>
      <c r="H12" s="4"/>
    </row>
    <row r="14" customFormat="false" ht="19" hidden="false" customHeight="false" outlineLevel="0" collapsed="false">
      <c r="A14" s="6" t="s">
        <v>60</v>
      </c>
      <c r="B14" s="6"/>
      <c r="C14" s="6"/>
      <c r="D14" s="6"/>
      <c r="E14" s="6"/>
      <c r="F14" s="7" t="s">
        <v>54</v>
      </c>
      <c r="G14" s="0" t="s">
        <v>61</v>
      </c>
    </row>
    <row r="15" customFormat="false" ht="15" hidden="false" customHeight="false" outlineLevel="0" collapsed="false">
      <c r="A15" s="9" t="s">
        <v>62</v>
      </c>
      <c r="B15" s="9"/>
      <c r="C15" s="9"/>
      <c r="D15" s="9"/>
      <c r="E15" s="9"/>
      <c r="F15" s="0" t="n">
        <f aca="false">HostAvailableVcore*ClusterHostCount</f>
        <v>600</v>
      </c>
      <c r="G15" s="0" t="s">
        <v>63</v>
      </c>
    </row>
    <row r="16" customFormat="false" ht="15" hidden="false" customHeight="false" outlineLevel="0" collapsed="false">
      <c r="A16" s="9" t="s">
        <v>64</v>
      </c>
      <c r="B16" s="9"/>
      <c r="C16" s="9"/>
      <c r="D16" s="9"/>
      <c r="E16" s="9"/>
      <c r="F16" s="0" t="n">
        <f aca="false">(HostAvailableMemory*ClusterHostCount)/1024</f>
        <v>790</v>
      </c>
      <c r="G16" s="0" t="s">
        <v>65</v>
      </c>
    </row>
    <row r="18" customFormat="false" ht="30" hidden="false" customHeight="false" outlineLevel="0" collapsed="false">
      <c r="A18" s="14" t="s">
        <v>66</v>
      </c>
      <c r="B18" s="14"/>
      <c r="C18" s="14"/>
      <c r="D18" s="14"/>
      <c r="E18" s="14"/>
      <c r="F18" s="14"/>
      <c r="G18" s="14"/>
    </row>
    <row r="19" customFormat="false" ht="29" hidden="false" customHeight="true" outlineLevel="0" collapsed="false">
      <c r="A19" s="4" t="s">
        <v>67</v>
      </c>
      <c r="B19" s="4"/>
      <c r="C19" s="4"/>
      <c r="D19" s="4"/>
      <c r="E19" s="4"/>
      <c r="F19" s="4"/>
      <c r="G19" s="4"/>
      <c r="H19" s="4"/>
    </row>
    <row r="21" customFormat="false" ht="19" hidden="false" customHeight="false" outlineLevel="0" collapsed="false">
      <c r="A21" s="6" t="s">
        <v>68</v>
      </c>
      <c r="B21" s="6"/>
      <c r="C21" s="6"/>
      <c r="D21" s="6"/>
      <c r="E21" s="6"/>
      <c r="F21" s="7" t="s">
        <v>54</v>
      </c>
      <c r="G21" s="0" t="s">
        <v>5</v>
      </c>
    </row>
    <row r="22" customFormat="false" ht="15" hidden="false" customHeight="false" outlineLevel="0" collapsed="false">
      <c r="A22" s="9" t="s">
        <v>69</v>
      </c>
      <c r="B22" s="9"/>
      <c r="C22" s="9"/>
      <c r="D22" s="9"/>
      <c r="E22" s="9"/>
      <c r="F22" s="10" t="n">
        <v>1</v>
      </c>
      <c r="G22" s="0" t="s">
        <v>70</v>
      </c>
    </row>
    <row r="23" customFormat="false" ht="15" hidden="false" customHeight="false" outlineLevel="0" collapsed="false">
      <c r="A23" s="9" t="s">
        <v>71</v>
      </c>
      <c r="B23" s="9"/>
      <c r="C23" s="9"/>
      <c r="D23" s="9"/>
      <c r="E23" s="9"/>
      <c r="F23" s="10" t="n">
        <v>1</v>
      </c>
      <c r="G23" s="0" t="s">
        <v>72</v>
      </c>
    </row>
    <row r="24" customFormat="false" ht="15" hidden="false" customHeight="false" outlineLevel="0" collapsed="false">
      <c r="A24" s="9" t="s">
        <v>73</v>
      </c>
      <c r="B24" s="9"/>
      <c r="C24" s="9"/>
      <c r="D24" s="9"/>
      <c r="E24" s="9"/>
      <c r="F24" s="10" t="n">
        <v>1</v>
      </c>
      <c r="G24" s="0" t="s">
        <v>74</v>
      </c>
    </row>
    <row r="26" customFormat="false" ht="19" hidden="false" customHeight="false" outlineLevel="0" collapsed="false">
      <c r="A26" s="6" t="s">
        <v>75</v>
      </c>
      <c r="B26" s="6"/>
      <c r="C26" s="6"/>
      <c r="D26" s="6"/>
      <c r="E26" s="6"/>
      <c r="F26" s="7" t="s">
        <v>54</v>
      </c>
    </row>
    <row r="27" customFormat="false" ht="15" hidden="false" customHeight="false" outlineLevel="0" collapsed="false">
      <c r="A27" s="9" t="s">
        <v>76</v>
      </c>
      <c r="B27" s="9"/>
      <c r="C27" s="9"/>
      <c r="D27" s="9"/>
      <c r="E27" s="9"/>
      <c r="F27" s="10" t="n">
        <v>1024</v>
      </c>
      <c r="G27" s="0" t="s">
        <v>77</v>
      </c>
    </row>
    <row r="28" customFormat="false" ht="15" hidden="false" customHeight="false" outlineLevel="0" collapsed="false">
      <c r="A28" s="9" t="s">
        <v>78</v>
      </c>
      <c r="B28" s="9"/>
      <c r="C28" s="9"/>
      <c r="D28" s="9"/>
      <c r="E28" s="9"/>
      <c r="F28" s="10" t="n">
        <v>8192</v>
      </c>
      <c r="G28" s="0" t="s">
        <v>79</v>
      </c>
    </row>
    <row r="29" customFormat="false" ht="15" hidden="false" customHeight="false" outlineLevel="0" collapsed="false">
      <c r="A29" s="9" t="s">
        <v>80</v>
      </c>
      <c r="B29" s="9"/>
      <c r="C29" s="9"/>
      <c r="D29" s="9"/>
      <c r="E29" s="9"/>
      <c r="F29" s="10" t="n">
        <v>512</v>
      </c>
      <c r="G29" s="0" t="s">
        <v>81</v>
      </c>
    </row>
    <row r="32" customFormat="false" ht="30" hidden="false" customHeight="false" outlineLevel="0" collapsed="false">
      <c r="A32" s="14" t="s">
        <v>82</v>
      </c>
      <c r="B32" s="14"/>
      <c r="C32" s="14"/>
      <c r="D32" s="14"/>
      <c r="E32" s="14"/>
      <c r="F32" s="14"/>
      <c r="G32" s="14"/>
    </row>
    <row r="33" customFormat="false" ht="35" hidden="false" customHeight="true" outlineLevel="0" collapsed="false">
      <c r="A33" s="4" t="s">
        <v>83</v>
      </c>
      <c r="B33" s="4"/>
      <c r="C33" s="4"/>
      <c r="D33" s="4"/>
      <c r="E33" s="4"/>
      <c r="F33" s="4"/>
      <c r="G33" s="4"/>
      <c r="H33" s="4"/>
    </row>
    <row r="35" customFormat="false" ht="18" hidden="false" customHeight="false" outlineLevel="0" collapsed="false">
      <c r="A35" s="6" t="s">
        <v>84</v>
      </c>
      <c r="B35" s="6"/>
      <c r="C35" s="6"/>
      <c r="D35" s="6"/>
      <c r="E35" s="6"/>
      <c r="F35" s="7" t="s">
        <v>54</v>
      </c>
    </row>
    <row r="36" customFormat="false" ht="15" hidden="false" customHeight="false" outlineLevel="0" collapsed="false">
      <c r="A36" s="9" t="s">
        <v>85</v>
      </c>
      <c r="B36" s="9"/>
      <c r="C36" s="9"/>
      <c r="D36" s="9"/>
      <c r="E36" s="9"/>
      <c r="F36" s="0" t="n">
        <f aca="false">FLOOR((ClusterAvailableMemoryGB*1024)/SchedulerMinAllocMb,1)</f>
        <v>790</v>
      </c>
    </row>
    <row r="37" customFormat="false" ht="15" hidden="false" customHeight="false" outlineLevel="0" collapsed="false">
      <c r="A37" s="9" t="s">
        <v>86</v>
      </c>
      <c r="B37" s="9"/>
      <c r="C37" s="9"/>
      <c r="D37" s="9"/>
      <c r="E37" s="9"/>
      <c r="F37" s="0" t="n">
        <f aca="false">FLOOR((ClusterAvailableMemoryGB*1024)/SchedulerMaxAllocMb,1)</f>
        <v>98</v>
      </c>
    </row>
    <row r="38" customFormat="false" ht="15" hidden="false" customHeight="false" outlineLevel="0" collapsed="false">
      <c r="A38" s="9" t="s">
        <v>87</v>
      </c>
      <c r="B38" s="9"/>
      <c r="C38" s="9"/>
      <c r="D38" s="9"/>
      <c r="E38" s="9"/>
      <c r="F38" s="0" t="n">
        <f aca="false">IF(SchedulerMinAllocVcore=0,ClusterAvailableVcore,FLOOR(ClusterAvailableVcore/SchedulerMinAllocVcore,1))</f>
        <v>600</v>
      </c>
    </row>
    <row r="39" customFormat="false" ht="15" hidden="false" customHeight="false" outlineLevel="0" collapsed="false">
      <c r="A39" s="9" t="s">
        <v>88</v>
      </c>
      <c r="B39" s="9"/>
      <c r="C39" s="9"/>
      <c r="D39" s="9"/>
      <c r="E39" s="9"/>
      <c r="F39" s="0" t="n">
        <f aca="false">FLOOR(ClusterAvailableVcore/SchedulerMaxAllocVcore,1)</f>
        <v>600</v>
      </c>
    </row>
    <row r="41" customFormat="false" ht="30" hidden="false" customHeight="false" outlineLevel="0" collapsed="false">
      <c r="A41" s="14" t="s">
        <v>89</v>
      </c>
      <c r="B41" s="14"/>
      <c r="C41" s="14"/>
      <c r="D41" s="14"/>
      <c r="E41" s="14"/>
      <c r="F41" s="14"/>
      <c r="G41" s="14"/>
    </row>
    <row r="42" customFormat="false" ht="48" hidden="false" customHeight="true" outlineLevel="0" collapsed="false">
      <c r="A42" s="4" t="s">
        <v>90</v>
      </c>
      <c r="B42" s="4"/>
      <c r="C42" s="4"/>
      <c r="D42" s="4"/>
      <c r="E42" s="4"/>
      <c r="F42" s="4"/>
      <c r="G42" s="4"/>
      <c r="H42" s="4"/>
    </row>
    <row r="44" customFormat="false" ht="18" hidden="false" customHeight="false" outlineLevel="0" collapsed="false">
      <c r="A44" s="7" t="s">
        <v>91</v>
      </c>
      <c r="E44" s="7" t="s">
        <v>92</v>
      </c>
      <c r="F44" s="7" t="s">
        <v>5</v>
      </c>
    </row>
    <row r="45" customFormat="false" ht="16" hidden="false" customHeight="true" outlineLevel="0" collapsed="false">
      <c r="A45" s="9" t="s">
        <v>93</v>
      </c>
      <c r="B45" s="9"/>
      <c r="C45" s="9"/>
      <c r="D45" s="9"/>
      <c r="E45" s="16" t="str">
        <f aca="false">IF(SchedulerMaxAllocVcore&gt;=SchedulerMinAllocVcore,"GOOD","BAD")</f>
        <v>GOOD</v>
      </c>
      <c r="F45" s="17" t="s">
        <v>94</v>
      </c>
      <c r="G45" s="17"/>
      <c r="H45" s="17"/>
      <c r="I45" s="17"/>
    </row>
    <row r="46" customFormat="false" ht="15" hidden="false" customHeight="true" outlineLevel="0" collapsed="false">
      <c r="A46" s="18" t="s">
        <v>95</v>
      </c>
      <c r="B46" s="18"/>
      <c r="C46" s="18"/>
      <c r="D46" s="18"/>
      <c r="E46" s="19" t="str">
        <f aca="false">IF(SchedulerMaxAllocMb&gt;=SchedulerMinAllocMb,"GOOD","BAD")</f>
        <v>GOOD</v>
      </c>
      <c r="F46" s="0" t="s">
        <v>96</v>
      </c>
    </row>
    <row r="47" customFormat="false" ht="15" hidden="false" customHeight="true" outlineLevel="0" collapsed="false">
      <c r="A47" s="18" t="s">
        <v>97</v>
      </c>
      <c r="B47" s="18"/>
      <c r="C47" s="18"/>
      <c r="D47" s="18"/>
      <c r="E47" s="19" t="str">
        <f aca="false">IF(SchedulerMinAllocVcore&gt;=0,"GOOD","BAD")</f>
        <v>GOOD</v>
      </c>
      <c r="F47" s="0" t="s">
        <v>98</v>
      </c>
    </row>
    <row r="48" customFormat="false" ht="15" hidden="false" customHeight="false" outlineLevel="0" collapsed="false">
      <c r="A48" s="20" t="s">
        <v>99</v>
      </c>
      <c r="B48" s="20"/>
      <c r="C48" s="20"/>
      <c r="D48" s="20"/>
      <c r="E48" s="19" t="str">
        <f aca="false">IF(SchedulerMinAllocVcore&lt;=F8,"GOOD","BAD")</f>
        <v>GOOD</v>
      </c>
      <c r="F48" s="0" t="s">
        <v>100</v>
      </c>
    </row>
    <row r="49" customFormat="false" ht="15" hidden="false" customHeight="true" outlineLevel="0" collapsed="false">
      <c r="A49" s="21" t="s">
        <v>101</v>
      </c>
      <c r="B49" s="21"/>
      <c r="C49" s="21"/>
      <c r="D49" s="21"/>
      <c r="E49" s="19" t="str">
        <f aca="false">IF(SchedulerMaxAllocVcore&gt;=1,"GOOD","BAD")</f>
        <v>GOOD</v>
      </c>
      <c r="F49" s="0" t="s">
        <v>102</v>
      </c>
    </row>
    <row r="50" customFormat="false" ht="15" hidden="false" customHeight="true" outlineLevel="0" collapsed="false">
      <c r="A50" s="21" t="s">
        <v>103</v>
      </c>
      <c r="B50" s="21"/>
      <c r="C50" s="21"/>
      <c r="D50" s="21"/>
      <c r="E50" s="19" t="str">
        <f aca="false">IF(SchedulerMaxAllocVcore&lt;=HostAvailableVcore,"GOOD","BAD")</f>
        <v>GOOD</v>
      </c>
      <c r="F50" s="0" t="s">
        <v>104</v>
      </c>
    </row>
    <row r="51" customFormat="false" ht="15" hidden="false" customHeight="true" outlineLevel="0" collapsed="false">
      <c r="A51" s="21" t="s">
        <v>105</v>
      </c>
      <c r="B51" s="21"/>
      <c r="C51" s="21"/>
      <c r="D51" s="21"/>
      <c r="E51" s="19" t="str">
        <f aca="false">IF(SchedulerMinAllocMb&lt;1024,IF(SchedulerMinAllocMb&lt;256,"BAD","WARN"),"GOOD")</f>
        <v>GOOD</v>
      </c>
      <c r="F51" s="0" t="s">
        <v>106</v>
      </c>
    </row>
  </sheetData>
  <mergeCells count="38">
    <mergeCell ref="A1:F1"/>
    <mergeCell ref="A2:F2"/>
    <mergeCell ref="A4:G4"/>
    <mergeCell ref="A5:H5"/>
    <mergeCell ref="A7:E7"/>
    <mergeCell ref="A8:E8"/>
    <mergeCell ref="A9:E9"/>
    <mergeCell ref="A11:G11"/>
    <mergeCell ref="A12:H12"/>
    <mergeCell ref="A14:E14"/>
    <mergeCell ref="A15:E15"/>
    <mergeCell ref="A16:E16"/>
    <mergeCell ref="A18:G18"/>
    <mergeCell ref="A19:H19"/>
    <mergeCell ref="A21:E21"/>
    <mergeCell ref="A22:E22"/>
    <mergeCell ref="A23:E23"/>
    <mergeCell ref="A24:E24"/>
    <mergeCell ref="A26:E26"/>
    <mergeCell ref="A27:E27"/>
    <mergeCell ref="A28:E28"/>
    <mergeCell ref="A29:E29"/>
    <mergeCell ref="A32:G32"/>
    <mergeCell ref="A33:H33"/>
    <mergeCell ref="A35:E35"/>
    <mergeCell ref="A36:E36"/>
    <mergeCell ref="A37:E37"/>
    <mergeCell ref="A38:E38"/>
    <mergeCell ref="A39:E39"/>
    <mergeCell ref="A41:G41"/>
    <mergeCell ref="A42:H42"/>
    <mergeCell ref="A45:D45"/>
    <mergeCell ref="A46:D46"/>
    <mergeCell ref="A47:D47"/>
    <mergeCell ref="A48:D48"/>
    <mergeCell ref="A49:D49"/>
    <mergeCell ref="A50:D50"/>
    <mergeCell ref="A51:D51"/>
  </mergeCells>
  <conditionalFormatting sqref="E45:E62">
    <cfRule type="containsText" priority="2" aboveAverage="0" equalAverage="0" bottom="0" percent="0" rank="0" text="WARN" dxfId="0"/>
    <cfRule type="containsText" priority="3" aboveAverage="0" equalAverage="0" bottom="0" percent="0" rank="0" text="GOOD" dxfId="1"/>
  </conditionalFormatting>
  <conditionalFormatting sqref="A57:D57">
    <cfRule type="containsText" priority="4" aboveAverage="0" equalAverage="0" bottom="0" percent="0" rank="0" text="BAD" dxfId="2"/>
  </conditionalFormatting>
  <conditionalFormatting sqref="E45:E62">
    <cfRule type="containsText" priority="5" aboveAverage="0" equalAverage="0" bottom="0" percent="0" rank="0" text="BAD" dxfId="3"/>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I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5"/>
  <cols>
    <col collapsed="false" hidden="false" max="4" min="1" style="0" width="10.8279069767442"/>
    <col collapsed="false" hidden="false" max="5" min="5" style="0" width="11.2"/>
    <col collapsed="false" hidden="false" max="6" min="6" style="0" width="15.753488372093"/>
    <col collapsed="false" hidden="false" max="7" min="7" style="0" width="19.4418604651163"/>
    <col collapsed="false" hidden="false" max="8" min="8" style="0" width="11.2"/>
    <col collapsed="false" hidden="false" max="9" min="9" style="0" width="12.8"/>
    <col collapsed="false" hidden="false" max="1025" min="10" style="0" width="10.8279069767442"/>
  </cols>
  <sheetData>
    <row r="1" customFormat="false" ht="55" hidden="false" customHeight="true" outlineLevel="0" collapsed="false"/>
    <row r="2" customFormat="false" ht="47" hidden="false" customHeight="true" outlineLevel="0" collapsed="false">
      <c r="A2" s="22" t="s">
        <v>107</v>
      </c>
      <c r="B2" s="22"/>
      <c r="C2" s="22"/>
      <c r="D2" s="22"/>
      <c r="E2" s="22"/>
      <c r="F2" s="22"/>
      <c r="G2" s="22"/>
      <c r="H2" s="23"/>
    </row>
    <row r="3" customFormat="false" ht="30" hidden="false" customHeight="false" outlineLevel="0" collapsed="false">
      <c r="A3" s="14" t="s">
        <v>108</v>
      </c>
      <c r="B3" s="14"/>
      <c r="C3" s="14"/>
      <c r="D3" s="14"/>
      <c r="E3" s="14"/>
      <c r="F3" s="14"/>
      <c r="G3" s="14"/>
    </row>
    <row r="6" customFormat="false" ht="19" hidden="false" customHeight="false" outlineLevel="0" collapsed="false">
      <c r="A6" s="7" t="s">
        <v>109</v>
      </c>
      <c r="F6" s="7" t="s">
        <v>110</v>
      </c>
      <c r="G6" s="7" t="s">
        <v>111</v>
      </c>
      <c r="H6" s="7" t="s">
        <v>54</v>
      </c>
      <c r="I6" s="7" t="s">
        <v>5</v>
      </c>
    </row>
    <row r="7" customFormat="false" ht="15" hidden="false" customHeight="false" outlineLevel="0" collapsed="false">
      <c r="A7" s="9" t="s">
        <v>112</v>
      </c>
      <c r="B7" s="9"/>
      <c r="C7" s="9"/>
      <c r="D7" s="9"/>
      <c r="E7" s="9"/>
      <c r="F7" s="0" t="s">
        <v>113</v>
      </c>
      <c r="G7" s="0" t="s">
        <v>114</v>
      </c>
      <c r="H7" s="10" t="n">
        <v>1</v>
      </c>
      <c r="I7" s="0" t="s">
        <v>115</v>
      </c>
    </row>
    <row r="8" customFormat="false" ht="15" hidden="false" customHeight="false" outlineLevel="0" collapsed="false">
      <c r="A8" s="9" t="s">
        <v>116</v>
      </c>
      <c r="B8" s="9"/>
      <c r="C8" s="9"/>
      <c r="D8" s="9"/>
      <c r="E8" s="9"/>
      <c r="F8" s="0" t="s">
        <v>113</v>
      </c>
      <c r="G8" s="0" t="s">
        <v>114</v>
      </c>
      <c r="H8" s="10" t="n">
        <v>1024</v>
      </c>
      <c r="I8" s="0" t="s">
        <v>117</v>
      </c>
    </row>
    <row r="9" customFormat="false" ht="15" hidden="false" customHeight="false" outlineLevel="0" collapsed="false">
      <c r="A9" s="9" t="s">
        <v>118</v>
      </c>
      <c r="B9" s="9"/>
      <c r="C9" s="9"/>
      <c r="D9" s="9"/>
      <c r="E9" s="9"/>
      <c r="F9" s="0" t="s">
        <v>119</v>
      </c>
      <c r="G9" s="0" t="s">
        <v>114</v>
      </c>
      <c r="H9" s="10" t="n">
        <v>1024</v>
      </c>
      <c r="I9" s="0" t="s">
        <v>120</v>
      </c>
    </row>
    <row r="10" customFormat="false" ht="15" hidden="false" customHeight="false" outlineLevel="0" collapsed="false">
      <c r="A10" s="9" t="s">
        <v>121</v>
      </c>
      <c r="B10" s="9"/>
      <c r="C10" s="9"/>
      <c r="D10" s="9"/>
      <c r="E10" s="9"/>
      <c r="F10" s="0" t="s">
        <v>113</v>
      </c>
      <c r="G10" s="0" t="s">
        <v>122</v>
      </c>
      <c r="H10" s="10" t="n">
        <v>1</v>
      </c>
      <c r="I10" s="0" t="s">
        <v>123</v>
      </c>
    </row>
    <row r="11" customFormat="false" ht="15" hidden="false" customHeight="false" outlineLevel="0" collapsed="false">
      <c r="A11" s="9" t="s">
        <v>124</v>
      </c>
      <c r="B11" s="9"/>
      <c r="C11" s="9"/>
      <c r="D11" s="9"/>
      <c r="E11" s="9"/>
      <c r="F11" s="0" t="s">
        <v>113</v>
      </c>
      <c r="G11" s="0" t="s">
        <v>122</v>
      </c>
      <c r="H11" s="10" t="n">
        <v>1024</v>
      </c>
      <c r="I11" s="0" t="s">
        <v>125</v>
      </c>
    </row>
    <row r="12" customFormat="false" ht="15" hidden="false" customHeight="false" outlineLevel="0" collapsed="false">
      <c r="A12" s="9" t="s">
        <v>126</v>
      </c>
      <c r="B12" s="9"/>
      <c r="C12" s="9"/>
      <c r="D12" s="9"/>
      <c r="E12" s="9"/>
      <c r="F12" s="0" t="s">
        <v>119</v>
      </c>
      <c r="G12" s="0" t="s">
        <v>122</v>
      </c>
      <c r="H12" s="10" t="n">
        <v>1024</v>
      </c>
      <c r="I12" s="0" t="s">
        <v>127</v>
      </c>
    </row>
    <row r="13" customFormat="false" ht="15" hidden="false" customHeight="false" outlineLevel="0" collapsed="false">
      <c r="A13" s="9" t="s">
        <v>128</v>
      </c>
      <c r="B13" s="9"/>
      <c r="C13" s="9"/>
      <c r="D13" s="9"/>
      <c r="E13" s="9"/>
      <c r="F13" s="0" t="s">
        <v>113</v>
      </c>
      <c r="G13" s="0" t="s">
        <v>129</v>
      </c>
      <c r="H13" s="10" t="n">
        <v>1</v>
      </c>
      <c r="I13" s="0" t="s">
        <v>130</v>
      </c>
    </row>
    <row r="14" customFormat="false" ht="15" hidden="false" customHeight="false" outlineLevel="0" collapsed="false">
      <c r="A14" s="9" t="s">
        <v>131</v>
      </c>
      <c r="B14" s="9"/>
      <c r="C14" s="9"/>
      <c r="D14" s="9"/>
      <c r="E14" s="9"/>
      <c r="F14" s="0" t="s">
        <v>113</v>
      </c>
      <c r="G14" s="0" t="s">
        <v>129</v>
      </c>
      <c r="H14" s="10" t="n">
        <v>1024</v>
      </c>
      <c r="I14" s="0" t="s">
        <v>132</v>
      </c>
    </row>
    <row r="15" customFormat="false" ht="15" hidden="false" customHeight="false" outlineLevel="0" collapsed="false">
      <c r="A15" s="9" t="s">
        <v>133</v>
      </c>
      <c r="B15" s="9"/>
      <c r="C15" s="9"/>
      <c r="D15" s="9"/>
      <c r="E15" s="9"/>
      <c r="F15" s="0" t="s">
        <v>119</v>
      </c>
      <c r="G15" s="0" t="s">
        <v>129</v>
      </c>
      <c r="H15" s="10" t="n">
        <v>1024</v>
      </c>
      <c r="I15" s="0" t="s">
        <v>134</v>
      </c>
    </row>
    <row r="16" customFormat="false" ht="15" hidden="false" customHeight="false" outlineLevel="0" collapsed="false">
      <c r="A16" s="9" t="s">
        <v>135</v>
      </c>
      <c r="B16" s="9"/>
      <c r="C16" s="9"/>
      <c r="D16" s="9"/>
      <c r="E16" s="9"/>
      <c r="F16" s="0" t="s">
        <v>113</v>
      </c>
      <c r="G16" s="0" t="s">
        <v>136</v>
      </c>
      <c r="H16" s="10" t="n">
        <v>256</v>
      </c>
      <c r="I16" s="0" t="s">
        <v>137</v>
      </c>
    </row>
    <row r="18" customFormat="false" ht="45" hidden="false" customHeight="false" outlineLevel="0" collapsed="false">
      <c r="A18" s="24" t="s">
        <v>138</v>
      </c>
      <c r="B18" s="24"/>
      <c r="C18" s="24"/>
      <c r="D18" s="24"/>
      <c r="E18" s="24"/>
      <c r="F18" s="24"/>
      <c r="G18" s="24"/>
    </row>
    <row r="19" customFormat="false" ht="20" hidden="false" customHeight="true" outlineLevel="0" collapsed="false">
      <c r="A19" s="4" t="s">
        <v>139</v>
      </c>
      <c r="B19" s="4"/>
      <c r="C19" s="4"/>
      <c r="D19" s="4"/>
      <c r="E19" s="4"/>
      <c r="F19" s="4"/>
      <c r="G19" s="4"/>
      <c r="H19" s="4"/>
    </row>
    <row r="21" customFormat="false" ht="18" hidden="false" customHeight="false" outlineLevel="0" collapsed="false">
      <c r="A21" s="7" t="s">
        <v>140</v>
      </c>
      <c r="F21" s="7" t="s">
        <v>54</v>
      </c>
      <c r="G21" s="7" t="s">
        <v>5</v>
      </c>
      <c r="H21" s="7"/>
    </row>
    <row r="22" customFormat="false" ht="15" hidden="false" customHeight="false" outlineLevel="0" collapsed="false">
      <c r="A22" s="0" t="s">
        <v>141</v>
      </c>
      <c r="F22" s="25" t="str">
        <f aca="false">IF(AppMasterCpuVcores&gt;=SchedulerMinAllocVcore,"GOOD","BAD")</f>
        <v>GOOD</v>
      </c>
      <c r="G22" s="0" t="s">
        <v>142</v>
      </c>
    </row>
    <row r="23" customFormat="false" ht="15" hidden="false" customHeight="false" outlineLevel="0" collapsed="false">
      <c r="A23" s="0" t="s">
        <v>143</v>
      </c>
      <c r="F23" s="25" t="str">
        <f aca="false">IF(AppMasterCpuVcores&lt;=SchedulerMaxAllocVcore,"GOOD","BAD")</f>
        <v>GOOD</v>
      </c>
      <c r="G23" s="0" t="s">
        <v>144</v>
      </c>
    </row>
    <row r="24" customFormat="false" ht="15" hidden="false" customHeight="false" outlineLevel="0" collapsed="false">
      <c r="A24" s="0" t="s">
        <v>145</v>
      </c>
      <c r="F24" s="25" t="str">
        <f aca="false">IF(AppMasterMemory&gt;=SchedulerMinAllocMb,"GOOD","BAD")</f>
        <v>GOOD</v>
      </c>
      <c r="G24" s="0" t="s">
        <v>146</v>
      </c>
    </row>
    <row r="25" customFormat="false" ht="15" hidden="false" customHeight="false" outlineLevel="0" collapsed="false">
      <c r="A25" s="0" t="s">
        <v>147</v>
      </c>
      <c r="F25" s="25" t="str">
        <f aca="false">IF(AppMasterMemory&lt;=SchedulerMaxAllocMb,"GOOD","BAD")</f>
        <v>GOOD</v>
      </c>
      <c r="G25" s="0" t="s">
        <v>144</v>
      </c>
    </row>
    <row r="26" customFormat="false" ht="15" hidden="false" customHeight="false" outlineLevel="0" collapsed="false">
      <c r="A26" s="0" t="s">
        <v>148</v>
      </c>
      <c r="F26" s="25" t="str">
        <f aca="false">IF((AppMasterJavaHeap/AppMasterMemory)&gt;1,"BAD",IF((AppMasterJavaHeap/AppMasterMemory)&gt;=0.9,"GOOD",IF((AppMasterJavaHeap/AppMasterMemory)&gt;=0.5,"WARN","BAD")))</f>
        <v>GOOD</v>
      </c>
      <c r="G26" s="0" t="s">
        <v>149</v>
      </c>
    </row>
    <row r="28" customFormat="false" ht="18" hidden="false" customHeight="false" outlineLevel="0" collapsed="false">
      <c r="A28" s="7" t="s">
        <v>150</v>
      </c>
      <c r="F28" s="7" t="s">
        <v>54</v>
      </c>
      <c r="G28" s="7" t="s">
        <v>5</v>
      </c>
    </row>
    <row r="29" customFormat="false" ht="15" hidden="false" customHeight="false" outlineLevel="0" collapsed="false">
      <c r="A29" s="0" t="s">
        <v>151</v>
      </c>
      <c r="F29" s="25" t="str">
        <f aca="false">IF(MapTaskCpuVcores&gt;=SchedulerMinAllocVcore,"GOOD","BAD")</f>
        <v>GOOD</v>
      </c>
      <c r="G29" s="0" t="s">
        <v>152</v>
      </c>
    </row>
    <row r="30" customFormat="false" ht="15" hidden="false" customHeight="false" outlineLevel="0" collapsed="false">
      <c r="A30" s="0" t="s">
        <v>153</v>
      </c>
      <c r="F30" s="25" t="str">
        <f aca="false">IF(MapTaskCpuVcores&lt;=SchedulerMaxAllocVcore,"GOOD","BAD")</f>
        <v>GOOD</v>
      </c>
      <c r="G30" s="0" t="s">
        <v>144</v>
      </c>
    </row>
    <row r="31" customFormat="false" ht="15" hidden="false" customHeight="false" outlineLevel="0" collapsed="false">
      <c r="A31" s="0" t="s">
        <v>154</v>
      </c>
      <c r="F31" s="25" t="str">
        <f aca="false">IF(MapTaskMemory&gt;=SchedulerMinAllocMb,"GOOD","BAD")</f>
        <v>GOOD</v>
      </c>
      <c r="G31" s="0" t="s">
        <v>155</v>
      </c>
    </row>
    <row r="32" customFormat="false" ht="15" hidden="false" customHeight="false" outlineLevel="0" collapsed="false">
      <c r="A32" s="0" t="s">
        <v>156</v>
      </c>
      <c r="F32" s="25" t="str">
        <f aca="false">IF(MapTaskMemory&lt;=SchedulerMaxAllocMb,"GOOD","BAD")</f>
        <v>GOOD</v>
      </c>
      <c r="G32" s="0" t="s">
        <v>144</v>
      </c>
    </row>
    <row r="33" customFormat="false" ht="15" hidden="false" customHeight="false" outlineLevel="0" collapsed="false">
      <c r="A33" s="0" t="s">
        <v>157</v>
      </c>
      <c r="F33" s="25" t="str">
        <f aca="false">IF((MapTaskJavaHeap/MapTaskMemory)&gt;1,"BAD",IF((MapTaskJavaHeap/MapTaskMemory)&gt;=0.9,"GOOD",IF((MapTaskJavaHeap/MapTaskMemory)&gt;=0.5,"WARN","BAD")))</f>
        <v>GOOD</v>
      </c>
      <c r="G33" s="0" t="s">
        <v>158</v>
      </c>
    </row>
    <row r="34" customFormat="false" ht="15" hidden="false" customHeight="false" outlineLevel="0" collapsed="false">
      <c r="A34" s="0" t="s">
        <v>159</v>
      </c>
      <c r="F34" s="25" t="str">
        <f aca="false">IF((MapTaskJavaHeap-MapTaskIoSortMb)&gt;=768,"GOOD",IF((MapTaskJavaHeap-MapTaskIoSortMb)&gt;=384,"WARN","BAD"))</f>
        <v>GOOD</v>
      </c>
      <c r="G34" s="0" t="s">
        <v>160</v>
      </c>
    </row>
    <row r="36" customFormat="false" ht="18" hidden="false" customHeight="false" outlineLevel="0" collapsed="false">
      <c r="A36" s="7" t="s">
        <v>161</v>
      </c>
      <c r="F36" s="7" t="s">
        <v>54</v>
      </c>
      <c r="G36" s="7" t="s">
        <v>5</v>
      </c>
    </row>
    <row r="37" customFormat="false" ht="15" hidden="false" customHeight="false" outlineLevel="0" collapsed="false">
      <c r="A37" s="0" t="s">
        <v>162</v>
      </c>
      <c r="F37" s="25" t="str">
        <f aca="false">IF(ReduceTaskCpuVcores&gt;=SchedulerMinAllocVcore,"GOOD","BAD")</f>
        <v>GOOD</v>
      </c>
      <c r="G37" s="0" t="s">
        <v>163</v>
      </c>
    </row>
    <row r="38" customFormat="false" ht="15" hidden="false" customHeight="false" outlineLevel="0" collapsed="false">
      <c r="A38" s="0" t="s">
        <v>164</v>
      </c>
      <c r="F38" s="25" t="str">
        <f aca="false">IF(ReduceTaskCpuVcores&lt;=SchedulerMaxAllocVcore,"GOOD","BAD")</f>
        <v>GOOD</v>
      </c>
      <c r="G38" s="0" t="s">
        <v>144</v>
      </c>
    </row>
    <row r="39" customFormat="false" ht="15" hidden="false" customHeight="false" outlineLevel="0" collapsed="false">
      <c r="A39" s="0" t="s">
        <v>165</v>
      </c>
      <c r="F39" s="25" t="str">
        <f aca="false">IF(ReduceTaskMemory&gt;=SchedulerMinAllocMb,"GOOD","BAD")</f>
        <v>GOOD</v>
      </c>
      <c r="G39" s="0" t="s">
        <v>166</v>
      </c>
    </row>
    <row r="40" customFormat="false" ht="15" hidden="false" customHeight="false" outlineLevel="0" collapsed="false">
      <c r="A40" s="0" t="s">
        <v>167</v>
      </c>
      <c r="F40" s="25" t="str">
        <f aca="false">IF(ReduceTaskMemory&lt;=SchedulerMaxAllocMb,"GOOD","BAD")</f>
        <v>GOOD</v>
      </c>
      <c r="G40" s="0" t="s">
        <v>144</v>
      </c>
    </row>
    <row r="41" customFormat="false" ht="15" hidden="false" customHeight="false" outlineLevel="0" collapsed="false">
      <c r="A41" s="0" t="s">
        <v>168</v>
      </c>
      <c r="F41" s="25" t="str">
        <f aca="false">IF((ReduceTaskJavaHeap/ReduceTaskMemory)&gt;1,"BAD",IF((ReduceTaskJavaHeap/ReduceTaskMemory)&gt;=0.9,"GOOD",IF((ReduceTaskJavaHeap/ReduceTaskMemory)&gt;=0.5,"WARN","BAD")))</f>
        <v>GOOD</v>
      </c>
      <c r="G41" s="0" t="s">
        <v>169</v>
      </c>
    </row>
  </sheetData>
  <mergeCells count="13">
    <mergeCell ref="A2:G2"/>
    <mergeCell ref="A3:G3"/>
    <mergeCell ref="A7:E7"/>
    <mergeCell ref="A8:E8"/>
    <mergeCell ref="A9:E9"/>
    <mergeCell ref="A10:E10"/>
    <mergeCell ref="A11:E11"/>
    <mergeCell ref="A12:E12"/>
    <mergeCell ref="A13:E13"/>
    <mergeCell ref="A14:E14"/>
    <mergeCell ref="A15:E15"/>
    <mergeCell ref="A16:E16"/>
    <mergeCell ref="A19:H19"/>
  </mergeCells>
  <conditionalFormatting sqref="F42:F55,F35:F36">
    <cfRule type="containsText" priority="2" aboveAverage="0" equalAverage="0" bottom="0" percent="0" rank="0" text="BAD" dxfId="0"/>
    <cfRule type="containsText" priority="3" aboveAverage="0" equalAverage="0" bottom="0" percent="0" rank="0" text="WARN" dxfId="1"/>
    <cfRule type="containsText" priority="4" aboveAverage="0" equalAverage="0" bottom="0" percent="0" rank="0" text="GOOD" dxfId="2"/>
  </conditionalFormatting>
  <conditionalFormatting sqref="F37:F41">
    <cfRule type="containsText" priority="5" aboveAverage="0" equalAverage="0" bottom="0" percent="0" rank="0" text="BAD" dxfId="3"/>
    <cfRule type="containsText" priority="6" aboveAverage="0" equalAverage="0" bottom="0" percent="0" rank="0" text="WARN" dxfId="4"/>
    <cfRule type="containsText" priority="7" aboveAverage="0" equalAverage="0" bottom="0" percent="0" rank="0" text="GOOD" dxfId="5"/>
  </conditionalFormatting>
  <conditionalFormatting sqref="F29:F34">
    <cfRule type="containsText" priority="8" aboveAverage="0" equalAverage="0" bottom="0" percent="0" rank="0" text="BAD" dxfId="6"/>
    <cfRule type="containsText" priority="9" aboveAverage="0" equalAverage="0" bottom="0" percent="0" rank="0" text="WARN" dxfId="7"/>
    <cfRule type="containsText" priority="10" aboveAverage="0" equalAverage="0" bottom="0" percent="0" rank="0" text="GOOD" dxfId="8"/>
  </conditionalFormatting>
  <conditionalFormatting sqref="F22:F26">
    <cfRule type="containsText" priority="11" aboveAverage="0" equalAverage="0" bottom="0" percent="0" rank="0" text="BAD" dxfId="9"/>
    <cfRule type="containsText" priority="12" aboveAverage="0" equalAverage="0" bottom="0" percent="0" rank="0" text="WARN" dxfId="10"/>
    <cfRule type="containsText" priority="13" aboveAverage="0" equalAverage="0" bottom="0" percent="0" rank="0" text="GOOD" dxfId="11"/>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532</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2015-09-28T18:38:52Z</dcterms:created>
  <dc:creator>Microsoft Office User</dc:creator>
  <dc:description/>
  <dc:language>es-MX</dc:language>
  <cp:lastModifiedBy>Sharop </cp:lastModifiedBy>
  <dcterms:modified xsi:type="dcterms:W3CDTF">2016-09-22T09:51:50Z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