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B8751CE4-7BE4-4CF0-9C93-E1C6595AF8E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1 way Excel Anova" sheetId="6" r:id="rId1"/>
    <sheet name="1 Way Anova" sheetId="4" r:id="rId2"/>
    <sheet name="Data" sheetId="1" r:id="rId3"/>
    <sheet name="2 Way Anova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H54" i="7"/>
  <c r="K54" i="7" s="1"/>
  <c r="K52" i="7"/>
  <c r="K50" i="7"/>
  <c r="M50" i="7" s="1"/>
  <c r="H50" i="7"/>
  <c r="H48" i="7"/>
  <c r="K48" i="7" s="1"/>
  <c r="E42" i="7"/>
  <c r="D42" i="7"/>
  <c r="K40" i="7" s="1"/>
  <c r="C42" i="7"/>
  <c r="K37" i="7" s="1"/>
  <c r="B42" i="7"/>
  <c r="F40" i="7"/>
  <c r="F42" i="7" s="1"/>
  <c r="K44" i="7" s="1"/>
  <c r="F38" i="7"/>
  <c r="E38" i="7"/>
  <c r="K57" i="6"/>
  <c r="F55" i="6"/>
  <c r="F53" i="6"/>
  <c r="M54" i="7" l="1"/>
  <c r="M48" i="7"/>
  <c r="M67" i="6" l="1"/>
  <c r="K67" i="6"/>
  <c r="M63" i="6"/>
  <c r="M61" i="6"/>
  <c r="K63" i="6"/>
  <c r="K61" i="6"/>
  <c r="K65" i="6"/>
  <c r="H67" i="6"/>
  <c r="H63" i="6"/>
  <c r="H61" i="6"/>
  <c r="F51" i="6"/>
  <c r="E51" i="6"/>
  <c r="D55" i="6"/>
  <c r="C55" i="6"/>
  <c r="B55" i="6"/>
  <c r="E55" i="6"/>
  <c r="K53" i="6" s="1"/>
  <c r="G20" i="7"/>
  <c r="F27" i="7"/>
  <c r="F28" i="7"/>
  <c r="F26" i="7"/>
  <c r="F24" i="7"/>
  <c r="F25" i="7"/>
  <c r="F23" i="7"/>
  <c r="K7" i="1"/>
  <c r="L7" i="1"/>
  <c r="J7" i="1"/>
  <c r="G7" i="1"/>
  <c r="H7" i="1"/>
  <c r="F7" i="1"/>
  <c r="E5" i="7"/>
  <c r="K50" i="6" l="1"/>
  <c r="E7" i="7"/>
  <c r="G27" i="7" s="1"/>
  <c r="E6" i="7"/>
  <c r="G23" i="7" s="1"/>
  <c r="G21" i="7"/>
  <c r="G26" i="7"/>
  <c r="G28" i="7"/>
  <c r="G24" i="7"/>
  <c r="G25" i="7"/>
  <c r="C23" i="7"/>
  <c r="C24" i="7"/>
  <c r="C25" i="7"/>
  <c r="C26" i="7"/>
  <c r="C27" i="7"/>
  <c r="C28" i="7"/>
  <c r="C21" i="7"/>
  <c r="C22" i="7"/>
  <c r="C20" i="7"/>
  <c r="X59" i="7"/>
  <c r="X58" i="7"/>
  <c r="X57" i="7"/>
  <c r="X56" i="7"/>
  <c r="X55" i="7"/>
  <c r="X54" i="7"/>
  <c r="X53" i="7"/>
  <c r="X52" i="7"/>
  <c r="X51" i="7"/>
  <c r="X50" i="7"/>
  <c r="X46" i="7"/>
  <c r="X38" i="7"/>
  <c r="X39" i="7"/>
  <c r="X40" i="7"/>
  <c r="X41" i="7"/>
  <c r="X42" i="7"/>
  <c r="X43" i="7"/>
  <c r="X44" i="7"/>
  <c r="X45" i="7"/>
  <c r="X37" i="7"/>
  <c r="B8" i="7"/>
  <c r="V5" i="7"/>
  <c r="V6" i="7"/>
  <c r="V7" i="7"/>
  <c r="V8" i="7"/>
  <c r="V9" i="7"/>
  <c r="V10" i="7"/>
  <c r="V11" i="7"/>
  <c r="V12" i="7"/>
  <c r="V4" i="7"/>
  <c r="C29" i="7" l="1"/>
  <c r="G22" i="7"/>
  <c r="G29" i="7" s="1"/>
  <c r="E2" i="7"/>
  <c r="H19" i="4"/>
  <c r="G20" i="4"/>
  <c r="G19" i="4"/>
  <c r="T8" i="4"/>
  <c r="U3" i="4"/>
  <c r="T3" i="4"/>
  <c r="S3" i="4"/>
  <c r="G11" i="4"/>
  <c r="F4" i="4" s="1"/>
  <c r="I4" i="4" s="1"/>
  <c r="P8" i="4"/>
  <c r="O3" i="4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P2" i="4"/>
  <c r="Q2" i="4"/>
  <c r="O2" i="4"/>
  <c r="N3" i="4"/>
  <c r="N4" i="4"/>
  <c r="N5" i="4"/>
  <c r="N6" i="4"/>
  <c r="N7" i="4"/>
  <c r="N2" i="4"/>
  <c r="M3" i="4"/>
  <c r="M4" i="4"/>
  <c r="M5" i="4"/>
  <c r="M6" i="4"/>
  <c r="M7" i="4"/>
  <c r="M2" i="4"/>
  <c r="L3" i="4"/>
  <c r="L4" i="4"/>
  <c r="L5" i="4"/>
  <c r="L6" i="4"/>
  <c r="L7" i="4"/>
  <c r="L2" i="4"/>
  <c r="F3" i="4"/>
  <c r="I3" i="4" s="1"/>
  <c r="E5" i="4"/>
  <c r="H5" i="4" s="1"/>
  <c r="C8" i="4"/>
  <c r="A8" i="4"/>
  <c r="B8" i="4"/>
  <c r="F6" i="7"/>
  <c r="E3" i="7"/>
  <c r="E4" i="7"/>
  <c r="D8" i="7"/>
  <c r="C8" i="7"/>
  <c r="E8" i="7"/>
  <c r="V18" i="7" l="1"/>
  <c r="V19" i="7"/>
  <c r="V20" i="7"/>
  <c r="V21" i="7"/>
  <c r="V22" i="7"/>
  <c r="V23" i="7"/>
  <c r="V24" i="7"/>
  <c r="V25" i="7"/>
  <c r="V17" i="7"/>
  <c r="W23" i="7"/>
  <c r="W6" i="7"/>
  <c r="X6" i="7" s="1"/>
  <c r="W18" i="7"/>
  <c r="W9" i="7"/>
  <c r="X9" i="7" s="1"/>
  <c r="W11" i="7"/>
  <c r="X11" i="7" s="1"/>
  <c r="W24" i="7"/>
  <c r="W7" i="7"/>
  <c r="X7" i="7" s="1"/>
  <c r="W25" i="7"/>
  <c r="W21" i="7"/>
  <c r="W22" i="7"/>
  <c r="W5" i="7"/>
  <c r="X5" i="7" s="1"/>
  <c r="W4" i="7"/>
  <c r="X4" i="7" s="1"/>
  <c r="W8" i="7"/>
  <c r="X8" i="7" s="1"/>
  <c r="W17" i="7"/>
  <c r="W19" i="7"/>
  <c r="W10" i="7"/>
  <c r="X10" i="7" s="1"/>
  <c r="W20" i="7"/>
  <c r="W12" i="7"/>
  <c r="X12" i="7" s="1"/>
  <c r="P6" i="7"/>
  <c r="Q6" i="7" s="1"/>
  <c r="R6" i="7" s="1"/>
  <c r="P14" i="7"/>
  <c r="Q14" i="7" s="1"/>
  <c r="R14" i="7" s="1"/>
  <c r="P7" i="7"/>
  <c r="Q7" i="7" s="1"/>
  <c r="R7" i="7" s="1"/>
  <c r="P15" i="7"/>
  <c r="Q15" i="7" s="1"/>
  <c r="R15" i="7" s="1"/>
  <c r="P16" i="7"/>
  <c r="Q16" i="7" s="1"/>
  <c r="R16" i="7" s="1"/>
  <c r="P17" i="7"/>
  <c r="Q17" i="7" s="1"/>
  <c r="R17" i="7" s="1"/>
  <c r="P18" i="7"/>
  <c r="Q18" i="7" s="1"/>
  <c r="R18" i="7" s="1"/>
  <c r="P11" i="7"/>
  <c r="Q11" i="7" s="1"/>
  <c r="R11" i="7" s="1"/>
  <c r="P19" i="7"/>
  <c r="Q19" i="7" s="1"/>
  <c r="R19" i="7" s="1"/>
  <c r="P4" i="7"/>
  <c r="Q4" i="7" s="1"/>
  <c r="R4" i="7" s="1"/>
  <c r="P12" i="7"/>
  <c r="Q12" i="7" s="1"/>
  <c r="R12" i="7" s="1"/>
  <c r="P20" i="7"/>
  <c r="Q20" i="7" s="1"/>
  <c r="R20" i="7" s="1"/>
  <c r="P5" i="7"/>
  <c r="Q5" i="7" s="1"/>
  <c r="R5" i="7" s="1"/>
  <c r="P13" i="7"/>
  <c r="Q13" i="7" s="1"/>
  <c r="R13" i="7" s="1"/>
  <c r="P8" i="7"/>
  <c r="Q8" i="7" s="1"/>
  <c r="R8" i="7" s="1"/>
  <c r="P9" i="7"/>
  <c r="Q9" i="7" s="1"/>
  <c r="R9" i="7" s="1"/>
  <c r="P10" i="7"/>
  <c r="Q10" i="7" s="1"/>
  <c r="R10" i="7" s="1"/>
  <c r="P3" i="7"/>
  <c r="Q3" i="7" s="1"/>
  <c r="R3" i="7" s="1"/>
  <c r="E3" i="4"/>
  <c r="H3" i="4" s="1"/>
  <c r="F2" i="4"/>
  <c r="I2" i="4" s="1"/>
  <c r="G3" i="4"/>
  <c r="J3" i="4" s="1"/>
  <c r="F6" i="4"/>
  <c r="I6" i="4" s="1"/>
  <c r="F5" i="4"/>
  <c r="I5" i="4" s="1"/>
  <c r="E4" i="4"/>
  <c r="H4" i="4" s="1"/>
  <c r="G2" i="4"/>
  <c r="J2" i="4" s="1"/>
  <c r="G5" i="4"/>
  <c r="J5" i="4" s="1"/>
  <c r="G4" i="4"/>
  <c r="J4" i="4" s="1"/>
  <c r="F7" i="4"/>
  <c r="I7" i="4" s="1"/>
  <c r="E2" i="4"/>
  <c r="H2" i="4" s="1"/>
  <c r="G7" i="4"/>
  <c r="J7" i="4" s="1"/>
  <c r="E7" i="4"/>
  <c r="H7" i="4" s="1"/>
  <c r="G6" i="4"/>
  <c r="J6" i="4" s="1"/>
  <c r="E6" i="4"/>
  <c r="H6" i="4" s="1"/>
  <c r="X17" i="7" l="1"/>
  <c r="X19" i="7"/>
  <c r="X18" i="7"/>
  <c r="X24" i="7"/>
  <c r="X22" i="7"/>
  <c r="X20" i="7"/>
  <c r="X21" i="7"/>
  <c r="X23" i="7"/>
  <c r="X25" i="7"/>
  <c r="R21" i="7"/>
  <c r="X13" i="7"/>
  <c r="I8" i="4"/>
  <c r="X26" i="7" l="1"/>
  <c r="A4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8" authorId="0" shapeId="0" xr:uid="{1C00D5B9-4D5F-49BE-8B5C-C425C4FE28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Degree of Freedom</t>
        </r>
      </text>
    </comment>
    <comment ref="F18" authorId="0" shapeId="0" xr:uid="{6EA34C54-1863-4A10-8360-DC18BC7F79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Sum Of Squares</t>
        </r>
      </text>
    </comment>
    <comment ref="G18" authorId="0" shapeId="0" xr:uid="{C4F75ACD-D351-4155-8602-5ACE154A0F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Mean square= SS/df</t>
        </r>
      </text>
    </comment>
    <comment ref="H18" authorId="0" shapeId="0" xr:uid="{07762BCA-8B78-447C-AA19-4CB549FE95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MSBetween/MSWithin</t>
        </r>
      </text>
    </comment>
  </commentList>
</comments>
</file>

<file path=xl/sharedStrings.xml><?xml version="1.0" encoding="utf-8"?>
<sst xmlns="http://schemas.openxmlformats.org/spreadsheetml/2006/main" count="299" uniqueCount="123">
  <si>
    <t>Gender</t>
  </si>
  <si>
    <t>Score</t>
  </si>
  <si>
    <t>Age group</t>
  </si>
  <si>
    <t>Boys</t>
  </si>
  <si>
    <t>Girls</t>
  </si>
  <si>
    <t>10 Years</t>
  </si>
  <si>
    <t>11 Years</t>
  </si>
  <si>
    <t>12 Years</t>
  </si>
  <si>
    <t>10 Year</t>
  </si>
  <si>
    <t>11 Year</t>
  </si>
  <si>
    <t xml:space="preserve">12 Year </t>
  </si>
  <si>
    <t>12 Year</t>
  </si>
  <si>
    <t xml:space="preserve"> 11 Year</t>
  </si>
  <si>
    <t xml:space="preserve"> Mean Values</t>
  </si>
  <si>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</si>
  <si>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</si>
  <si>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</si>
  <si>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</si>
  <si>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</si>
  <si>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</si>
  <si>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</si>
  <si>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</si>
  <si>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</si>
  <si>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</si>
  <si>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</si>
  <si>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</si>
  <si>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</si>
  <si>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</si>
  <si>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</si>
  <si>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</si>
  <si>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</si>
  <si>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</si>
  <si>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</si>
  <si>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Group Means</t>
  </si>
  <si>
    <t>n =</t>
  </si>
  <si>
    <t>N</t>
  </si>
  <si>
    <t>groups =</t>
  </si>
  <si>
    <t>C</t>
  </si>
  <si>
    <t>blocks =</t>
  </si>
  <si>
    <t>B</t>
  </si>
  <si>
    <t>SST Computation</t>
  </si>
  <si>
    <t>Mean</t>
  </si>
  <si>
    <t xml:space="preserve">                   SST Computation</t>
  </si>
  <si>
    <t xml:space="preserve"> power of 2 Computation</t>
  </si>
  <si>
    <t xml:space="preserve"> Power of 2 Computation</t>
  </si>
  <si>
    <t>SST</t>
  </si>
  <si>
    <t>SSC</t>
  </si>
  <si>
    <t>SSE</t>
  </si>
  <si>
    <t>df(Total)</t>
  </si>
  <si>
    <t>df(Between)</t>
  </si>
  <si>
    <t>df(within)</t>
  </si>
  <si>
    <t>Source Variance</t>
  </si>
  <si>
    <t xml:space="preserve"> SS Between</t>
  </si>
  <si>
    <t>SS Within</t>
  </si>
  <si>
    <t>Total(SST)</t>
  </si>
  <si>
    <t>SS(Between)</t>
  </si>
  <si>
    <t>SS(within)</t>
  </si>
  <si>
    <t>Decomposition of Variance</t>
  </si>
  <si>
    <t>MST</t>
  </si>
  <si>
    <t>MSC</t>
  </si>
  <si>
    <t>MSB</t>
  </si>
  <si>
    <t>MSE</t>
  </si>
  <si>
    <t>F=</t>
  </si>
  <si>
    <t>Overall mean</t>
  </si>
  <si>
    <t>Difference</t>
  </si>
  <si>
    <t>Squared Diff.</t>
  </si>
  <si>
    <t>Over All Mean</t>
  </si>
  <si>
    <t>Student Year</t>
  </si>
  <si>
    <t xml:space="preserve"> SST</t>
  </si>
  <si>
    <t>Squared Difference</t>
  </si>
  <si>
    <t xml:space="preserve">        </t>
  </si>
  <si>
    <t>l</t>
  </si>
  <si>
    <t>o</t>
  </si>
  <si>
    <t>c</t>
  </si>
  <si>
    <t>k</t>
  </si>
  <si>
    <t>OverallMean</t>
  </si>
  <si>
    <t xml:space="preserve"> SquaredDifference </t>
  </si>
  <si>
    <t>Boys Score</t>
  </si>
  <si>
    <t xml:space="preserve">Boys Mean </t>
  </si>
  <si>
    <t xml:space="preserve">Girls Mean </t>
  </si>
  <si>
    <t>Girls Score</t>
  </si>
  <si>
    <t>Sum of squares for Second Factor(Gender) = 16+16 =32</t>
  </si>
  <si>
    <t>Age Means</t>
  </si>
  <si>
    <t>Overall Means</t>
  </si>
  <si>
    <t>Squared difference</t>
  </si>
  <si>
    <t>Sum of squares for First Factor(Age) = 46.5+46.5 =93</t>
  </si>
  <si>
    <t>Sum Of Squares with in(Error)</t>
  </si>
  <si>
    <t>Age Mean</t>
  </si>
  <si>
    <t>AgeMean</t>
  </si>
  <si>
    <t>squared Difference</t>
  </si>
  <si>
    <t xml:space="preserve"> Mean ValuesTable</t>
  </si>
  <si>
    <t>sum of squares of with  in (Error) = 28+40 = 68</t>
  </si>
  <si>
    <t>SS Both</t>
  </si>
  <si>
    <t>SS Gender</t>
  </si>
  <si>
    <t>SS Age</t>
  </si>
  <si>
    <t>df Gender</t>
  </si>
  <si>
    <t>df age</t>
  </si>
  <si>
    <t>df error with in</t>
  </si>
  <si>
    <t>SS Error with in</t>
  </si>
  <si>
    <t>SS Both Factors</t>
  </si>
  <si>
    <t>df Both Factors</t>
  </si>
  <si>
    <t>MSGender</t>
  </si>
  <si>
    <t>MS Error</t>
  </si>
  <si>
    <t>MSAge</t>
  </si>
  <si>
    <t>Fratio</t>
  </si>
  <si>
    <t>F(1,12)</t>
  </si>
  <si>
    <t>F(2,12)</t>
  </si>
  <si>
    <t>MS Both</t>
  </si>
  <si>
    <t>SSError(Within)</t>
  </si>
  <si>
    <t>Both</t>
  </si>
  <si>
    <t>MSBoth</t>
  </si>
  <si>
    <t>SS(Gender)</t>
  </si>
  <si>
    <t>SS(Age)</t>
  </si>
  <si>
    <t>MSBoth/</t>
  </si>
  <si>
    <t>df Error (with in)</t>
  </si>
  <si>
    <t>df (Gender)</t>
  </si>
  <si>
    <t>df(Age)</t>
  </si>
  <si>
    <t>df(total)</t>
  </si>
  <si>
    <t xml:space="preserve">F = </t>
  </si>
  <si>
    <t>MSGender/</t>
  </si>
  <si>
    <t xml:space="preserve"> Sum of Squares 2nd Factor(Gender)</t>
  </si>
  <si>
    <t xml:space="preserve">                           Sum of Squares of 1stFactor(Ages)</t>
  </si>
  <si>
    <t>Score  Age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</si>
</sst>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55">
    <xf numFmtId="0" fontId="0" fillId="0" borderId="0" xfId="0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6" xfId="1" applyBorder="1"/>
    <xf numFmtId="0" fontId="2" fillId="0" borderId="7" xfId="2" applyBorder="1"/>
    <xf numFmtId="0" fontId="2" fillId="0" borderId="8" xfId="2" applyBorder="1"/>
    <xf numFmtId="0" fontId="3" fillId="0" borderId="9" xfId="3" applyBorder="1"/>
    <xf numFmtId="0" fontId="3" fillId="0" borderId="3" xfId="3" applyBorder="1"/>
    <xf numFmtId="0" fontId="3" fillId="0" borderId="10" xfId="3" applyBorder="1"/>
    <xf numFmtId="0" fontId="0" fillId="0" borderId="11" xfId="0" applyBorder="1"/>
    <xf numFmtId="0" fontId="3" fillId="0" borderId="12" xfId="3" applyBorder="1"/>
    <xf numFmtId="0" fontId="3" fillId="0" borderId="4" xfId="3" applyBorder="1"/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ont="1" applyFill="1"/>
    <xf numFmtId="0" fontId="0" fillId="8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5" borderId="0" xfId="0" applyFill="1"/>
    <xf numFmtId="0" fontId="0" fillId="15" borderId="17" xfId="0" applyFont="1" applyFill="1" applyBorder="1"/>
    <xf numFmtId="0" fontId="0" fillId="15" borderId="16" xfId="0" applyFill="1" applyBorder="1"/>
    <xf numFmtId="0" fontId="0" fillId="15" borderId="16" xfId="0" applyFont="1" applyFill="1" applyBorder="1"/>
    <xf numFmtId="0" fontId="0" fillId="15" borderId="12" xfId="0" applyFont="1" applyFill="1" applyBorder="1"/>
    <xf numFmtId="0" fontId="0" fillId="16" borderId="0" xfId="0" applyFill="1" applyAlignment="1">
      <alignment horizontal="center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15" borderId="17" xfId="0" applyFill="1" applyBorder="1"/>
    <xf numFmtId="0" fontId="0" fillId="15" borderId="18" xfId="0" applyFill="1" applyBorder="1"/>
    <xf numFmtId="0" fontId="0" fillId="15" borderId="0" xfId="0" applyFill="1" applyBorder="1"/>
    <xf numFmtId="0" fontId="0" fillId="18" borderId="15" xfId="0" applyFill="1" applyBorder="1"/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8" borderId="0" xfId="0" applyFill="1"/>
    <xf numFmtId="0" fontId="0" fillId="18" borderId="14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7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E45497-E96B-45D4-9720-C785CF736E28}" name="Table3" displayName="Table3" ref="A1:C7" totalsRowShown="0">
  <autoFilter ref="A1:C7" xr:uid="{C9890049-6700-494B-A168-49B62FF14374}"/>
  <tableColumns count="3">
    <tableColumn id="1" xr3:uid="{6ABE4E36-F9B1-4B25-AB50-C4EAEDB53EFD}" name="10 Year"/>
    <tableColumn id="2" xr3:uid="{6A55F1A5-79C9-4D70-8B46-61E32BE6D462}" name=" 11 Year"/>
    <tableColumn id="3" xr3:uid="{0EC5DD92-A316-4E5D-85E4-A1E96A7F43DE}" name="12 Year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A7F71-C686-4763-8628-FBC52E120ADF}" name="Table2" displayName="Table2" ref="E9:H15" totalsRowShown="0">
  <autoFilter ref="E9:H15" xr:uid="{1908C959-211F-41AB-AEBD-50478A27BE89}"/>
  <tableColumns count="4">
    <tableColumn id="1" xr3:uid="{83753249-0DB7-405D-A072-8FF2C9CFA681}" name="Gender"/>
    <tableColumn id="2" xr3:uid="{4A182744-2818-47ED-B4F3-9EDBDE70F3CD}" name="10 Year"/>
    <tableColumn id="3" xr3:uid="{90F9BF07-1C21-46FC-90E4-385767252C17}" name=" 11 Year"/>
    <tableColumn id="4" xr3:uid="{F0FD3E98-151B-46AA-B02B-DD521D171530}" name="12 Yea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7F2-45FF-46ED-AE18-BA1728674E3D}">
  <dimension ref="A1:N134"/>
  <sheetViews>
    <sheetView workbookViewId="0">
      <selection activeCell="I16" sqref="I16"/>
    </sheetView>
  </sheetViews>
  <sheetFormatPr defaultRowHeight="15" x14ac:dyDescent="0.25"/>
  <cols>
    <col min="3" max="3" width="9" bestFit="1" customWidth="1"/>
    <col min="4" max="4" width="12.140625" bestFit="1" customWidth="1"/>
    <col min="5" max="5" width="14.85546875" bestFit="1" customWidth="1"/>
  </cols>
  <sheetData>
    <row r="1" spans="1:7" x14ac:dyDescent="0.25">
      <c r="A1" t="s">
        <v>15</v>
      </c>
    </row>
    <row r="3" spans="1:7" ht="15.75" thickBot="1" x14ac:dyDescent="0.3">
      <c r="A3" t="s">
        <v>16</v>
      </c>
    </row>
    <row r="4" spans="1:7" x14ac:dyDescent="0.25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</row>
    <row r="5" spans="1:7" x14ac:dyDescent="0.25">
      <c r="A5" s="1" t="s">
        <v>8</v>
      </c>
      <c r="B5" s="1">
        <v>6</v>
      </c>
      <c r="C5" s="1">
        <v>39</v>
      </c>
      <c r="D5" s="1">
        <v>6.5</v>
      </c>
      <c r="E5" s="1">
        <v>4.7</v>
      </c>
    </row>
    <row r="6" spans="1:7" x14ac:dyDescent="0.25">
      <c r="A6" s="1" t="s">
        <v>12</v>
      </c>
      <c r="B6" s="1">
        <v>6</v>
      </c>
      <c r="C6" s="1">
        <v>51</v>
      </c>
      <c r="D6" s="1">
        <v>8.5</v>
      </c>
      <c r="E6" s="1">
        <v>7.5</v>
      </c>
    </row>
    <row r="7" spans="1:7" ht="15.75" thickBot="1" x14ac:dyDescent="0.3">
      <c r="A7" s="2" t="s">
        <v>11</v>
      </c>
      <c r="B7" s="2">
        <v>6</v>
      </c>
      <c r="C7" s="2">
        <v>72</v>
      </c>
      <c r="D7" s="2">
        <v>12</v>
      </c>
      <c r="E7" s="2">
        <v>9.1999999999999993</v>
      </c>
    </row>
    <row r="10" spans="1:7" ht="15.75" thickBot="1" x14ac:dyDescent="0.3">
      <c r="A10" t="s">
        <v>22</v>
      </c>
    </row>
    <row r="11" spans="1:7" x14ac:dyDescent="0.25">
      <c r="A11" s="3" t="s">
        <v>23</v>
      </c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  <c r="G11" s="3" t="s">
        <v>29</v>
      </c>
    </row>
    <row r="12" spans="1:7" x14ac:dyDescent="0.25">
      <c r="A12" s="1" t="s">
        <v>30</v>
      </c>
      <c r="B12" s="1">
        <v>93</v>
      </c>
      <c r="C12" s="1">
        <v>2</v>
      </c>
      <c r="D12" s="1">
        <v>46.5</v>
      </c>
      <c r="E12" s="1">
        <v>6.5186915887850461</v>
      </c>
      <c r="F12" s="1">
        <v>9.1759991604794255E-3</v>
      </c>
      <c r="G12" s="1">
        <v>3.6823203436732408</v>
      </c>
    </row>
    <row r="13" spans="1:7" x14ac:dyDescent="0.25">
      <c r="A13" s="1" t="s">
        <v>31</v>
      </c>
      <c r="B13" s="1">
        <v>107</v>
      </c>
      <c r="C13" s="1">
        <v>15</v>
      </c>
      <c r="D13" s="1">
        <v>7.1333333333333337</v>
      </c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ht="15.75" thickBot="1" x14ac:dyDescent="0.3">
      <c r="A15" s="2" t="s">
        <v>32</v>
      </c>
      <c r="B15" s="2">
        <v>200</v>
      </c>
      <c r="C15" s="2">
        <v>17</v>
      </c>
      <c r="D15" s="2"/>
      <c r="E15" s="2"/>
      <c r="F15" s="2"/>
      <c r="G15" s="2"/>
    </row>
    <row r="47" spans="1:1" x14ac:dyDescent="0.25">
      <c r="A47">
        <f ca="1">A47:O68</f>
        <v>0</v>
      </c>
    </row>
    <row r="49" spans="1:14" x14ac:dyDescent="0.25">
      <c r="B49" s="16" t="s">
        <v>32</v>
      </c>
      <c r="C49" s="46" t="s">
        <v>57</v>
      </c>
      <c r="D49" s="46"/>
      <c r="E49" s="46"/>
    </row>
    <row r="50" spans="1:14" x14ac:dyDescent="0.25">
      <c r="B50" s="17" t="s">
        <v>45</v>
      </c>
      <c r="C50" s="18" t="s">
        <v>112</v>
      </c>
      <c r="D50" s="19" t="s">
        <v>111</v>
      </c>
      <c r="E50" s="20" t="s">
        <v>108</v>
      </c>
      <c r="F50" s="38" t="s">
        <v>92</v>
      </c>
      <c r="I50" s="23" t="s">
        <v>103</v>
      </c>
      <c r="J50" s="47" t="s">
        <v>62</v>
      </c>
      <c r="K50" s="45">
        <f>C55/E55</f>
        <v>8.2058823529411757</v>
      </c>
    </row>
    <row r="51" spans="1:14" x14ac:dyDescent="0.25">
      <c r="B51" s="5">
        <v>200</v>
      </c>
      <c r="C51" s="5">
        <v>93</v>
      </c>
      <c r="D51" s="5">
        <v>32</v>
      </c>
      <c r="E51" s="5">
        <f>68</f>
        <v>68</v>
      </c>
      <c r="F51" s="5">
        <f>B51-C51-D51-68</f>
        <v>7</v>
      </c>
      <c r="I51" s="20" t="s">
        <v>61</v>
      </c>
      <c r="J51" s="47"/>
      <c r="K51" s="45"/>
    </row>
    <row r="52" spans="1:14" x14ac:dyDescent="0.25">
      <c r="A52" s="21" t="s">
        <v>25</v>
      </c>
      <c r="B52" s="22" t="s">
        <v>117</v>
      </c>
      <c r="C52" s="23" t="s">
        <v>116</v>
      </c>
      <c r="D52" s="19" t="s">
        <v>115</v>
      </c>
      <c r="E52" s="20" t="s">
        <v>114</v>
      </c>
      <c r="F52" s="38" t="s">
        <v>109</v>
      </c>
      <c r="I52" s="5"/>
    </row>
    <row r="53" spans="1:14" x14ac:dyDescent="0.25">
      <c r="B53" s="5">
        <v>17</v>
      </c>
      <c r="C53" s="5">
        <v>2</v>
      </c>
      <c r="D53" s="5">
        <v>1</v>
      </c>
      <c r="E53" s="5">
        <v>12</v>
      </c>
      <c r="F53">
        <f>C53*D53</f>
        <v>2</v>
      </c>
      <c r="I53" s="19" t="s">
        <v>119</v>
      </c>
      <c r="J53" s="47" t="s">
        <v>62</v>
      </c>
      <c r="K53" s="45">
        <f>D55/E55</f>
        <v>5.6470588235294112</v>
      </c>
    </row>
    <row r="54" spans="1:14" x14ac:dyDescent="0.25">
      <c r="B54" s="22" t="s">
        <v>58</v>
      </c>
      <c r="C54" s="23" t="s">
        <v>59</v>
      </c>
      <c r="D54" s="19" t="s">
        <v>60</v>
      </c>
      <c r="E54" s="20" t="s">
        <v>61</v>
      </c>
      <c r="F54" s="38" t="s">
        <v>110</v>
      </c>
      <c r="I54" s="20" t="s">
        <v>61</v>
      </c>
      <c r="J54" s="47"/>
      <c r="K54" s="45"/>
    </row>
    <row r="55" spans="1:14" x14ac:dyDescent="0.25">
      <c r="B55" s="5">
        <f>B51/B53</f>
        <v>11.764705882352942</v>
      </c>
      <c r="C55" s="5">
        <f>C51/C53</f>
        <v>46.5</v>
      </c>
      <c r="D55" s="5">
        <f>D51/D53</f>
        <v>32</v>
      </c>
      <c r="E55" s="5">
        <f>E51/E53</f>
        <v>5.666666666666667</v>
      </c>
      <c r="F55" s="5">
        <f>F51/F53</f>
        <v>3.5</v>
      </c>
    </row>
    <row r="57" spans="1:14" x14ac:dyDescent="0.25">
      <c r="I57" s="19" t="s">
        <v>113</v>
      </c>
      <c r="J57" t="s">
        <v>118</v>
      </c>
      <c r="K57" s="45">
        <f>F55/E55</f>
        <v>0.61764705882352933</v>
      </c>
    </row>
    <row r="58" spans="1:14" x14ac:dyDescent="0.25">
      <c r="I58" s="20" t="s">
        <v>61</v>
      </c>
      <c r="K58" s="45"/>
    </row>
    <row r="60" spans="1:14" x14ac:dyDescent="0.25">
      <c r="E60" t="s">
        <v>93</v>
      </c>
      <c r="H60" t="s">
        <v>95</v>
      </c>
      <c r="K60" t="s">
        <v>101</v>
      </c>
      <c r="M60" t="s">
        <v>104</v>
      </c>
    </row>
    <row r="61" spans="1:14" x14ac:dyDescent="0.25">
      <c r="E61">
        <v>32</v>
      </c>
      <c r="H61">
        <f>2-1</f>
        <v>1</v>
      </c>
      <c r="K61">
        <f>E61/H61</f>
        <v>32</v>
      </c>
      <c r="M61">
        <f>K61/K65</f>
        <v>5.6470588235294112</v>
      </c>
      <c r="N61" t="s">
        <v>105</v>
      </c>
    </row>
    <row r="62" spans="1:14" x14ac:dyDescent="0.25">
      <c r="E62" t="s">
        <v>94</v>
      </c>
      <c r="H62" t="s">
        <v>96</v>
      </c>
      <c r="K62" t="s">
        <v>103</v>
      </c>
      <c r="N62">
        <v>4.6500000000000004</v>
      </c>
    </row>
    <row r="63" spans="1:14" x14ac:dyDescent="0.25">
      <c r="E63">
        <v>93</v>
      </c>
      <c r="H63">
        <f>3-1</f>
        <v>2</v>
      </c>
      <c r="K63">
        <f>E63/H63</f>
        <v>46.5</v>
      </c>
      <c r="M63">
        <f>K63/K65</f>
        <v>8.2058823529411757</v>
      </c>
      <c r="N63" t="s">
        <v>106</v>
      </c>
    </row>
    <row r="64" spans="1:14" x14ac:dyDescent="0.25">
      <c r="E64" t="s">
        <v>98</v>
      </c>
      <c r="H64" t="s">
        <v>97</v>
      </c>
      <c r="K64" t="s">
        <v>102</v>
      </c>
      <c r="N64">
        <v>3.89</v>
      </c>
    </row>
    <row r="65" spans="5:14" x14ac:dyDescent="0.25">
      <c r="E65">
        <v>68</v>
      </c>
      <c r="H65">
        <v>12</v>
      </c>
      <c r="K65">
        <f>E65/H65</f>
        <v>5.666666666666667</v>
      </c>
    </row>
    <row r="66" spans="5:14" x14ac:dyDescent="0.25">
      <c r="E66" t="s">
        <v>99</v>
      </c>
      <c r="H66" t="s">
        <v>100</v>
      </c>
      <c r="K66" t="s">
        <v>107</v>
      </c>
    </row>
    <row r="67" spans="5:14" x14ac:dyDescent="0.25">
      <c r="E67">
        <v>7</v>
      </c>
      <c r="H67">
        <f>H61*H63</f>
        <v>2</v>
      </c>
      <c r="K67">
        <f>E67/H67</f>
        <v>3.5</v>
      </c>
      <c r="M67">
        <f>K67/K65</f>
        <v>0.61764705882352933</v>
      </c>
      <c r="N67" t="s">
        <v>106</v>
      </c>
    </row>
    <row r="68" spans="5:14" x14ac:dyDescent="0.25">
      <c r="N68">
        <v>3.89</v>
      </c>
    </row>
    <row r="119" spans="1:13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spans="1:13" x14ac:dyDescent="0.25">
      <c r="A120" s="48"/>
      <c r="B120" s="49"/>
      <c r="C120" s="50"/>
      <c r="D120" s="50"/>
      <c r="E120" s="50"/>
      <c r="F120" s="48"/>
      <c r="G120" s="48"/>
      <c r="H120" s="48"/>
      <c r="I120" s="48"/>
      <c r="J120" s="48"/>
      <c r="K120" s="48"/>
      <c r="L120" s="48"/>
      <c r="M120" s="48"/>
    </row>
    <row r="121" spans="1:13" x14ac:dyDescent="0.25">
      <c r="A121" s="48"/>
      <c r="B121" s="49"/>
      <c r="C121" s="51"/>
      <c r="D121" s="52"/>
      <c r="E121" s="52"/>
      <c r="F121" s="48"/>
      <c r="G121" s="48"/>
      <c r="H121" s="48"/>
      <c r="I121" s="52"/>
      <c r="J121" s="53"/>
      <c r="K121" s="54"/>
      <c r="L121" s="48"/>
      <c r="M121" s="48"/>
    </row>
    <row r="122" spans="1:13" x14ac:dyDescent="0.25">
      <c r="A122" s="48"/>
      <c r="B122" s="52"/>
      <c r="C122" s="52"/>
      <c r="D122" s="52"/>
      <c r="E122" s="52"/>
      <c r="F122" s="48"/>
      <c r="G122" s="48"/>
      <c r="H122" s="48"/>
      <c r="I122" s="52"/>
      <c r="J122" s="53"/>
      <c r="K122" s="54"/>
      <c r="L122" s="48"/>
      <c r="M122" s="48"/>
    </row>
    <row r="123" spans="1:13" x14ac:dyDescent="0.25">
      <c r="A123" s="52"/>
      <c r="B123" s="52"/>
      <c r="C123" s="52"/>
      <c r="D123" s="52"/>
      <c r="E123" s="52"/>
      <c r="F123" s="48"/>
      <c r="G123" s="48"/>
      <c r="H123" s="48"/>
      <c r="I123" s="52"/>
      <c r="J123" s="48"/>
      <c r="K123" s="48"/>
      <c r="L123" s="48"/>
      <c r="M123" s="48"/>
    </row>
    <row r="124" spans="1:13" x14ac:dyDescent="0.25">
      <c r="A124" s="48"/>
      <c r="B124" s="52"/>
      <c r="C124" s="52"/>
      <c r="D124" s="52"/>
      <c r="E124" s="52"/>
      <c r="F124" s="48"/>
      <c r="G124" s="48"/>
      <c r="H124" s="48"/>
      <c r="I124" s="52"/>
      <c r="J124" s="53"/>
      <c r="K124" s="54"/>
      <c r="L124" s="48"/>
      <c r="M124" s="48"/>
    </row>
    <row r="125" spans="1:13" x14ac:dyDescent="0.25">
      <c r="A125" s="48"/>
      <c r="B125" s="52"/>
      <c r="C125" s="52"/>
      <c r="D125" s="52"/>
      <c r="E125" s="52"/>
      <c r="F125" s="48"/>
      <c r="G125" s="48"/>
      <c r="H125" s="48"/>
      <c r="I125" s="52"/>
      <c r="J125" s="53"/>
      <c r="K125" s="54"/>
      <c r="L125" s="48"/>
      <c r="M125" s="48"/>
    </row>
    <row r="126" spans="1:13" x14ac:dyDescent="0.25">
      <c r="A126" s="48"/>
      <c r="B126" s="52"/>
      <c r="C126" s="52"/>
      <c r="D126" s="52"/>
      <c r="E126" s="52"/>
      <c r="F126" s="48"/>
      <c r="G126" s="48"/>
      <c r="H126" s="48"/>
      <c r="I126" s="48"/>
      <c r="J126" s="48"/>
      <c r="K126" s="48"/>
      <c r="L126" s="48"/>
      <c r="M126" s="48"/>
    </row>
    <row r="127" spans="1:13" x14ac:dyDescent="0.25">
      <c r="A127" s="48"/>
      <c r="B127" s="48"/>
      <c r="C127" s="48"/>
      <c r="D127" s="48"/>
      <c r="E127" s="48"/>
      <c r="F127" s="48"/>
      <c r="G127" s="48"/>
      <c r="H127" s="48"/>
      <c r="I127" s="52"/>
      <c r="J127" s="48"/>
      <c r="K127" s="48"/>
      <c r="L127" s="48"/>
      <c r="M127" s="48"/>
    </row>
    <row r="128" spans="1:13" x14ac:dyDescent="0.25">
      <c r="A128" s="48"/>
      <c r="B128" s="48"/>
      <c r="C128" s="48"/>
      <c r="D128" s="48"/>
      <c r="E128" s="48"/>
      <c r="F128" s="48"/>
      <c r="G128" s="48"/>
      <c r="H128" s="48"/>
      <c r="I128" s="52"/>
      <c r="J128" s="48"/>
      <c r="K128" s="48"/>
      <c r="L128" s="48"/>
      <c r="M128" s="48"/>
    </row>
    <row r="129" spans="1:13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spans="1:13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spans="1:13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spans="1:13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spans="1:13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spans="1:13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</sheetData>
  <mergeCells count="11">
    <mergeCell ref="C49:E49"/>
    <mergeCell ref="J50:J51"/>
    <mergeCell ref="K50:K51"/>
    <mergeCell ref="J53:J54"/>
    <mergeCell ref="K53:K54"/>
    <mergeCell ref="K57:K58"/>
    <mergeCell ref="C120:E120"/>
    <mergeCell ref="J121:J122"/>
    <mergeCell ref="K121:K122"/>
    <mergeCell ref="J124:J125"/>
    <mergeCell ref="K124:K1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4D8-CA56-4E4B-BA79-85B1E37BE7FB}">
  <dimension ref="A1:U21"/>
  <sheetViews>
    <sheetView tabSelected="1" workbookViewId="0">
      <selection activeCell="O16" sqref="O16"/>
    </sheetView>
  </sheetViews>
  <sheetFormatPr defaultRowHeight="15" x14ac:dyDescent="0.25"/>
  <cols>
    <col min="1" max="1" width="9.5703125" customWidth="1"/>
    <col min="2" max="2" width="10" customWidth="1"/>
    <col min="3" max="3" width="9.5703125" customWidth="1"/>
  </cols>
  <sheetData>
    <row r="1" spans="1:21" x14ac:dyDescent="0.25">
      <c r="A1" t="s">
        <v>8</v>
      </c>
      <c r="B1" t="s">
        <v>12</v>
      </c>
      <c r="C1" t="s">
        <v>11</v>
      </c>
      <c r="E1" t="s">
        <v>42</v>
      </c>
      <c r="H1" t="s">
        <v>43</v>
      </c>
      <c r="M1" t="s">
        <v>56</v>
      </c>
      <c r="O1" t="s">
        <v>44</v>
      </c>
      <c r="S1" t="s">
        <v>55</v>
      </c>
    </row>
    <row r="2" spans="1:21" x14ac:dyDescent="0.25">
      <c r="A2">
        <v>4</v>
      </c>
      <c r="B2">
        <v>6</v>
      </c>
      <c r="C2">
        <v>8</v>
      </c>
      <c r="E2">
        <f t="shared" ref="E2:E7" si="0">A2 -$G$11</f>
        <v>-5</v>
      </c>
      <c r="F2">
        <f>B2-$G$11</f>
        <v>-3</v>
      </c>
      <c r="G2">
        <f>C2-$G$11</f>
        <v>-1</v>
      </c>
      <c r="H2">
        <f>E2^2</f>
        <v>25</v>
      </c>
      <c r="I2">
        <f t="shared" ref="I2:J2" si="1">F2^2</f>
        <v>9</v>
      </c>
      <c r="J2">
        <f t="shared" si="1"/>
        <v>1</v>
      </c>
      <c r="L2">
        <f>(A2-$A$8)</f>
        <v>-2.5</v>
      </c>
      <c r="M2">
        <f>B2-$B$8</f>
        <v>-2.5</v>
      </c>
      <c r="N2">
        <f>C2-$C$8</f>
        <v>-4</v>
      </c>
      <c r="O2">
        <f>L2^2</f>
        <v>6.25</v>
      </c>
      <c r="P2">
        <f t="shared" ref="P2:Q2" si="2">M2^2</f>
        <v>6.25</v>
      </c>
      <c r="Q2">
        <f t="shared" si="2"/>
        <v>16</v>
      </c>
    </row>
    <row r="3" spans="1:21" x14ac:dyDescent="0.25">
      <c r="A3">
        <v>6</v>
      </c>
      <c r="B3">
        <v>6</v>
      </c>
      <c r="C3">
        <v>9</v>
      </c>
      <c r="E3">
        <f t="shared" si="0"/>
        <v>-3</v>
      </c>
      <c r="F3">
        <f t="shared" ref="F3:F7" si="3">B3-$G$11</f>
        <v>-3</v>
      </c>
      <c r="G3">
        <f t="shared" ref="G3:G7" si="4">C3-$G$11</f>
        <v>0</v>
      </c>
      <c r="H3">
        <f t="shared" ref="H3:H7" si="5">E3^2</f>
        <v>9</v>
      </c>
      <c r="I3">
        <f t="shared" ref="I3:I7" si="6">F3^2</f>
        <v>9</v>
      </c>
      <c r="J3">
        <f t="shared" ref="J3:J7" si="7">G3^2</f>
        <v>0</v>
      </c>
      <c r="L3">
        <f t="shared" ref="L3:L7" si="8">(A3-$A$8)</f>
        <v>-0.5</v>
      </c>
      <c r="M3">
        <f t="shared" ref="M3:M7" si="9">B3-$B$8</f>
        <v>-2.5</v>
      </c>
      <c r="N3">
        <f t="shared" ref="N3:N7" si="10">C3-$C$8</f>
        <v>-3</v>
      </c>
      <c r="O3">
        <f t="shared" ref="O3:O7" si="11">L3^2</f>
        <v>0.25</v>
      </c>
      <c r="P3">
        <f t="shared" ref="P3:P7" si="12">M3^2</f>
        <v>6.25</v>
      </c>
      <c r="Q3">
        <f t="shared" ref="Q3:Q7" si="13">N3^2</f>
        <v>9</v>
      </c>
      <c r="S3">
        <f>6*((A8-$G$11)^2)</f>
        <v>37.5</v>
      </c>
      <c r="T3">
        <f>6*((B8-$G$11)^2)</f>
        <v>1.5</v>
      </c>
      <c r="U3">
        <f>6*((C8-$G$11)^2)</f>
        <v>54</v>
      </c>
    </row>
    <row r="4" spans="1:21" x14ac:dyDescent="0.25">
      <c r="A4">
        <v>8</v>
      </c>
      <c r="B4">
        <v>9</v>
      </c>
      <c r="C4">
        <v>13</v>
      </c>
      <c r="E4">
        <f t="shared" si="0"/>
        <v>-1</v>
      </c>
      <c r="F4">
        <f t="shared" si="3"/>
        <v>0</v>
      </c>
      <c r="G4">
        <f t="shared" si="4"/>
        <v>4</v>
      </c>
      <c r="H4">
        <f t="shared" si="5"/>
        <v>1</v>
      </c>
      <c r="I4">
        <f t="shared" si="6"/>
        <v>0</v>
      </c>
      <c r="J4">
        <f t="shared" si="7"/>
        <v>16</v>
      </c>
      <c r="L4">
        <f t="shared" si="8"/>
        <v>1.5</v>
      </c>
      <c r="M4">
        <f t="shared" si="9"/>
        <v>0.5</v>
      </c>
      <c r="N4">
        <f t="shared" si="10"/>
        <v>1</v>
      </c>
      <c r="O4">
        <f t="shared" si="11"/>
        <v>2.25</v>
      </c>
      <c r="P4">
        <f t="shared" si="12"/>
        <v>0.25</v>
      </c>
      <c r="Q4">
        <f t="shared" si="13"/>
        <v>1</v>
      </c>
    </row>
    <row r="5" spans="1:21" x14ac:dyDescent="0.25">
      <c r="A5">
        <v>4</v>
      </c>
      <c r="B5">
        <v>7</v>
      </c>
      <c r="C5">
        <v>12</v>
      </c>
      <c r="E5">
        <f t="shared" si="0"/>
        <v>-5</v>
      </c>
      <c r="F5">
        <f t="shared" si="3"/>
        <v>-2</v>
      </c>
      <c r="G5">
        <f t="shared" si="4"/>
        <v>3</v>
      </c>
      <c r="H5">
        <f t="shared" si="5"/>
        <v>25</v>
      </c>
      <c r="I5">
        <f t="shared" si="6"/>
        <v>4</v>
      </c>
      <c r="J5">
        <f t="shared" si="7"/>
        <v>9</v>
      </c>
      <c r="L5">
        <f t="shared" si="8"/>
        <v>-2.5</v>
      </c>
      <c r="M5">
        <f t="shared" si="9"/>
        <v>-1.5</v>
      </c>
      <c r="N5">
        <f t="shared" si="10"/>
        <v>0</v>
      </c>
      <c r="O5">
        <f t="shared" si="11"/>
        <v>6.25</v>
      </c>
      <c r="P5">
        <f t="shared" si="12"/>
        <v>2.25</v>
      </c>
      <c r="Q5">
        <f t="shared" si="13"/>
        <v>0</v>
      </c>
    </row>
    <row r="6" spans="1:21" x14ac:dyDescent="0.25">
      <c r="A6">
        <v>8</v>
      </c>
      <c r="B6">
        <v>10</v>
      </c>
      <c r="C6">
        <v>14</v>
      </c>
      <c r="E6">
        <f t="shared" si="0"/>
        <v>-1</v>
      </c>
      <c r="F6">
        <f t="shared" si="3"/>
        <v>1</v>
      </c>
      <c r="G6">
        <f t="shared" si="4"/>
        <v>5</v>
      </c>
      <c r="H6">
        <f t="shared" si="5"/>
        <v>1</v>
      </c>
      <c r="I6">
        <f t="shared" si="6"/>
        <v>1</v>
      </c>
      <c r="J6">
        <f t="shared" si="7"/>
        <v>25</v>
      </c>
      <c r="L6">
        <f t="shared" si="8"/>
        <v>1.5</v>
      </c>
      <c r="M6">
        <f t="shared" si="9"/>
        <v>1.5</v>
      </c>
      <c r="N6">
        <f t="shared" si="10"/>
        <v>2</v>
      </c>
      <c r="O6">
        <f t="shared" si="11"/>
        <v>2.25</v>
      </c>
      <c r="P6">
        <f t="shared" si="12"/>
        <v>2.25</v>
      </c>
      <c r="Q6">
        <f t="shared" si="13"/>
        <v>4</v>
      </c>
    </row>
    <row r="7" spans="1:21" x14ac:dyDescent="0.25">
      <c r="A7">
        <v>9</v>
      </c>
      <c r="B7">
        <v>13</v>
      </c>
      <c r="C7">
        <v>16</v>
      </c>
      <c r="E7">
        <f t="shared" si="0"/>
        <v>0</v>
      </c>
      <c r="F7">
        <f t="shared" si="3"/>
        <v>4</v>
      </c>
      <c r="G7">
        <f t="shared" si="4"/>
        <v>7</v>
      </c>
      <c r="H7">
        <f t="shared" si="5"/>
        <v>0</v>
      </c>
      <c r="I7">
        <f t="shared" si="6"/>
        <v>16</v>
      </c>
      <c r="J7">
        <f t="shared" si="7"/>
        <v>49</v>
      </c>
      <c r="L7">
        <f t="shared" si="8"/>
        <v>2.5</v>
      </c>
      <c r="M7">
        <f t="shared" si="9"/>
        <v>4.5</v>
      </c>
      <c r="N7">
        <f t="shared" si="10"/>
        <v>4</v>
      </c>
      <c r="O7">
        <f t="shared" si="11"/>
        <v>6.25</v>
      </c>
      <c r="P7">
        <f t="shared" si="12"/>
        <v>20.25</v>
      </c>
      <c r="Q7">
        <f t="shared" si="13"/>
        <v>16</v>
      </c>
    </row>
    <row r="8" spans="1:21" x14ac:dyDescent="0.25">
      <c r="A8">
        <f>AVERAGE(A2:A7)</f>
        <v>6.5</v>
      </c>
      <c r="B8">
        <f>AVERAGE(B2:B7)</f>
        <v>8.5</v>
      </c>
      <c r="C8">
        <f>AVERAGE(C2:C7)</f>
        <v>12</v>
      </c>
      <c r="H8" t="s">
        <v>45</v>
      </c>
      <c r="I8">
        <f xml:space="preserve"> SUM(H2:J7)</f>
        <v>200</v>
      </c>
      <c r="O8" t="s">
        <v>46</v>
      </c>
      <c r="P8">
        <f>SUM(O2:Q7)</f>
        <v>107</v>
      </c>
      <c r="S8" t="s">
        <v>47</v>
      </c>
      <c r="T8">
        <f xml:space="preserve"> SUM(S3:U3)</f>
        <v>93</v>
      </c>
    </row>
    <row r="11" spans="1:21" x14ac:dyDescent="0.25">
      <c r="F11" t="s">
        <v>41</v>
      </c>
      <c r="G11">
        <f>AVERAGE(A2:C7)</f>
        <v>9</v>
      </c>
    </row>
    <row r="12" spans="1:21" x14ac:dyDescent="0.25">
      <c r="J12" t="s">
        <v>48</v>
      </c>
      <c r="L12">
        <v>17</v>
      </c>
    </row>
    <row r="13" spans="1:21" x14ac:dyDescent="0.25">
      <c r="J13" t="s">
        <v>49</v>
      </c>
      <c r="L13">
        <v>2</v>
      </c>
    </row>
    <row r="14" spans="1:21" x14ac:dyDescent="0.25">
      <c r="J14" t="s">
        <v>50</v>
      </c>
      <c r="L14">
        <v>15</v>
      </c>
    </row>
    <row r="17" spans="4:8" ht="15.75" thickBot="1" x14ac:dyDescent="0.3"/>
    <row r="18" spans="4:8" ht="20.25" thickBot="1" x14ac:dyDescent="0.35">
      <c r="D18" s="6" t="s">
        <v>51</v>
      </c>
      <c r="E18" s="7" t="s">
        <v>25</v>
      </c>
      <c r="F18" s="7" t="s">
        <v>24</v>
      </c>
      <c r="G18" s="7" t="s">
        <v>26</v>
      </c>
      <c r="H18" s="8" t="s">
        <v>27</v>
      </c>
    </row>
    <row r="19" spans="4:8" ht="16.5" thickTop="1" thickBot="1" x14ac:dyDescent="0.3">
      <c r="D19" s="9" t="s">
        <v>52</v>
      </c>
      <c r="E19" s="10">
        <v>2</v>
      </c>
      <c r="F19" s="10">
        <v>93</v>
      </c>
      <c r="G19" s="10">
        <f>F19/E19</f>
        <v>46.5</v>
      </c>
      <c r="H19" s="11">
        <f>G19/G20</f>
        <v>6.5186915887850461</v>
      </c>
    </row>
    <row r="20" spans="4:8" ht="15.75" thickBot="1" x14ac:dyDescent="0.3">
      <c r="D20" s="9" t="s">
        <v>53</v>
      </c>
      <c r="E20" s="10">
        <v>15</v>
      </c>
      <c r="F20" s="10">
        <v>107</v>
      </c>
      <c r="G20" s="10">
        <f>F20/E20</f>
        <v>7.1333333333333337</v>
      </c>
      <c r="H20" s="12"/>
    </row>
    <row r="21" spans="4:8" ht="15.75" thickBot="1" x14ac:dyDescent="0.3">
      <c r="D21" s="13" t="s">
        <v>54</v>
      </c>
      <c r="E21" s="14">
        <v>17</v>
      </c>
      <c r="F21" s="14">
        <v>112</v>
      </c>
      <c r="G21" s="14"/>
      <c r="H21" s="15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G35" sqref="G35"/>
    </sheetView>
  </sheetViews>
  <sheetFormatPr defaultRowHeight="15" x14ac:dyDescent="0.25"/>
  <cols>
    <col min="5" max="5" width="11" customWidth="1"/>
    <col min="6" max="6" width="9.42578125" customWidth="1"/>
    <col min="7" max="7" width="9.85546875" customWidth="1"/>
    <col min="8" max="8" width="9.42578125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 t="s">
        <v>3</v>
      </c>
      <c r="B2">
        <v>4</v>
      </c>
      <c r="C2" t="s">
        <v>5</v>
      </c>
      <c r="G2" t="s">
        <v>3</v>
      </c>
      <c r="K2" t="s">
        <v>4</v>
      </c>
      <c r="M2" t="s">
        <v>70</v>
      </c>
    </row>
    <row r="3" spans="1:15" x14ac:dyDescent="0.25">
      <c r="A3" t="s">
        <v>3</v>
      </c>
      <c r="B3">
        <v>6</v>
      </c>
      <c r="C3" t="s">
        <v>5</v>
      </c>
      <c r="F3" t="s">
        <v>8</v>
      </c>
      <c r="G3" t="s">
        <v>9</v>
      </c>
      <c r="H3" t="s">
        <v>10</v>
      </c>
      <c r="J3" t="s">
        <v>8</v>
      </c>
      <c r="K3" t="s">
        <v>9</v>
      </c>
      <c r="L3" t="s">
        <v>10</v>
      </c>
    </row>
    <row r="4" spans="1:15" x14ac:dyDescent="0.25">
      <c r="A4" t="s">
        <v>3</v>
      </c>
      <c r="B4">
        <v>8</v>
      </c>
      <c r="C4" t="s">
        <v>5</v>
      </c>
      <c r="F4">
        <v>4</v>
      </c>
      <c r="G4">
        <v>6</v>
      </c>
      <c r="H4">
        <v>8</v>
      </c>
      <c r="J4">
        <v>4</v>
      </c>
      <c r="K4">
        <v>7</v>
      </c>
      <c r="L4">
        <v>12</v>
      </c>
    </row>
    <row r="5" spans="1:15" x14ac:dyDescent="0.25">
      <c r="A5" t="s">
        <v>4</v>
      </c>
      <c r="B5">
        <v>4</v>
      </c>
      <c r="C5" t="s">
        <v>5</v>
      </c>
      <c r="F5">
        <v>6</v>
      </c>
      <c r="G5">
        <v>6</v>
      </c>
      <c r="H5">
        <v>9</v>
      </c>
      <c r="J5">
        <v>8</v>
      </c>
      <c r="K5">
        <v>10</v>
      </c>
      <c r="L5">
        <v>14</v>
      </c>
    </row>
    <row r="6" spans="1:15" x14ac:dyDescent="0.25">
      <c r="A6" t="s">
        <v>4</v>
      </c>
      <c r="B6">
        <v>8</v>
      </c>
      <c r="C6" t="s">
        <v>5</v>
      </c>
      <c r="F6">
        <v>8</v>
      </c>
      <c r="G6">
        <v>9</v>
      </c>
      <c r="H6">
        <v>13</v>
      </c>
      <c r="J6">
        <v>9</v>
      </c>
      <c r="K6">
        <v>13</v>
      </c>
      <c r="L6">
        <v>16</v>
      </c>
    </row>
    <row r="7" spans="1:15" x14ac:dyDescent="0.25">
      <c r="A7" t="s">
        <v>4</v>
      </c>
      <c r="B7">
        <v>9</v>
      </c>
      <c r="C7" t="s">
        <v>5</v>
      </c>
      <c r="F7" s="30">
        <f>AVERAGE(F4:F6)</f>
        <v>6</v>
      </c>
      <c r="G7" s="30">
        <f t="shared" ref="G7:H7" si="0">AVERAGE(G4:G6)</f>
        <v>7</v>
      </c>
      <c r="H7" s="30">
        <f t="shared" si="0"/>
        <v>10</v>
      </c>
      <c r="J7" s="30">
        <f>AVERAGE(J4:J6)</f>
        <v>7</v>
      </c>
      <c r="K7" s="30">
        <f t="shared" ref="K7:L7" si="1">AVERAGE(K4:K6)</f>
        <v>10</v>
      </c>
      <c r="L7" s="30">
        <f t="shared" si="1"/>
        <v>14</v>
      </c>
    </row>
    <row r="8" spans="1:15" x14ac:dyDescent="0.25">
      <c r="A8" t="s">
        <v>3</v>
      </c>
      <c r="B8">
        <v>6</v>
      </c>
      <c r="C8" t="s">
        <v>6</v>
      </c>
    </row>
    <row r="9" spans="1:15" x14ac:dyDescent="0.25">
      <c r="A9" t="s">
        <v>3</v>
      </c>
      <c r="B9">
        <v>6</v>
      </c>
      <c r="C9" t="s">
        <v>6</v>
      </c>
      <c r="E9" t="s">
        <v>0</v>
      </c>
      <c r="F9" t="s">
        <v>8</v>
      </c>
      <c r="G9" t="s">
        <v>12</v>
      </c>
      <c r="H9" t="s">
        <v>11</v>
      </c>
    </row>
    <row r="10" spans="1:15" x14ac:dyDescent="0.25">
      <c r="A10" t="s">
        <v>3</v>
      </c>
      <c r="B10">
        <v>9</v>
      </c>
      <c r="C10" t="s">
        <v>6</v>
      </c>
      <c r="E10" t="s">
        <v>3</v>
      </c>
      <c r="F10">
        <v>4</v>
      </c>
      <c r="G10">
        <v>6</v>
      </c>
      <c r="H10">
        <v>8</v>
      </c>
    </row>
    <row r="11" spans="1:15" x14ac:dyDescent="0.25">
      <c r="A11" t="s">
        <v>4</v>
      </c>
      <c r="B11">
        <v>7</v>
      </c>
      <c r="C11" t="s">
        <v>6</v>
      </c>
      <c r="E11" t="s">
        <v>3</v>
      </c>
      <c r="F11">
        <v>6</v>
      </c>
      <c r="G11">
        <v>6</v>
      </c>
      <c r="H11">
        <v>9</v>
      </c>
    </row>
    <row r="12" spans="1:15" x14ac:dyDescent="0.25">
      <c r="A12" t="s">
        <v>4</v>
      </c>
      <c r="B12">
        <v>10</v>
      </c>
      <c r="C12" t="s">
        <v>6</v>
      </c>
      <c r="E12" t="s">
        <v>3</v>
      </c>
      <c r="F12">
        <v>8</v>
      </c>
      <c r="G12">
        <v>9</v>
      </c>
      <c r="H12">
        <v>13</v>
      </c>
    </row>
    <row r="13" spans="1:15" x14ac:dyDescent="0.25">
      <c r="A13" t="s">
        <v>4</v>
      </c>
      <c r="B13">
        <v>13</v>
      </c>
      <c r="C13" t="s">
        <v>6</v>
      </c>
      <c r="E13" t="s">
        <v>4</v>
      </c>
      <c r="F13">
        <v>4</v>
      </c>
      <c r="G13">
        <v>7</v>
      </c>
      <c r="H13">
        <v>12</v>
      </c>
      <c r="L13" t="s">
        <v>13</v>
      </c>
    </row>
    <row r="14" spans="1:15" x14ac:dyDescent="0.25">
      <c r="A14" t="s">
        <v>3</v>
      </c>
      <c r="B14">
        <v>8</v>
      </c>
      <c r="C14" t="s">
        <v>7</v>
      </c>
      <c r="E14" t="s">
        <v>4</v>
      </c>
      <c r="F14">
        <v>8</v>
      </c>
      <c r="G14">
        <v>10</v>
      </c>
      <c r="H14">
        <v>14</v>
      </c>
      <c r="L14" t="s">
        <v>8</v>
      </c>
      <c r="M14" t="s">
        <v>9</v>
      </c>
      <c r="N14" t="s">
        <v>10</v>
      </c>
      <c r="O14" t="s">
        <v>14</v>
      </c>
    </row>
    <row r="15" spans="1:15" x14ac:dyDescent="0.25">
      <c r="A15" t="s">
        <v>3</v>
      </c>
      <c r="B15">
        <v>9</v>
      </c>
      <c r="C15" t="s">
        <v>7</v>
      </c>
      <c r="E15" t="s">
        <v>4</v>
      </c>
      <c r="F15">
        <v>9</v>
      </c>
      <c r="G15">
        <v>13</v>
      </c>
      <c r="H15">
        <v>16</v>
      </c>
      <c r="K15" t="s">
        <v>3</v>
      </c>
      <c r="L15">
        <v>6</v>
      </c>
      <c r="M15">
        <v>7</v>
      </c>
      <c r="N15">
        <v>10</v>
      </c>
      <c r="O15">
        <v>7.7</v>
      </c>
    </row>
    <row r="16" spans="1:15" x14ac:dyDescent="0.25">
      <c r="A16" t="s">
        <v>3</v>
      </c>
      <c r="B16">
        <v>13</v>
      </c>
      <c r="C16" t="s">
        <v>7</v>
      </c>
      <c r="K16" t="s">
        <v>4</v>
      </c>
      <c r="L16">
        <v>7</v>
      </c>
      <c r="M16">
        <v>10</v>
      </c>
      <c r="N16">
        <v>14</v>
      </c>
      <c r="O16">
        <v>10.3</v>
      </c>
    </row>
    <row r="17" spans="1:15" x14ac:dyDescent="0.25">
      <c r="A17" t="s">
        <v>4</v>
      </c>
      <c r="B17">
        <v>12</v>
      </c>
      <c r="C17" t="s">
        <v>7</v>
      </c>
      <c r="L17">
        <v>6.5</v>
      </c>
      <c r="M17">
        <v>8.5</v>
      </c>
      <c r="N17">
        <v>12</v>
      </c>
      <c r="O17">
        <v>9</v>
      </c>
    </row>
    <row r="18" spans="1:15" x14ac:dyDescent="0.25">
      <c r="A18" t="s">
        <v>4</v>
      </c>
      <c r="B18">
        <v>14</v>
      </c>
      <c r="C18" t="s">
        <v>7</v>
      </c>
    </row>
    <row r="19" spans="1:15" x14ac:dyDescent="0.25">
      <c r="A19" t="s">
        <v>4</v>
      </c>
      <c r="B19">
        <v>16</v>
      </c>
      <c r="C19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2CC6-FB22-4B6E-B533-426710372D51}">
  <dimension ref="A1:Y62"/>
  <sheetViews>
    <sheetView zoomScaleNormal="100" workbookViewId="0">
      <selection activeCell="K6" sqref="K6"/>
    </sheetView>
  </sheetViews>
  <sheetFormatPr defaultRowHeight="15" x14ac:dyDescent="0.25"/>
  <cols>
    <col min="1" max="1" width="12.7109375" bestFit="1" customWidth="1"/>
    <col min="3" max="3" width="13.42578125" bestFit="1" customWidth="1"/>
    <col min="4" max="4" width="15.28515625" bestFit="1" customWidth="1"/>
    <col min="5" max="5" width="14.7109375" bestFit="1" customWidth="1"/>
    <col min="13" max="13" width="12.28515625" bestFit="1" customWidth="1"/>
    <col min="15" max="15" width="16.140625" bestFit="1" customWidth="1"/>
    <col min="16" max="16" width="12.85546875" bestFit="1" customWidth="1"/>
    <col min="17" max="17" width="10.42578125" bestFit="1" customWidth="1"/>
    <col min="18" max="18" width="12.5703125" bestFit="1" customWidth="1"/>
    <col min="19" max="19" width="9.140625" customWidth="1"/>
    <col min="21" max="21" width="10" bestFit="1" customWidth="1"/>
    <col min="22" max="22" width="14.28515625" customWidth="1"/>
    <col min="23" max="23" width="12.42578125" bestFit="1" customWidth="1"/>
    <col min="24" max="24" width="18.85546875" bestFit="1" customWidth="1"/>
  </cols>
  <sheetData>
    <row r="1" spans="1:25" x14ac:dyDescent="0.25">
      <c r="B1" t="s">
        <v>8</v>
      </c>
      <c r="C1" t="s">
        <v>12</v>
      </c>
      <c r="D1" t="s">
        <v>11</v>
      </c>
      <c r="E1" t="s">
        <v>87</v>
      </c>
      <c r="F1" t="s">
        <v>122</v>
      </c>
      <c r="M1" s="39"/>
      <c r="N1" s="39"/>
      <c r="O1" s="39" t="s">
        <v>40</v>
      </c>
      <c r="P1" s="39"/>
      <c r="Q1" s="39"/>
      <c r="R1" s="39"/>
      <c r="T1" s="29"/>
      <c r="U1" s="29"/>
      <c r="V1" s="29" t="s">
        <v>120</v>
      </c>
      <c r="W1" s="29"/>
      <c r="X1" s="29"/>
      <c r="Y1" s="29"/>
    </row>
    <row r="2" spans="1:25" x14ac:dyDescent="0.25">
      <c r="A2" t="s">
        <v>3</v>
      </c>
      <c r="B2">
        <v>4</v>
      </c>
      <c r="C2">
        <v>6</v>
      </c>
      <c r="D2">
        <v>8</v>
      </c>
      <c r="E2" s="26">
        <f>AVERAGE(B2:D2)</f>
        <v>6</v>
      </c>
      <c r="G2" t="s">
        <v>39</v>
      </c>
      <c r="M2" s="40" t="s">
        <v>67</v>
      </c>
      <c r="N2" s="40" t="s">
        <v>0</v>
      </c>
      <c r="O2" s="40" t="s">
        <v>1</v>
      </c>
      <c r="P2" s="40" t="s">
        <v>63</v>
      </c>
      <c r="Q2" s="40" t="s">
        <v>64</v>
      </c>
      <c r="R2" s="40" t="s">
        <v>65</v>
      </c>
      <c r="T2" s="29"/>
      <c r="U2" s="29"/>
      <c r="V2" s="29"/>
      <c r="W2" s="29"/>
      <c r="X2" s="29"/>
      <c r="Y2" s="29"/>
    </row>
    <row r="3" spans="1:25" x14ac:dyDescent="0.25">
      <c r="A3" t="s">
        <v>3</v>
      </c>
      <c r="B3">
        <v>6</v>
      </c>
      <c r="C3">
        <v>6</v>
      </c>
      <c r="D3">
        <v>9</v>
      </c>
      <c r="E3" s="26">
        <f t="shared" ref="E3:E4" si="0">AVERAGE(B3:D3)</f>
        <v>7</v>
      </c>
      <c r="F3" s="26">
        <f>AVERAGE(E2:E4)</f>
        <v>7.666666666666667</v>
      </c>
      <c r="G3" t="s">
        <v>71</v>
      </c>
      <c r="H3" s="4" t="s">
        <v>34</v>
      </c>
      <c r="I3" s="5" t="s">
        <v>35</v>
      </c>
      <c r="J3" s="5">
        <v>18</v>
      </c>
      <c r="M3" s="39" t="s">
        <v>8</v>
      </c>
      <c r="N3" s="39" t="s">
        <v>3</v>
      </c>
      <c r="O3" s="39">
        <v>4</v>
      </c>
      <c r="P3" s="39">
        <f>$E$8</f>
        <v>9</v>
      </c>
      <c r="Q3" s="39">
        <f>O3-P3</f>
        <v>-5</v>
      </c>
      <c r="R3" s="39">
        <f>Q3^2</f>
        <v>25</v>
      </c>
      <c r="T3" s="29"/>
      <c r="U3" s="29" t="s">
        <v>77</v>
      </c>
      <c r="V3" s="29" t="s">
        <v>78</v>
      </c>
      <c r="W3" s="29" t="s">
        <v>75</v>
      </c>
      <c r="X3" s="29" t="s">
        <v>76</v>
      </c>
      <c r="Y3" s="29"/>
    </row>
    <row r="4" spans="1:25" x14ac:dyDescent="0.25">
      <c r="A4" t="s">
        <v>3</v>
      </c>
      <c r="B4">
        <v>8</v>
      </c>
      <c r="C4">
        <v>9</v>
      </c>
      <c r="D4">
        <v>13</v>
      </c>
      <c r="E4" s="26">
        <f t="shared" si="0"/>
        <v>10</v>
      </c>
      <c r="G4" t="s">
        <v>72</v>
      </c>
      <c r="H4" s="4" t="s">
        <v>36</v>
      </c>
      <c r="I4" s="5" t="s">
        <v>37</v>
      </c>
      <c r="J4" s="5">
        <v>3</v>
      </c>
      <c r="M4" s="39" t="s">
        <v>8</v>
      </c>
      <c r="N4" s="39" t="s">
        <v>3</v>
      </c>
      <c r="O4" s="39">
        <v>6</v>
      </c>
      <c r="P4" s="39">
        <f t="shared" ref="P4:P20" si="1">$E$8</f>
        <v>9</v>
      </c>
      <c r="Q4" s="39">
        <f>O4-P4</f>
        <v>-3</v>
      </c>
      <c r="R4" s="39">
        <f t="shared" ref="R4:R20" si="2">Q4^2</f>
        <v>9</v>
      </c>
      <c r="T4" s="29"/>
      <c r="U4" s="29">
        <v>4</v>
      </c>
      <c r="V4" s="29">
        <f>$F$3</f>
        <v>7.666666666666667</v>
      </c>
      <c r="W4" s="29">
        <f>$E$8</f>
        <v>9</v>
      </c>
      <c r="X4" s="29">
        <f xml:space="preserve"> (V4-W4)^2</f>
        <v>1.777777777777777</v>
      </c>
      <c r="Y4" s="29"/>
    </row>
    <row r="5" spans="1:25" x14ac:dyDescent="0.25">
      <c r="A5" t="s">
        <v>4</v>
      </c>
      <c r="B5">
        <v>4</v>
      </c>
      <c r="C5">
        <v>7</v>
      </c>
      <c r="D5">
        <v>12</v>
      </c>
      <c r="E5" s="27">
        <f>AVERAGE(B5:D5)</f>
        <v>7.666666666666667</v>
      </c>
      <c r="G5" t="s">
        <v>73</v>
      </c>
      <c r="H5" s="4" t="s">
        <v>38</v>
      </c>
      <c r="I5" s="5" t="s">
        <v>39</v>
      </c>
      <c r="J5" s="5">
        <v>6</v>
      </c>
      <c r="M5" s="39" t="s">
        <v>8</v>
      </c>
      <c r="N5" s="39" t="s">
        <v>3</v>
      </c>
      <c r="O5" s="39">
        <v>8</v>
      </c>
      <c r="P5" s="39">
        <f t="shared" si="1"/>
        <v>9</v>
      </c>
      <c r="Q5" s="39">
        <f t="shared" ref="Q5:Q20" si="3">O5-P5</f>
        <v>-1</v>
      </c>
      <c r="R5" s="39">
        <f t="shared" si="2"/>
        <v>1</v>
      </c>
      <c r="T5" s="29"/>
      <c r="U5" s="29">
        <v>6</v>
      </c>
      <c r="V5" s="29">
        <f t="shared" ref="V5:V12" si="4">$F$3</f>
        <v>7.666666666666667</v>
      </c>
      <c r="W5" s="29">
        <f t="shared" ref="W5:W12" si="5">$E$8</f>
        <v>9</v>
      </c>
      <c r="X5" s="29">
        <f t="shared" ref="X5:X12" si="6" xml:space="preserve"> (V5-W5)^2</f>
        <v>1.777777777777777</v>
      </c>
      <c r="Y5" s="29"/>
    </row>
    <row r="6" spans="1:25" x14ac:dyDescent="0.25">
      <c r="A6" t="s">
        <v>4</v>
      </c>
      <c r="B6">
        <v>8</v>
      </c>
      <c r="C6">
        <v>10</v>
      </c>
      <c r="D6">
        <v>14</v>
      </c>
      <c r="E6" s="27">
        <f>AVERAGE(B6:D6)</f>
        <v>10.666666666666666</v>
      </c>
      <c r="F6" s="27">
        <f>AVERAGE(E5:E7)</f>
        <v>10.333333333333334</v>
      </c>
      <c r="G6" t="s">
        <v>74</v>
      </c>
      <c r="M6" s="39" t="s">
        <v>8</v>
      </c>
      <c r="N6" s="39" t="s">
        <v>4</v>
      </c>
      <c r="O6" s="39">
        <v>4</v>
      </c>
      <c r="P6" s="39">
        <f t="shared" si="1"/>
        <v>9</v>
      </c>
      <c r="Q6" s="39">
        <f t="shared" si="3"/>
        <v>-5</v>
      </c>
      <c r="R6" s="39">
        <f t="shared" si="2"/>
        <v>25</v>
      </c>
      <c r="T6" s="29"/>
      <c r="U6" s="29">
        <v>8</v>
      </c>
      <c r="V6" s="29">
        <f t="shared" si="4"/>
        <v>7.666666666666667</v>
      </c>
      <c r="W6" s="29">
        <f t="shared" si="5"/>
        <v>9</v>
      </c>
      <c r="X6" s="29">
        <f t="shared" si="6"/>
        <v>1.777777777777777</v>
      </c>
      <c r="Y6" s="29"/>
    </row>
    <row r="7" spans="1:25" x14ac:dyDescent="0.25">
      <c r="A7" t="s">
        <v>4</v>
      </c>
      <c r="B7">
        <v>9</v>
      </c>
      <c r="C7">
        <v>13</v>
      </c>
      <c r="D7">
        <v>16</v>
      </c>
      <c r="E7" s="27">
        <f>AVERAGE(B7:D7)</f>
        <v>12.666666666666666</v>
      </c>
      <c r="G7" t="s">
        <v>41</v>
      </c>
      <c r="M7" s="39" t="s">
        <v>8</v>
      </c>
      <c r="N7" s="39" t="s">
        <v>4</v>
      </c>
      <c r="O7" s="39">
        <v>8</v>
      </c>
      <c r="P7" s="39">
        <f t="shared" si="1"/>
        <v>9</v>
      </c>
      <c r="Q7" s="39">
        <f t="shared" si="3"/>
        <v>-1</v>
      </c>
      <c r="R7" s="39">
        <f t="shared" si="2"/>
        <v>1</v>
      </c>
      <c r="T7" s="29"/>
      <c r="U7" s="29">
        <v>6</v>
      </c>
      <c r="V7" s="29">
        <f t="shared" si="4"/>
        <v>7.666666666666667</v>
      </c>
      <c r="W7" s="29">
        <f t="shared" si="5"/>
        <v>9</v>
      </c>
      <c r="X7" s="29">
        <f t="shared" si="6"/>
        <v>1.777777777777777</v>
      </c>
      <c r="Y7" s="29"/>
    </row>
    <row r="8" spans="1:25" x14ac:dyDescent="0.25">
      <c r="A8" t="s">
        <v>33</v>
      </c>
      <c r="B8" s="24">
        <f>AVERAGE(B2:B7)</f>
        <v>6.5</v>
      </c>
      <c r="C8" s="24">
        <f>AVERAGE(C2:C7)</f>
        <v>8.5</v>
      </c>
      <c r="D8" s="24">
        <f>AVERAGE(D2:D7)</f>
        <v>12</v>
      </c>
      <c r="E8" s="25">
        <f>AVERAGE(B8:D8)</f>
        <v>9</v>
      </c>
      <c r="M8" s="39" t="s">
        <v>8</v>
      </c>
      <c r="N8" s="39" t="s">
        <v>4</v>
      </c>
      <c r="O8" s="39">
        <v>9</v>
      </c>
      <c r="P8" s="39">
        <f t="shared" si="1"/>
        <v>9</v>
      </c>
      <c r="Q8" s="39">
        <f t="shared" si="3"/>
        <v>0</v>
      </c>
      <c r="R8" s="39">
        <f t="shared" si="2"/>
        <v>0</v>
      </c>
      <c r="T8" s="29"/>
      <c r="U8" s="29">
        <v>6</v>
      </c>
      <c r="V8" s="29">
        <f t="shared" si="4"/>
        <v>7.666666666666667</v>
      </c>
      <c r="W8" s="29">
        <f t="shared" si="5"/>
        <v>9</v>
      </c>
      <c r="X8" s="29">
        <f t="shared" si="6"/>
        <v>1.777777777777777</v>
      </c>
      <c r="Y8" s="29"/>
    </row>
    <row r="9" spans="1:25" x14ac:dyDescent="0.25">
      <c r="E9" t="s">
        <v>66</v>
      </c>
      <c r="M9" s="39" t="s">
        <v>12</v>
      </c>
      <c r="N9" s="39" t="s">
        <v>3</v>
      </c>
      <c r="O9" s="39">
        <v>6</v>
      </c>
      <c r="P9" s="39">
        <f t="shared" si="1"/>
        <v>9</v>
      </c>
      <c r="Q9" s="39">
        <f t="shared" si="3"/>
        <v>-3</v>
      </c>
      <c r="R9" s="39">
        <f t="shared" si="2"/>
        <v>9</v>
      </c>
      <c r="T9" s="29"/>
      <c r="U9" s="29">
        <v>9</v>
      </c>
      <c r="V9" s="29">
        <f t="shared" si="4"/>
        <v>7.666666666666667</v>
      </c>
      <c r="W9" s="29">
        <f t="shared" si="5"/>
        <v>9</v>
      </c>
      <c r="X9" s="29">
        <f t="shared" si="6"/>
        <v>1.777777777777777</v>
      </c>
      <c r="Y9" s="29"/>
    </row>
    <row r="10" spans="1:25" x14ac:dyDescent="0.25">
      <c r="M10" s="39" t="s">
        <v>12</v>
      </c>
      <c r="N10" s="39" t="s">
        <v>3</v>
      </c>
      <c r="O10" s="39">
        <v>6</v>
      </c>
      <c r="P10" s="39">
        <f t="shared" si="1"/>
        <v>9</v>
      </c>
      <c r="Q10" s="39">
        <f t="shared" si="3"/>
        <v>-3</v>
      </c>
      <c r="R10" s="39">
        <f t="shared" si="2"/>
        <v>9</v>
      </c>
      <c r="T10" s="29"/>
      <c r="U10" s="29">
        <v>8</v>
      </c>
      <c r="V10" s="29">
        <f t="shared" si="4"/>
        <v>7.666666666666667</v>
      </c>
      <c r="W10" s="29">
        <f t="shared" si="5"/>
        <v>9</v>
      </c>
      <c r="X10" s="29">
        <f t="shared" si="6"/>
        <v>1.777777777777777</v>
      </c>
      <c r="Y10" s="29"/>
    </row>
    <row r="11" spans="1:25" x14ac:dyDescent="0.25">
      <c r="C11" s="31"/>
      <c r="D11" s="31" t="s">
        <v>90</v>
      </c>
      <c r="E11" s="31"/>
      <c r="F11" s="31"/>
      <c r="G11" s="31"/>
      <c r="M11" s="39" t="s">
        <v>12</v>
      </c>
      <c r="N11" s="39" t="s">
        <v>3</v>
      </c>
      <c r="O11" s="39">
        <v>9</v>
      </c>
      <c r="P11" s="39">
        <f t="shared" si="1"/>
        <v>9</v>
      </c>
      <c r="Q11" s="39">
        <f t="shared" si="3"/>
        <v>0</v>
      </c>
      <c r="R11" s="39">
        <f t="shared" si="2"/>
        <v>0</v>
      </c>
      <c r="T11" s="29"/>
      <c r="U11" s="29">
        <v>9</v>
      </c>
      <c r="V11" s="29">
        <f t="shared" si="4"/>
        <v>7.666666666666667</v>
      </c>
      <c r="W11" s="29">
        <f t="shared" si="5"/>
        <v>9</v>
      </c>
      <c r="X11" s="29">
        <f t="shared" si="6"/>
        <v>1.777777777777777</v>
      </c>
      <c r="Y11" s="29"/>
    </row>
    <row r="12" spans="1:25" x14ac:dyDescent="0.25">
      <c r="C12" s="31"/>
      <c r="D12" s="31" t="s">
        <v>8</v>
      </c>
      <c r="E12" s="31" t="s">
        <v>9</v>
      </c>
      <c r="F12" s="31" t="s">
        <v>10</v>
      </c>
      <c r="G12" s="31" t="s">
        <v>14</v>
      </c>
      <c r="M12" s="39" t="s">
        <v>12</v>
      </c>
      <c r="N12" s="39" t="s">
        <v>4</v>
      </c>
      <c r="O12" s="39">
        <v>7</v>
      </c>
      <c r="P12" s="39">
        <f t="shared" si="1"/>
        <v>9</v>
      </c>
      <c r="Q12" s="39">
        <f t="shared" si="3"/>
        <v>-2</v>
      </c>
      <c r="R12" s="39">
        <f t="shared" si="2"/>
        <v>4</v>
      </c>
      <c r="T12" s="29"/>
      <c r="U12" s="29">
        <v>13</v>
      </c>
      <c r="V12" s="29">
        <f t="shared" si="4"/>
        <v>7.666666666666667</v>
      </c>
      <c r="W12" s="29">
        <f t="shared" si="5"/>
        <v>9</v>
      </c>
      <c r="X12" s="29">
        <f t="shared" si="6"/>
        <v>1.777777777777777</v>
      </c>
      <c r="Y12" s="29"/>
    </row>
    <row r="13" spans="1:25" x14ac:dyDescent="0.25">
      <c r="C13" s="31" t="s">
        <v>3</v>
      </c>
      <c r="D13" s="32">
        <v>6</v>
      </c>
      <c r="E13" s="32">
        <v>7</v>
      </c>
      <c r="F13" s="32">
        <v>10</v>
      </c>
      <c r="G13" s="32">
        <v>7.6666999999999996</v>
      </c>
      <c r="M13" s="39" t="s">
        <v>12</v>
      </c>
      <c r="N13" s="39" t="s">
        <v>4</v>
      </c>
      <c r="O13" s="39">
        <v>10</v>
      </c>
      <c r="P13" s="39">
        <f t="shared" si="1"/>
        <v>9</v>
      </c>
      <c r="Q13" s="39">
        <f t="shared" si="3"/>
        <v>1</v>
      </c>
      <c r="R13" s="39">
        <f t="shared" si="2"/>
        <v>1</v>
      </c>
      <c r="T13" s="29"/>
      <c r="U13" s="29"/>
      <c r="V13" s="29"/>
      <c r="W13" s="29"/>
      <c r="X13" s="29">
        <f xml:space="preserve"> SUM(X4:X12)</f>
        <v>15.999999999999993</v>
      </c>
      <c r="Y13" s="29"/>
    </row>
    <row r="14" spans="1:25" x14ac:dyDescent="0.25">
      <c r="C14" s="31" t="s">
        <v>4</v>
      </c>
      <c r="D14" s="32">
        <v>7</v>
      </c>
      <c r="E14" s="32">
        <v>10</v>
      </c>
      <c r="F14" s="32">
        <v>14</v>
      </c>
      <c r="G14" s="32">
        <v>10.333299999999999</v>
      </c>
      <c r="M14" s="39" t="s">
        <v>12</v>
      </c>
      <c r="N14" s="39" t="s">
        <v>4</v>
      </c>
      <c r="O14" s="39">
        <v>13</v>
      </c>
      <c r="P14" s="39">
        <f t="shared" si="1"/>
        <v>9</v>
      </c>
      <c r="Q14" s="39">
        <f t="shared" si="3"/>
        <v>4</v>
      </c>
      <c r="R14" s="39">
        <f t="shared" si="2"/>
        <v>16</v>
      </c>
      <c r="T14" s="29"/>
      <c r="U14" s="29"/>
      <c r="V14" s="29"/>
      <c r="W14" s="29"/>
      <c r="X14" s="29"/>
      <c r="Y14" s="29"/>
    </row>
    <row r="15" spans="1:25" x14ac:dyDescent="0.25">
      <c r="C15" s="31"/>
      <c r="D15" s="32">
        <v>6.5</v>
      </c>
      <c r="E15" s="32">
        <v>8.5</v>
      </c>
      <c r="F15" s="32">
        <v>12</v>
      </c>
      <c r="G15" s="32">
        <v>9</v>
      </c>
      <c r="M15" s="39" t="s">
        <v>11</v>
      </c>
      <c r="N15" s="39" t="s">
        <v>3</v>
      </c>
      <c r="O15" s="39">
        <v>8</v>
      </c>
      <c r="P15" s="39">
        <f t="shared" si="1"/>
        <v>9</v>
      </c>
      <c r="Q15" s="39">
        <f t="shared" si="3"/>
        <v>-1</v>
      </c>
      <c r="R15" s="39">
        <f t="shared" si="2"/>
        <v>1</v>
      </c>
      <c r="T15" s="29"/>
      <c r="U15" s="29"/>
      <c r="V15" s="29"/>
      <c r="W15" s="29"/>
      <c r="X15" s="29"/>
      <c r="Y15" s="29"/>
    </row>
    <row r="16" spans="1:25" x14ac:dyDescent="0.25">
      <c r="M16" s="39" t="s">
        <v>11</v>
      </c>
      <c r="N16" s="39" t="s">
        <v>3</v>
      </c>
      <c r="O16" s="39">
        <v>9</v>
      </c>
      <c r="P16" s="39">
        <f t="shared" si="1"/>
        <v>9</v>
      </c>
      <c r="Q16" s="39">
        <f t="shared" si="3"/>
        <v>0</v>
      </c>
      <c r="R16" s="39">
        <f t="shared" si="2"/>
        <v>0</v>
      </c>
      <c r="T16" s="29"/>
      <c r="U16" s="29" t="s">
        <v>80</v>
      </c>
      <c r="V16" s="29" t="s">
        <v>79</v>
      </c>
      <c r="W16" s="29" t="s">
        <v>75</v>
      </c>
      <c r="X16" s="29" t="s">
        <v>76</v>
      </c>
      <c r="Y16" s="29"/>
    </row>
    <row r="17" spans="1:25" x14ac:dyDescent="0.25">
      <c r="A17" s="33"/>
      <c r="B17" s="33"/>
      <c r="C17" s="33"/>
      <c r="D17" s="33"/>
      <c r="E17" s="33"/>
      <c r="F17" s="33"/>
      <c r="G17" s="33"/>
      <c r="H17" s="33"/>
      <c r="M17" s="39" t="s">
        <v>11</v>
      </c>
      <c r="N17" s="39" t="s">
        <v>3</v>
      </c>
      <c r="O17" s="39">
        <v>13</v>
      </c>
      <c r="P17" s="39">
        <f t="shared" si="1"/>
        <v>9</v>
      </c>
      <c r="Q17" s="39">
        <f t="shared" si="3"/>
        <v>4</v>
      </c>
      <c r="R17" s="39">
        <f t="shared" si="2"/>
        <v>16</v>
      </c>
      <c r="T17" s="29"/>
      <c r="U17" s="29">
        <v>4</v>
      </c>
      <c r="V17" s="29">
        <f>$F$6</f>
        <v>10.333333333333334</v>
      </c>
      <c r="W17" s="29">
        <f>$E$8</f>
        <v>9</v>
      </c>
      <c r="X17" s="29">
        <f xml:space="preserve"> (V17-W17)^2</f>
        <v>1.7777777777777795</v>
      </c>
      <c r="Y17" s="29"/>
    </row>
    <row r="18" spans="1:25" x14ac:dyDescent="0.25">
      <c r="A18" s="33" t="s">
        <v>86</v>
      </c>
      <c r="B18" s="33"/>
      <c r="C18" s="33"/>
      <c r="D18" s="33"/>
      <c r="E18" s="33"/>
      <c r="F18" s="33"/>
      <c r="G18" s="33"/>
      <c r="H18" s="33"/>
      <c r="M18" s="39" t="s">
        <v>11</v>
      </c>
      <c r="N18" s="39" t="s">
        <v>4</v>
      </c>
      <c r="O18" s="39">
        <v>12</v>
      </c>
      <c r="P18" s="39">
        <f t="shared" si="1"/>
        <v>9</v>
      </c>
      <c r="Q18" s="39">
        <f t="shared" si="3"/>
        <v>3</v>
      </c>
      <c r="R18" s="39">
        <f t="shared" si="2"/>
        <v>9</v>
      </c>
      <c r="T18" s="29"/>
      <c r="U18" s="29">
        <v>8</v>
      </c>
      <c r="V18" s="29">
        <f t="shared" ref="V18:V25" si="7">$F$6</f>
        <v>10.333333333333334</v>
      </c>
      <c r="W18" s="29">
        <f t="shared" ref="W18:W25" si="8">$E$8</f>
        <v>9</v>
      </c>
      <c r="X18" s="29">
        <f t="shared" ref="X18:X25" si="9" xml:space="preserve"> (V18-W18)^2</f>
        <v>1.7777777777777795</v>
      </c>
      <c r="Y18" s="29"/>
    </row>
    <row r="19" spans="1:25" x14ac:dyDescent="0.25">
      <c r="A19" s="34" t="s">
        <v>77</v>
      </c>
      <c r="B19" s="35" t="s">
        <v>87</v>
      </c>
      <c r="C19" s="35" t="s">
        <v>69</v>
      </c>
      <c r="D19" s="33"/>
      <c r="E19" s="36" t="s">
        <v>80</v>
      </c>
      <c r="F19" s="35" t="s">
        <v>88</v>
      </c>
      <c r="G19" s="35" t="s">
        <v>89</v>
      </c>
      <c r="H19" s="42"/>
      <c r="M19" s="39" t="s">
        <v>11</v>
      </c>
      <c r="N19" s="39" t="s">
        <v>4</v>
      </c>
      <c r="O19" s="39">
        <v>14</v>
      </c>
      <c r="P19" s="39">
        <f t="shared" si="1"/>
        <v>9</v>
      </c>
      <c r="Q19" s="39">
        <f t="shared" si="3"/>
        <v>5</v>
      </c>
      <c r="R19" s="39">
        <f t="shared" si="2"/>
        <v>25</v>
      </c>
      <c r="T19" s="29"/>
      <c r="U19" s="29">
        <v>9</v>
      </c>
      <c r="V19" s="29">
        <f t="shared" si="7"/>
        <v>10.333333333333334</v>
      </c>
      <c r="W19" s="29">
        <f t="shared" si="8"/>
        <v>9</v>
      </c>
      <c r="X19" s="29">
        <f t="shared" si="9"/>
        <v>1.7777777777777795</v>
      </c>
      <c r="Y19" s="29"/>
    </row>
    <row r="20" spans="1:25" x14ac:dyDescent="0.25">
      <c r="A20" s="34">
        <v>4</v>
      </c>
      <c r="B20" s="35">
        <v>6</v>
      </c>
      <c r="C20" s="35">
        <f>(A20-B20)^2</f>
        <v>4</v>
      </c>
      <c r="D20" s="33"/>
      <c r="E20" s="36">
        <v>4</v>
      </c>
      <c r="F20" s="35">
        <v>7</v>
      </c>
      <c r="G20" s="41">
        <f>(E20-F20)^2</f>
        <v>9</v>
      </c>
      <c r="H20" s="43"/>
      <c r="M20" s="39" t="s">
        <v>11</v>
      </c>
      <c r="N20" s="39" t="s">
        <v>4</v>
      </c>
      <c r="O20" s="39">
        <v>16</v>
      </c>
      <c r="P20" s="39">
        <f t="shared" si="1"/>
        <v>9</v>
      </c>
      <c r="Q20" s="39">
        <f t="shared" si="3"/>
        <v>7</v>
      </c>
      <c r="R20" s="39">
        <f t="shared" si="2"/>
        <v>49</v>
      </c>
      <c r="T20" s="29"/>
      <c r="U20" s="29">
        <v>7</v>
      </c>
      <c r="V20" s="29">
        <f t="shared" si="7"/>
        <v>10.333333333333334</v>
      </c>
      <c r="W20" s="29">
        <f t="shared" si="8"/>
        <v>9</v>
      </c>
      <c r="X20" s="29">
        <f t="shared" si="9"/>
        <v>1.7777777777777795</v>
      </c>
      <c r="Y20" s="29"/>
    </row>
    <row r="21" spans="1:25" x14ac:dyDescent="0.25">
      <c r="A21" s="34">
        <v>6</v>
      </c>
      <c r="B21" s="35">
        <v>6</v>
      </c>
      <c r="C21" s="35">
        <f t="shared" ref="C21:C28" si="10">(A21-B21)^2</f>
        <v>0</v>
      </c>
      <c r="D21" s="33"/>
      <c r="E21" s="36">
        <v>8</v>
      </c>
      <c r="F21" s="35">
        <v>7</v>
      </c>
      <c r="G21" s="41">
        <f t="shared" ref="G21:G28" si="11">(E21-F21)^2</f>
        <v>1</v>
      </c>
      <c r="H21" s="43"/>
      <c r="M21" s="39"/>
      <c r="N21" s="39"/>
      <c r="O21" s="39"/>
      <c r="P21" s="39"/>
      <c r="Q21" s="39" t="s">
        <v>68</v>
      </c>
      <c r="R21" s="39">
        <f>SUM(R3:R20)</f>
        <v>200</v>
      </c>
      <c r="T21" s="29"/>
      <c r="U21" s="29">
        <v>10</v>
      </c>
      <c r="V21" s="29">
        <f t="shared" si="7"/>
        <v>10.333333333333334</v>
      </c>
      <c r="W21" s="29">
        <f t="shared" si="8"/>
        <v>9</v>
      </c>
      <c r="X21" s="29">
        <f t="shared" si="9"/>
        <v>1.7777777777777795</v>
      </c>
      <c r="Y21" s="29"/>
    </row>
    <row r="22" spans="1:25" x14ac:dyDescent="0.25">
      <c r="A22" s="34">
        <v>8</v>
      </c>
      <c r="B22" s="35">
        <v>6</v>
      </c>
      <c r="C22" s="35">
        <f t="shared" si="10"/>
        <v>4</v>
      </c>
      <c r="D22" s="33"/>
      <c r="E22" s="36">
        <v>9</v>
      </c>
      <c r="F22" s="35">
        <v>7</v>
      </c>
      <c r="G22" s="41">
        <f t="shared" si="11"/>
        <v>4</v>
      </c>
      <c r="H22" s="43"/>
      <c r="T22" s="29"/>
      <c r="U22" s="29">
        <v>13</v>
      </c>
      <c r="V22" s="29">
        <f t="shared" si="7"/>
        <v>10.333333333333334</v>
      </c>
      <c r="W22" s="29">
        <f t="shared" si="8"/>
        <v>9</v>
      </c>
      <c r="X22" s="29">
        <f t="shared" si="9"/>
        <v>1.7777777777777795</v>
      </c>
      <c r="Y22" s="29"/>
    </row>
    <row r="23" spans="1:25" x14ac:dyDescent="0.25">
      <c r="A23" s="34">
        <v>6</v>
      </c>
      <c r="B23" s="35">
        <v>7</v>
      </c>
      <c r="C23" s="35">
        <f t="shared" si="10"/>
        <v>1</v>
      </c>
      <c r="D23" s="33"/>
      <c r="E23" s="36">
        <v>7</v>
      </c>
      <c r="F23" s="35">
        <f>10</f>
        <v>10</v>
      </c>
      <c r="G23" s="41">
        <f t="shared" si="11"/>
        <v>9</v>
      </c>
      <c r="H23" s="43"/>
      <c r="T23" s="29"/>
      <c r="U23" s="29">
        <v>12</v>
      </c>
      <c r="V23" s="29">
        <f t="shared" si="7"/>
        <v>10.333333333333334</v>
      </c>
      <c r="W23" s="29">
        <f t="shared" si="8"/>
        <v>9</v>
      </c>
      <c r="X23" s="29">
        <f t="shared" si="9"/>
        <v>1.7777777777777795</v>
      </c>
      <c r="Y23" s="29"/>
    </row>
    <row r="24" spans="1:25" x14ac:dyDescent="0.25">
      <c r="A24" s="34">
        <v>6</v>
      </c>
      <c r="B24" s="35">
        <v>7</v>
      </c>
      <c r="C24" s="35">
        <f t="shared" si="10"/>
        <v>1</v>
      </c>
      <c r="D24" s="33"/>
      <c r="E24" s="36">
        <v>10</v>
      </c>
      <c r="F24" s="35">
        <f>10</f>
        <v>10</v>
      </c>
      <c r="G24" s="41">
        <f t="shared" si="11"/>
        <v>0</v>
      </c>
      <c r="H24" s="43"/>
      <c r="T24" s="29"/>
      <c r="U24" s="29">
        <v>14</v>
      </c>
      <c r="V24" s="29">
        <f t="shared" si="7"/>
        <v>10.333333333333334</v>
      </c>
      <c r="W24" s="29">
        <f t="shared" si="8"/>
        <v>9</v>
      </c>
      <c r="X24" s="29">
        <f t="shared" si="9"/>
        <v>1.7777777777777795</v>
      </c>
      <c r="Y24" s="29"/>
    </row>
    <row r="25" spans="1:25" x14ac:dyDescent="0.25">
      <c r="A25" s="34">
        <v>9</v>
      </c>
      <c r="B25" s="35">
        <v>7</v>
      </c>
      <c r="C25" s="35">
        <f t="shared" si="10"/>
        <v>4</v>
      </c>
      <c r="D25" s="33"/>
      <c r="E25" s="36">
        <v>13</v>
      </c>
      <c r="F25" s="35">
        <f>10</f>
        <v>10</v>
      </c>
      <c r="G25" s="41">
        <f t="shared" si="11"/>
        <v>9</v>
      </c>
      <c r="H25" s="43"/>
      <c r="T25" s="29"/>
      <c r="U25" s="29">
        <v>16</v>
      </c>
      <c r="V25" s="29">
        <f t="shared" si="7"/>
        <v>10.333333333333334</v>
      </c>
      <c r="W25" s="29">
        <f t="shared" si="8"/>
        <v>9</v>
      </c>
      <c r="X25" s="29">
        <f t="shared" si="9"/>
        <v>1.7777777777777795</v>
      </c>
      <c r="Y25" s="29"/>
    </row>
    <row r="26" spans="1:25" x14ac:dyDescent="0.25">
      <c r="A26" s="34">
        <v>8</v>
      </c>
      <c r="B26" s="35">
        <v>10</v>
      </c>
      <c r="C26" s="35">
        <f t="shared" si="10"/>
        <v>4</v>
      </c>
      <c r="D26" s="33"/>
      <c r="E26" s="36">
        <v>12</v>
      </c>
      <c r="F26" s="35">
        <f>14</f>
        <v>14</v>
      </c>
      <c r="G26" s="41">
        <f t="shared" si="11"/>
        <v>4</v>
      </c>
      <c r="H26" s="43"/>
      <c r="T26" s="29"/>
      <c r="U26" s="29"/>
      <c r="V26" s="29"/>
      <c r="W26" s="29"/>
      <c r="X26" s="29">
        <f xml:space="preserve"> SUM(X17:X25)</f>
        <v>16.000000000000011</v>
      </c>
      <c r="Y26" s="29"/>
    </row>
    <row r="27" spans="1:25" x14ac:dyDescent="0.25">
      <c r="A27" s="34">
        <v>9</v>
      </c>
      <c r="B27" s="35">
        <v>10</v>
      </c>
      <c r="C27" s="35">
        <f t="shared" si="10"/>
        <v>1</v>
      </c>
      <c r="D27" s="33"/>
      <c r="E27" s="36">
        <v>14</v>
      </c>
      <c r="F27" s="35">
        <f>14</f>
        <v>14</v>
      </c>
      <c r="G27" s="41">
        <f t="shared" si="11"/>
        <v>0</v>
      </c>
      <c r="H27" s="43"/>
      <c r="T27" s="29"/>
      <c r="U27" s="29"/>
      <c r="V27" s="29"/>
      <c r="W27" s="29"/>
      <c r="X27" s="29"/>
      <c r="Y27" s="29"/>
    </row>
    <row r="28" spans="1:25" ht="15.75" thickBot="1" x14ac:dyDescent="0.3">
      <c r="A28" s="37">
        <v>13</v>
      </c>
      <c r="B28" s="35">
        <v>10</v>
      </c>
      <c r="C28" s="35">
        <f t="shared" si="10"/>
        <v>9</v>
      </c>
      <c r="D28" s="33"/>
      <c r="E28" s="36">
        <v>16</v>
      </c>
      <c r="F28" s="35">
        <f>14</f>
        <v>14</v>
      </c>
      <c r="G28" s="41">
        <f t="shared" si="11"/>
        <v>4</v>
      </c>
      <c r="H28" s="43"/>
      <c r="T28" s="29"/>
      <c r="U28" s="29"/>
      <c r="V28" s="29"/>
      <c r="W28" s="29"/>
      <c r="X28" s="29"/>
      <c r="Y28" s="29"/>
    </row>
    <row r="29" spans="1:25" x14ac:dyDescent="0.25">
      <c r="A29" s="33"/>
      <c r="B29" s="35"/>
      <c r="C29" s="35">
        <f>SUM(C20:C28)</f>
        <v>28</v>
      </c>
      <c r="D29" s="33"/>
      <c r="E29" s="35"/>
      <c r="F29" s="35"/>
      <c r="G29" s="41">
        <f xml:space="preserve"> SUM(G20:G28)</f>
        <v>40</v>
      </c>
      <c r="H29" s="43"/>
      <c r="T29" s="29"/>
      <c r="U29" s="29"/>
      <c r="V29" s="29" t="s">
        <v>81</v>
      </c>
      <c r="W29" s="29"/>
      <c r="X29" s="29"/>
      <c r="Y29" s="29"/>
    </row>
    <row r="30" spans="1:25" x14ac:dyDescent="0.25">
      <c r="A30" s="33"/>
      <c r="B30" s="33"/>
      <c r="C30" s="33"/>
      <c r="D30" s="33"/>
      <c r="E30" s="33"/>
      <c r="F30" s="33"/>
      <c r="G30" s="33"/>
      <c r="H30" s="33"/>
    </row>
    <row r="31" spans="1:25" x14ac:dyDescent="0.25">
      <c r="A31" s="33"/>
      <c r="B31" s="33"/>
      <c r="C31" s="33"/>
      <c r="D31" s="33"/>
      <c r="E31" s="33"/>
      <c r="F31" s="33"/>
      <c r="G31" s="33"/>
      <c r="H31" s="33"/>
    </row>
    <row r="32" spans="1:25" x14ac:dyDescent="0.25">
      <c r="A32" s="33"/>
      <c r="B32" s="33"/>
      <c r="C32" s="33" t="s">
        <v>91</v>
      </c>
      <c r="D32" s="33"/>
      <c r="E32" s="33"/>
      <c r="F32" s="33"/>
      <c r="G32" s="33"/>
      <c r="H32" s="33"/>
      <c r="T32" s="28"/>
      <c r="U32" s="28"/>
      <c r="V32" s="28"/>
      <c r="W32" s="28"/>
      <c r="X32" s="28"/>
      <c r="Y32" s="28"/>
    </row>
    <row r="33" spans="1:25" x14ac:dyDescent="0.25">
      <c r="T33" s="28"/>
      <c r="U33" s="28"/>
      <c r="V33" s="28"/>
      <c r="W33" s="28"/>
      <c r="X33" s="28"/>
      <c r="Y33" s="28"/>
    </row>
    <row r="34" spans="1:25" x14ac:dyDescent="0.25">
      <c r="T34" s="28" t="s">
        <v>121</v>
      </c>
      <c r="U34" s="28"/>
      <c r="V34" s="28"/>
      <c r="W34" s="28"/>
      <c r="X34" s="28"/>
      <c r="Y34" s="28"/>
    </row>
    <row r="35" spans="1:25" x14ac:dyDescent="0.25">
      <c r="T35" s="28"/>
      <c r="U35" s="28"/>
      <c r="V35" s="28"/>
      <c r="W35" s="28"/>
      <c r="X35" s="28"/>
      <c r="Y35" s="28"/>
    </row>
    <row r="36" spans="1:25" x14ac:dyDescent="0.25">
      <c r="B36" s="16" t="s">
        <v>32</v>
      </c>
      <c r="C36" s="46" t="s">
        <v>57</v>
      </c>
      <c r="D36" s="46"/>
      <c r="E36" s="46"/>
      <c r="O36" s="5"/>
      <c r="T36" s="28"/>
      <c r="U36" s="28" t="s">
        <v>77</v>
      </c>
      <c r="V36" s="28" t="s">
        <v>82</v>
      </c>
      <c r="W36" s="28" t="s">
        <v>83</v>
      </c>
      <c r="X36" s="28" t="s">
        <v>84</v>
      </c>
      <c r="Y36" s="28"/>
    </row>
    <row r="37" spans="1:25" x14ac:dyDescent="0.25">
      <c r="B37" s="17" t="s">
        <v>45</v>
      </c>
      <c r="C37" s="18" t="s">
        <v>112</v>
      </c>
      <c r="D37" s="19" t="s">
        <v>111</v>
      </c>
      <c r="E37" s="20" t="s">
        <v>108</v>
      </c>
      <c r="F37" s="38" t="s">
        <v>92</v>
      </c>
      <c r="I37" s="23" t="s">
        <v>103</v>
      </c>
      <c r="J37" s="47" t="s">
        <v>62</v>
      </c>
      <c r="K37" s="45">
        <f>C42/E42</f>
        <v>8.2058823529411757</v>
      </c>
      <c r="O37" s="5"/>
      <c r="T37" s="28"/>
      <c r="U37" s="28">
        <v>4</v>
      </c>
      <c r="V37" s="28">
        <v>6.5</v>
      </c>
      <c r="W37" s="28">
        <v>9</v>
      </c>
      <c r="X37" s="28">
        <f>(V37-W37)^2</f>
        <v>6.25</v>
      </c>
      <c r="Y37" s="28"/>
    </row>
    <row r="38" spans="1:25" x14ac:dyDescent="0.25">
      <c r="B38" s="5">
        <v>200</v>
      </c>
      <c r="C38" s="5">
        <v>93</v>
      </c>
      <c r="D38" s="5">
        <v>32</v>
      </c>
      <c r="E38" s="5">
        <f>68</f>
        <v>68</v>
      </c>
      <c r="F38" s="5">
        <f>B38-C38-D38-68</f>
        <v>7</v>
      </c>
      <c r="I38" s="20" t="s">
        <v>61</v>
      </c>
      <c r="J38" s="47"/>
      <c r="K38" s="45"/>
      <c r="O38" s="5"/>
      <c r="T38" s="28"/>
      <c r="U38" s="28">
        <v>6</v>
      </c>
      <c r="V38" s="28">
        <v>6.5</v>
      </c>
      <c r="W38" s="28">
        <v>9</v>
      </c>
      <c r="X38" s="28">
        <f t="shared" ref="X38:X45" si="12">(V38-W38)^2</f>
        <v>6.25</v>
      </c>
      <c r="Y38" s="28"/>
    </row>
    <row r="39" spans="1:25" x14ac:dyDescent="0.25">
      <c r="A39" s="21" t="s">
        <v>25</v>
      </c>
      <c r="B39" s="22" t="s">
        <v>117</v>
      </c>
      <c r="C39" s="23" t="s">
        <v>116</v>
      </c>
      <c r="D39" s="19" t="s">
        <v>115</v>
      </c>
      <c r="E39" s="20" t="s">
        <v>114</v>
      </c>
      <c r="F39" s="38" t="s">
        <v>109</v>
      </c>
      <c r="I39" s="5"/>
      <c r="O39" s="5"/>
      <c r="T39" s="28"/>
      <c r="U39" s="28">
        <v>8</v>
      </c>
      <c r="V39" s="28">
        <v>6.5</v>
      </c>
      <c r="W39" s="28">
        <v>9</v>
      </c>
      <c r="X39" s="28">
        <f t="shared" si="12"/>
        <v>6.25</v>
      </c>
      <c r="Y39" s="28"/>
    </row>
    <row r="40" spans="1:25" x14ac:dyDescent="0.25">
      <c r="B40" s="5">
        <v>17</v>
      </c>
      <c r="C40" s="5">
        <v>2</v>
      </c>
      <c r="D40" s="5">
        <v>1</v>
      </c>
      <c r="E40" s="5">
        <v>12</v>
      </c>
      <c r="F40">
        <f>C40*D40</f>
        <v>2</v>
      </c>
      <c r="I40" s="19" t="s">
        <v>119</v>
      </c>
      <c r="J40" s="47" t="s">
        <v>62</v>
      </c>
      <c r="K40" s="45">
        <f>D42/E42</f>
        <v>5.6470588235294112</v>
      </c>
      <c r="O40" s="5"/>
      <c r="T40" s="28"/>
      <c r="U40" s="28">
        <v>6</v>
      </c>
      <c r="V40" s="28">
        <v>8.5</v>
      </c>
      <c r="W40" s="28">
        <v>9</v>
      </c>
      <c r="X40" s="28">
        <f t="shared" si="12"/>
        <v>0.25</v>
      </c>
      <c r="Y40" s="28"/>
    </row>
    <row r="41" spans="1:25" x14ac:dyDescent="0.25">
      <c r="B41" s="22" t="s">
        <v>58</v>
      </c>
      <c r="C41" s="23" t="s">
        <v>59</v>
      </c>
      <c r="D41" s="19" t="s">
        <v>60</v>
      </c>
      <c r="E41" s="20" t="s">
        <v>61</v>
      </c>
      <c r="F41" s="38" t="s">
        <v>110</v>
      </c>
      <c r="I41" s="20" t="s">
        <v>61</v>
      </c>
      <c r="J41" s="47"/>
      <c r="K41" s="45"/>
      <c r="O41" s="5"/>
      <c r="T41" s="28"/>
      <c r="U41" s="28">
        <v>6</v>
      </c>
      <c r="V41" s="28">
        <v>8.5</v>
      </c>
      <c r="W41" s="28">
        <v>9</v>
      </c>
      <c r="X41" s="28">
        <f t="shared" si="12"/>
        <v>0.25</v>
      </c>
      <c r="Y41" s="28"/>
    </row>
    <row r="42" spans="1:25" ht="15.75" thickBot="1" x14ac:dyDescent="0.3">
      <c r="B42" s="5">
        <f>B38/B40</f>
        <v>11.764705882352942</v>
      </c>
      <c r="C42" s="5">
        <f>C38/C40</f>
        <v>46.5</v>
      </c>
      <c r="D42" s="5">
        <f>D38/D40</f>
        <v>32</v>
      </c>
      <c r="E42" s="5">
        <f>E38/E40</f>
        <v>5.666666666666667</v>
      </c>
      <c r="F42" s="5">
        <f>F38/F40</f>
        <v>3.5</v>
      </c>
      <c r="O42" s="5"/>
      <c r="T42" s="28"/>
      <c r="U42" s="28">
        <v>9</v>
      </c>
      <c r="V42" s="28">
        <v>8.5</v>
      </c>
      <c r="W42" s="28">
        <v>9</v>
      </c>
      <c r="X42" s="28">
        <f t="shared" si="12"/>
        <v>0.25</v>
      </c>
      <c r="Y42" s="28"/>
    </row>
    <row r="43" spans="1:25" ht="15.75" thickBot="1" x14ac:dyDescent="0.3">
      <c r="O43" s="44"/>
      <c r="T43" s="28"/>
      <c r="U43" s="28">
        <v>8</v>
      </c>
      <c r="V43" s="28">
        <v>12</v>
      </c>
      <c r="W43" s="28">
        <v>9</v>
      </c>
      <c r="X43" s="28">
        <f t="shared" si="12"/>
        <v>9</v>
      </c>
      <c r="Y43" s="28"/>
    </row>
    <row r="44" spans="1:25" x14ac:dyDescent="0.25">
      <c r="I44" s="19" t="s">
        <v>113</v>
      </c>
      <c r="J44" t="s">
        <v>118</v>
      </c>
      <c r="K44" s="45">
        <f>F42/E42</f>
        <v>0.61764705882352933</v>
      </c>
      <c r="T44" s="28"/>
      <c r="U44" s="28">
        <v>9</v>
      </c>
      <c r="V44" s="28">
        <v>12</v>
      </c>
      <c r="W44" s="28">
        <v>9</v>
      </c>
      <c r="X44" s="28">
        <f t="shared" si="12"/>
        <v>9</v>
      </c>
      <c r="Y44" s="28"/>
    </row>
    <row r="45" spans="1:25" x14ac:dyDescent="0.25">
      <c r="I45" s="20" t="s">
        <v>61</v>
      </c>
      <c r="K45" s="45"/>
      <c r="T45" s="28"/>
      <c r="U45" s="28">
        <v>13</v>
      </c>
      <c r="V45" s="28">
        <v>12</v>
      </c>
      <c r="W45" s="28">
        <v>9</v>
      </c>
      <c r="X45" s="28">
        <f t="shared" si="12"/>
        <v>9</v>
      </c>
      <c r="Y45" s="28"/>
    </row>
    <row r="46" spans="1:25" x14ac:dyDescent="0.25">
      <c r="T46" s="28"/>
      <c r="U46" s="28"/>
      <c r="V46" s="28"/>
      <c r="W46" s="28"/>
      <c r="X46" s="28">
        <f xml:space="preserve"> SUM(X37:X45)</f>
        <v>46.5</v>
      </c>
      <c r="Y46" s="28"/>
    </row>
    <row r="47" spans="1:25" x14ac:dyDescent="0.25">
      <c r="E47" t="s">
        <v>93</v>
      </c>
      <c r="H47" t="s">
        <v>95</v>
      </c>
      <c r="K47" t="s">
        <v>101</v>
      </c>
      <c r="M47" t="s">
        <v>104</v>
      </c>
      <c r="T47" s="28"/>
      <c r="U47" s="28"/>
      <c r="V47" s="28"/>
      <c r="W47" s="28"/>
      <c r="X47" s="28"/>
      <c r="Y47" s="28"/>
    </row>
    <row r="48" spans="1:25" x14ac:dyDescent="0.25">
      <c r="E48">
        <v>32</v>
      </c>
      <c r="H48">
        <f>2-1</f>
        <v>1</v>
      </c>
      <c r="K48">
        <f>E48/H48</f>
        <v>32</v>
      </c>
      <c r="M48">
        <f>K48/K52</f>
        <v>5.6470588235294112</v>
      </c>
      <c r="N48" t="s">
        <v>105</v>
      </c>
      <c r="T48" s="28"/>
      <c r="U48" s="28"/>
      <c r="V48" s="28"/>
      <c r="W48" s="28"/>
      <c r="X48" s="28"/>
      <c r="Y48" s="28"/>
    </row>
    <row r="49" spans="5:25" x14ac:dyDescent="0.25">
      <c r="E49" t="s">
        <v>94</v>
      </c>
      <c r="H49" t="s">
        <v>96</v>
      </c>
      <c r="K49" t="s">
        <v>103</v>
      </c>
      <c r="N49">
        <v>4.6500000000000004</v>
      </c>
      <c r="T49" s="28"/>
      <c r="U49" s="28" t="s">
        <v>80</v>
      </c>
      <c r="V49" s="28" t="s">
        <v>82</v>
      </c>
      <c r="W49" s="28" t="s">
        <v>83</v>
      </c>
      <c r="X49" s="28" t="s">
        <v>84</v>
      </c>
      <c r="Y49" s="28"/>
    </row>
    <row r="50" spans="5:25" x14ac:dyDescent="0.25">
      <c r="E50">
        <v>93</v>
      </c>
      <c r="H50">
        <f>3-1</f>
        <v>2</v>
      </c>
      <c r="K50">
        <f>E50/H50</f>
        <v>46.5</v>
      </c>
      <c r="M50">
        <f>K50/K52</f>
        <v>8.2058823529411757</v>
      </c>
      <c r="N50" t="s">
        <v>106</v>
      </c>
      <c r="T50" s="28"/>
      <c r="U50" s="28">
        <v>4</v>
      </c>
      <c r="V50" s="28">
        <v>6.5</v>
      </c>
      <c r="W50" s="28">
        <v>9</v>
      </c>
      <c r="X50" s="28">
        <f>(V50-W50)^2</f>
        <v>6.25</v>
      </c>
      <c r="Y50" s="28"/>
    </row>
    <row r="51" spans="5:25" x14ac:dyDescent="0.25">
      <c r="E51" t="s">
        <v>98</v>
      </c>
      <c r="H51" t="s">
        <v>97</v>
      </c>
      <c r="K51" t="s">
        <v>102</v>
      </c>
      <c r="N51">
        <v>3.89</v>
      </c>
      <c r="T51" s="28"/>
      <c r="U51" s="28">
        <v>8</v>
      </c>
      <c r="V51" s="28">
        <v>6.5</v>
      </c>
      <c r="W51" s="28">
        <v>9</v>
      </c>
      <c r="X51" s="28">
        <f t="shared" ref="X51:X58" si="13">(V51-W51)^2</f>
        <v>6.25</v>
      </c>
      <c r="Y51" s="28"/>
    </row>
    <row r="52" spans="5:25" x14ac:dyDescent="0.25">
      <c r="E52">
        <v>68</v>
      </c>
      <c r="H52">
        <v>12</v>
      </c>
      <c r="K52">
        <f>E52/H52</f>
        <v>5.666666666666667</v>
      </c>
      <c r="T52" s="28"/>
      <c r="U52" s="28">
        <v>9</v>
      </c>
      <c r="V52" s="28">
        <v>6.5</v>
      </c>
      <c r="W52" s="28">
        <v>9</v>
      </c>
      <c r="X52" s="28">
        <f t="shared" si="13"/>
        <v>6.25</v>
      </c>
      <c r="Y52" s="28"/>
    </row>
    <row r="53" spans="5:25" x14ac:dyDescent="0.25">
      <c r="E53" t="s">
        <v>99</v>
      </c>
      <c r="H53" t="s">
        <v>100</v>
      </c>
      <c r="K53" t="s">
        <v>107</v>
      </c>
      <c r="T53" s="28"/>
      <c r="U53" s="28">
        <v>7</v>
      </c>
      <c r="V53" s="28">
        <v>8.5</v>
      </c>
      <c r="W53" s="28">
        <v>9</v>
      </c>
      <c r="X53" s="28">
        <f t="shared" si="13"/>
        <v>0.25</v>
      </c>
      <c r="Y53" s="28"/>
    </row>
    <row r="54" spans="5:25" x14ac:dyDescent="0.25">
      <c r="E54">
        <v>7</v>
      </c>
      <c r="H54">
        <f>H48*H50</f>
        <v>2</v>
      </c>
      <c r="K54">
        <f>E54/H54</f>
        <v>3.5</v>
      </c>
      <c r="M54">
        <f>K54/K52</f>
        <v>0.61764705882352933</v>
      </c>
      <c r="N54" t="s">
        <v>106</v>
      </c>
      <c r="T54" s="28"/>
      <c r="U54" s="28">
        <v>10</v>
      </c>
      <c r="V54" s="28">
        <v>8.5</v>
      </c>
      <c r="W54" s="28">
        <v>9</v>
      </c>
      <c r="X54" s="28">
        <f t="shared" si="13"/>
        <v>0.25</v>
      </c>
      <c r="Y54" s="28"/>
    </row>
    <row r="55" spans="5:25" x14ac:dyDescent="0.25">
      <c r="N55">
        <v>3.89</v>
      </c>
      <c r="T55" s="28"/>
      <c r="U55" s="28">
        <v>13</v>
      </c>
      <c r="V55" s="28">
        <v>8.5</v>
      </c>
      <c r="W55" s="28">
        <v>9</v>
      </c>
      <c r="X55" s="28">
        <f t="shared" si="13"/>
        <v>0.25</v>
      </c>
      <c r="Y55" s="28"/>
    </row>
    <row r="56" spans="5:25" x14ac:dyDescent="0.25">
      <c r="T56" s="28"/>
      <c r="U56" s="28">
        <v>12</v>
      </c>
      <c r="V56" s="28">
        <v>12</v>
      </c>
      <c r="W56" s="28">
        <v>9</v>
      </c>
      <c r="X56" s="28">
        <f t="shared" si="13"/>
        <v>9</v>
      </c>
      <c r="Y56" s="28"/>
    </row>
    <row r="57" spans="5:25" x14ac:dyDescent="0.25">
      <c r="T57" s="28"/>
      <c r="U57" s="28">
        <v>14</v>
      </c>
      <c r="V57" s="28">
        <v>12</v>
      </c>
      <c r="W57" s="28">
        <v>9</v>
      </c>
      <c r="X57" s="28">
        <f t="shared" si="13"/>
        <v>9</v>
      </c>
      <c r="Y57" s="28"/>
    </row>
    <row r="58" spans="5:25" x14ac:dyDescent="0.25">
      <c r="T58" s="28"/>
      <c r="U58" s="28">
        <v>16</v>
      </c>
      <c r="V58" s="28">
        <v>12</v>
      </c>
      <c r="W58" s="28">
        <v>9</v>
      </c>
      <c r="X58" s="28">
        <f t="shared" si="13"/>
        <v>9</v>
      </c>
      <c r="Y58" s="28"/>
    </row>
    <row r="59" spans="5:25" x14ac:dyDescent="0.25">
      <c r="T59" s="28"/>
      <c r="U59" s="28"/>
      <c r="V59" s="28"/>
      <c r="W59" s="28"/>
      <c r="X59" s="28">
        <f xml:space="preserve"> SUM(X50:X58)</f>
        <v>46.5</v>
      </c>
      <c r="Y59" s="28"/>
    </row>
    <row r="60" spans="5:25" x14ac:dyDescent="0.25">
      <c r="T60" s="28"/>
      <c r="U60" s="28" t="s">
        <v>85</v>
      </c>
      <c r="V60" s="28"/>
      <c r="W60" s="28"/>
      <c r="X60" s="28"/>
      <c r="Y60" s="28"/>
    </row>
    <row r="61" spans="5:25" x14ac:dyDescent="0.25">
      <c r="T61" s="28"/>
      <c r="U61" s="28"/>
      <c r="V61" s="28"/>
      <c r="W61" s="28"/>
      <c r="X61" s="28"/>
      <c r="Y61" s="28"/>
    </row>
    <row r="62" spans="5:25" x14ac:dyDescent="0.25">
      <c r="T62" s="28"/>
      <c r="U62" s="28"/>
      <c r="V62" s="28"/>
      <c r="W62" s="28"/>
      <c r="X62" s="28"/>
      <c r="Y62" s="28"/>
    </row>
  </sheetData>
  <mergeCells count="6">
    <mergeCell ref="K44:K45"/>
    <mergeCell ref="C36:E36"/>
    <mergeCell ref="J37:J38"/>
    <mergeCell ref="K37:K38"/>
    <mergeCell ref="J40:J41"/>
    <mergeCell ref="K40:K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way Excel Anova</vt:lpstr>
      <vt:lpstr>1 Way Anova</vt:lpstr>
      <vt:lpstr>Data</vt:lpstr>
      <vt:lpstr>2 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2022-10-01T11:36:30Z</dcterms:modified>
</cp:coreProperties>
</file>