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Income" sheetId="2" r:id="rId1"/>
    <sheet name="July Expense " sheetId="1" r:id="rId2"/>
    <sheet name="Amount Remaining" sheetId="3" r:id="rId3"/>
    <sheet name="Pending Payment" sheetId="4" r:id="rId4"/>
  </sheets>
  <calcPr calcId="145621"/>
</workbook>
</file>

<file path=xl/calcChain.xml><?xml version="1.0" encoding="utf-8"?>
<calcChain xmlns="http://schemas.openxmlformats.org/spreadsheetml/2006/main">
  <c r="AH9" i="1" l="1"/>
  <c r="AG9" i="1"/>
  <c r="AF9" i="1"/>
  <c r="B15" i="1"/>
  <c r="B11" i="1"/>
  <c r="AE9" i="1"/>
  <c r="AD9" i="1" l="1"/>
  <c r="AC9" i="1"/>
  <c r="AB9" i="1"/>
  <c r="AA9" i="1" l="1"/>
  <c r="Z9" i="1" l="1"/>
  <c r="Y9" i="1" l="1"/>
  <c r="X9" i="1" l="1"/>
  <c r="W9" i="1" l="1"/>
  <c r="V9" i="1" l="1"/>
  <c r="T9" i="1" l="1"/>
  <c r="U9" i="1"/>
  <c r="S9" i="1" l="1"/>
  <c r="Q9" i="1"/>
  <c r="R9" i="1" l="1"/>
  <c r="P9" i="1" l="1"/>
  <c r="O9" i="1" l="1"/>
  <c r="N9" i="1"/>
  <c r="M9" i="1" l="1"/>
  <c r="L9" i="1"/>
  <c r="K9" i="1"/>
  <c r="F2" i="2" l="1"/>
  <c r="D2" i="2"/>
  <c r="J9" i="1" l="1"/>
  <c r="I9" i="1" l="1"/>
  <c r="H9" i="1" l="1"/>
  <c r="G9" i="1" l="1"/>
  <c r="F9" i="1" l="1"/>
  <c r="E9" i="1"/>
  <c r="D6" i="2" l="1"/>
  <c r="B9" i="1"/>
  <c r="D10" i="1" s="1"/>
  <c r="A2" i="3" s="1"/>
</calcChain>
</file>

<file path=xl/sharedStrings.xml><?xml version="1.0" encoding="utf-8"?>
<sst xmlns="http://schemas.openxmlformats.org/spreadsheetml/2006/main" count="33" uniqueCount="30">
  <si>
    <t>Amount</t>
  </si>
  <si>
    <t>Description</t>
  </si>
  <si>
    <t>House rent</t>
  </si>
  <si>
    <t>Yes Bank</t>
  </si>
  <si>
    <t>HDFC BANK</t>
  </si>
  <si>
    <t>SBI(Shash)</t>
  </si>
  <si>
    <t>SBI(Mahi)</t>
  </si>
  <si>
    <t>Income</t>
  </si>
  <si>
    <t>Salary</t>
  </si>
  <si>
    <t>Tax</t>
  </si>
  <si>
    <t>Other Deduction</t>
  </si>
  <si>
    <t>Gross</t>
  </si>
  <si>
    <t>Net Amount</t>
  </si>
  <si>
    <t>Manju</t>
  </si>
  <si>
    <t>HDFC Balance</t>
  </si>
  <si>
    <t>SBI Balance</t>
  </si>
  <si>
    <t>Airtel Bill</t>
  </si>
  <si>
    <t>Total</t>
  </si>
  <si>
    <t>Amount Remaining</t>
  </si>
  <si>
    <t>Star Health</t>
  </si>
  <si>
    <t>Netflix</t>
  </si>
  <si>
    <t>Food</t>
  </si>
  <si>
    <t>Electricity bill</t>
  </si>
  <si>
    <t>SMK</t>
  </si>
  <si>
    <t xml:space="preserve"> done through Yes bank</t>
  </si>
  <si>
    <t>fuel</t>
  </si>
  <si>
    <t>Manju pending</t>
  </si>
  <si>
    <t>Hath way bill</t>
  </si>
  <si>
    <t>Daily needs shopping</t>
  </si>
  <si>
    <t>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</si>
</sst>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21" sqref="B21"/>
    </sheetView>
  </sheetViews>
  <sheetFormatPr defaultRowHeight="15" x14ac:dyDescent="0.25"/>
  <cols>
    <col min="1" max="1" width="17.5703125" customWidth="1"/>
    <col min="2" max="2" width="27.7109375" customWidth="1"/>
    <col min="4" max="4" width="19.140625" customWidth="1"/>
    <col min="5" max="5" width="15.85546875" bestFit="1" customWidth="1"/>
  </cols>
  <sheetData>
    <row r="1" spans="1:6" x14ac:dyDescent="0.25">
      <c r="A1" t="s">
        <v>7</v>
      </c>
      <c r="B1" t="s">
        <v>12</v>
      </c>
      <c r="C1" t="s">
        <v>11</v>
      </c>
      <c r="E1" t="s">
        <v>10</v>
      </c>
      <c r="F1" t="s">
        <v>9</v>
      </c>
    </row>
    <row r="2" spans="1:6" x14ac:dyDescent="0.25">
      <c r="A2" t="s">
        <v>8</v>
      </c>
      <c r="B2">
        <v>78511</v>
      </c>
      <c r="C2">
        <v>86400</v>
      </c>
      <c r="D2">
        <f>C2-B2</f>
        <v>7889</v>
      </c>
      <c r="E2">
        <v>3800</v>
      </c>
      <c r="F2">
        <f>D2-E2</f>
        <v>4089</v>
      </c>
    </row>
    <row r="3" spans="1:6" x14ac:dyDescent="0.25">
      <c r="A3" t="s">
        <v>13</v>
      </c>
      <c r="B3" s="2">
        <v>2000</v>
      </c>
    </row>
    <row r="4" spans="1:6" x14ac:dyDescent="0.25">
      <c r="A4" t="s">
        <v>14</v>
      </c>
      <c r="B4">
        <v>24291.360000000001</v>
      </c>
    </row>
    <row r="5" spans="1:6" x14ac:dyDescent="0.25">
      <c r="A5" t="s">
        <v>15</v>
      </c>
      <c r="B5">
        <v>1210.29</v>
      </c>
    </row>
    <row r="6" spans="1:6" x14ac:dyDescent="0.25">
      <c r="C6" t="s">
        <v>17</v>
      </c>
      <c r="D6">
        <f>SUM(B2:B1048576)</f>
        <v>106012.65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6"/>
  <sheetViews>
    <sheetView tabSelected="1" workbookViewId="0">
      <selection activeCell="E18" sqref="E18"/>
    </sheetView>
  </sheetViews>
  <sheetFormatPr defaultRowHeight="15" x14ac:dyDescent="0.25"/>
  <cols>
    <col min="1" max="1" width="38.85546875" style="1" customWidth="1"/>
  </cols>
  <sheetData>
    <row r="1" spans="1:34" x14ac:dyDescent="0.25">
      <c r="A1" s="1" t="s">
        <v>1</v>
      </c>
      <c r="B1" t="s">
        <v>0</v>
      </c>
      <c r="D1" s="3">
        <v>44747</v>
      </c>
      <c r="E1" s="3">
        <v>44748</v>
      </c>
      <c r="F1" s="3">
        <v>44749</v>
      </c>
      <c r="G1" s="3">
        <v>44750</v>
      </c>
      <c r="H1" s="3">
        <v>44751</v>
      </c>
      <c r="I1" s="3">
        <v>44752</v>
      </c>
      <c r="J1" s="3">
        <v>44753</v>
      </c>
      <c r="K1" s="3">
        <v>44754</v>
      </c>
      <c r="L1" s="3">
        <v>44755</v>
      </c>
      <c r="M1" s="3">
        <v>44756</v>
      </c>
      <c r="N1" s="3">
        <v>44757</v>
      </c>
      <c r="O1" s="3">
        <v>44758</v>
      </c>
      <c r="P1" s="3">
        <v>44759</v>
      </c>
      <c r="Q1" s="3">
        <v>44760</v>
      </c>
      <c r="R1" s="3">
        <v>44761</v>
      </c>
      <c r="S1" s="3">
        <v>44762</v>
      </c>
      <c r="T1" s="3">
        <v>44763</v>
      </c>
      <c r="U1" s="3">
        <v>44764</v>
      </c>
      <c r="V1" s="3">
        <v>44765</v>
      </c>
      <c r="W1" s="3">
        <v>44766</v>
      </c>
      <c r="X1" s="3">
        <v>44767</v>
      </c>
      <c r="Y1" s="3">
        <v>44768</v>
      </c>
      <c r="Z1" s="3">
        <v>44769</v>
      </c>
      <c r="AA1" s="3">
        <v>44770</v>
      </c>
      <c r="AB1" s="3">
        <v>44771</v>
      </c>
      <c r="AC1" s="3">
        <v>44772</v>
      </c>
      <c r="AD1" s="3">
        <v>44773</v>
      </c>
      <c r="AE1" s="3">
        <v>44774</v>
      </c>
      <c r="AF1" s="3">
        <v>44775</v>
      </c>
      <c r="AG1" s="3">
        <v>44776</v>
      </c>
      <c r="AH1" s="3">
        <v>44777</v>
      </c>
    </row>
    <row r="2" spans="1:34" x14ac:dyDescent="0.25">
      <c r="A2" s="1" t="s">
        <v>2</v>
      </c>
      <c r="B2">
        <v>10600</v>
      </c>
    </row>
    <row r="3" spans="1:34" x14ac:dyDescent="0.25">
      <c r="A3" s="1" t="s">
        <v>3</v>
      </c>
      <c r="B3">
        <v>9712.76</v>
      </c>
    </row>
    <row r="4" spans="1:34" x14ac:dyDescent="0.25">
      <c r="A4" s="1" t="s">
        <v>4</v>
      </c>
      <c r="B4">
        <v>6694</v>
      </c>
    </row>
    <row r="5" spans="1:34" x14ac:dyDescent="0.25">
      <c r="A5" s="1" t="s">
        <v>5</v>
      </c>
      <c r="B5">
        <v>9498</v>
      </c>
    </row>
    <row r="6" spans="1:34" x14ac:dyDescent="0.25">
      <c r="A6" s="1" t="s">
        <v>6</v>
      </c>
      <c r="B6">
        <v>2410</v>
      </c>
    </row>
    <row r="7" spans="1:34" x14ac:dyDescent="0.25">
      <c r="A7" s="1" t="s">
        <v>16</v>
      </c>
      <c r="B7">
        <v>706.82</v>
      </c>
    </row>
    <row r="8" spans="1:34" x14ac:dyDescent="0.25">
      <c r="A8" s="1" t="s">
        <v>20</v>
      </c>
      <c r="B8">
        <v>499</v>
      </c>
    </row>
    <row r="9" spans="1:34" x14ac:dyDescent="0.25">
      <c r="A9" s="1" t="s">
        <v>21</v>
      </c>
      <c r="B9">
        <f>SUM(D9:XFD9)</f>
        <v>14052</v>
      </c>
      <c r="D9">
        <v>565</v>
      </c>
      <c r="E9">
        <f>(537)</f>
        <v>537</v>
      </c>
      <c r="F9">
        <f>(104+178)</f>
        <v>282</v>
      </c>
      <c r="G9">
        <f>(110)</f>
        <v>110</v>
      </c>
      <c r="H9">
        <f>(237)</f>
        <v>237</v>
      </c>
      <c r="I9">
        <f>(201+202)</f>
        <v>403</v>
      </c>
      <c r="J9">
        <f>(232+141)</f>
        <v>373</v>
      </c>
      <c r="K9">
        <f>(120+152)</f>
        <v>272</v>
      </c>
      <c r="L9">
        <f>(105+152)</f>
        <v>257</v>
      </c>
      <c r="M9">
        <f>(60+295+202)</f>
        <v>557</v>
      </c>
      <c r="N9">
        <f>(115+692+178)</f>
        <v>985</v>
      </c>
      <c r="O9">
        <f>(157+137+399)</f>
        <v>693</v>
      </c>
      <c r="P9">
        <f>(167+396+202)</f>
        <v>765</v>
      </c>
      <c r="Q9">
        <f>(115+219+497)</f>
        <v>831</v>
      </c>
      <c r="R9">
        <f>(115+351+115)</f>
        <v>581</v>
      </c>
      <c r="S9">
        <f>(115+141)</f>
        <v>256</v>
      </c>
      <c r="T9">
        <f>(167+231)</f>
        <v>398</v>
      </c>
      <c r="U9">
        <f>(115+141)</f>
        <v>256</v>
      </c>
      <c r="V9">
        <f>(157+115+168)</f>
        <v>440</v>
      </c>
      <c r="W9">
        <f>(157+222+168)</f>
        <v>547</v>
      </c>
      <c r="X9">
        <f>(127+168+89)</f>
        <v>384</v>
      </c>
      <c r="Y9">
        <f>(60+712)</f>
        <v>772</v>
      </c>
      <c r="Z9">
        <f>(157+235+168)</f>
        <v>560</v>
      </c>
      <c r="AA9">
        <f>(89+202+168)</f>
        <v>459</v>
      </c>
      <c r="AB9">
        <f>(120+168)</f>
        <v>288</v>
      </c>
      <c r="AC9">
        <f>(120+120+186)</f>
        <v>426</v>
      </c>
      <c r="AD9">
        <f>(120+163+168)</f>
        <v>451</v>
      </c>
      <c r="AE9">
        <f>(89+120)</f>
        <v>209</v>
      </c>
      <c r="AF9">
        <f>(120+168+168)</f>
        <v>456</v>
      </c>
      <c r="AG9">
        <f>(120+168+157)</f>
        <v>445</v>
      </c>
      <c r="AH9">
        <f>(89+168)</f>
        <v>257</v>
      </c>
    </row>
    <row r="10" spans="1:34" x14ac:dyDescent="0.25">
      <c r="A10" s="1" t="s">
        <v>22</v>
      </c>
      <c r="B10">
        <v>316</v>
      </c>
      <c r="C10" t="s">
        <v>17</v>
      </c>
      <c r="D10">
        <f>SUM(B2:B1048576)</f>
        <v>64275.58</v>
      </c>
    </row>
    <row r="11" spans="1:34" x14ac:dyDescent="0.25">
      <c r="A11" s="1" t="s">
        <v>23</v>
      </c>
      <c r="B11">
        <f>1149+165+85</f>
        <v>1399</v>
      </c>
    </row>
    <row r="12" spans="1:34" x14ac:dyDescent="0.25">
      <c r="A12" s="1" t="s">
        <v>25</v>
      </c>
      <c r="B12">
        <v>3000</v>
      </c>
    </row>
    <row r="13" spans="1:34" x14ac:dyDescent="0.25">
      <c r="A13" s="1" t="s">
        <v>26</v>
      </c>
      <c r="B13">
        <v>1000</v>
      </c>
    </row>
    <row r="14" spans="1:34" x14ac:dyDescent="0.25">
      <c r="A14" s="1" t="s">
        <v>27</v>
      </c>
      <c r="B14">
        <v>1800</v>
      </c>
    </row>
    <row r="15" spans="1:34" x14ac:dyDescent="0.25">
      <c r="A15" s="1" t="s">
        <v>28</v>
      </c>
      <c r="B15">
        <f>(1866+500)</f>
        <v>2366</v>
      </c>
    </row>
    <row r="16" spans="1:34" x14ac:dyDescent="0.25">
      <c r="A16" s="1" t="s">
        <v>29</v>
      </c>
      <c r="B16">
        <v>222</v>
      </c>
    </row>
  </sheetData>
  <pageMargins left="0.7" right="0.7" top="0.75" bottom="0.75" header="0.3" footer="0.3"/>
  <ignoredErrors>
    <ignoredError sqref="T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4" sqref="C14"/>
    </sheetView>
  </sheetViews>
  <sheetFormatPr defaultRowHeight="15" x14ac:dyDescent="0.25"/>
  <cols>
    <col min="1" max="1" width="18.28515625" bestFit="1" customWidth="1"/>
  </cols>
  <sheetData>
    <row r="1" spans="1:1" x14ac:dyDescent="0.25">
      <c r="A1" t="s">
        <v>18</v>
      </c>
    </row>
    <row r="2" spans="1:1" x14ac:dyDescent="0.25">
      <c r="A2">
        <f>Income!D6-'July Expense '!D10</f>
        <v>41737.069999999992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F16" sqref="F16"/>
    </sheetView>
  </sheetViews>
  <sheetFormatPr defaultRowHeight="15" x14ac:dyDescent="0.25"/>
  <cols>
    <col min="1" max="1" width="14.5703125" customWidth="1"/>
    <col min="2" max="2" width="16" customWidth="1"/>
    <col min="3" max="3" width="22" bestFit="1" customWidth="1"/>
  </cols>
  <sheetData>
    <row r="1" spans="1:3" x14ac:dyDescent="0.25">
      <c r="A1" t="s">
        <v>1</v>
      </c>
      <c r="B1" t="s">
        <v>0</v>
      </c>
    </row>
    <row r="2" spans="1:3" x14ac:dyDescent="0.25">
      <c r="A2" t="s">
        <v>19</v>
      </c>
      <c r="B2">
        <v>29175</v>
      </c>
      <c r="C2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Income</vt:lpstr>
      <vt:lpstr>July Expense </vt:lpstr>
      <vt:lpstr>Amount Remaining</vt:lpstr>
      <vt:lpstr>Pending Payment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2022-07-05T04:05:30Z</dcterms:created>
  <dcterms:modified xsi:type="dcterms:W3CDTF">2022-08-20T06:09:35Z</dcterms:modified>
</cp:coreProperties>
</file>