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havarsh/Documents/data science/machine_learning_foundation_nanodegree/project_2/"/>
    </mc:Choice>
  </mc:AlternateContent>
  <bookViews>
    <workbookView xWindow="0" yWindow="460" windowWidth="28800" windowHeight="15940" tabRatio="500" activeTab="2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5" i="3" l="1"/>
  <c r="N13" i="3"/>
  <c r="N11" i="3"/>
  <c r="O8" i="3"/>
  <c r="N8" i="3"/>
  <c r="O3" i="3"/>
  <c r="O4" i="3"/>
  <c r="O5" i="3"/>
  <c r="O2" i="3"/>
  <c r="N3" i="3"/>
  <c r="N4" i="3"/>
  <c r="N5" i="3"/>
  <c r="N6" i="3"/>
  <c r="N2" i="3"/>
  <c r="M8" i="3"/>
  <c r="L8" i="3"/>
  <c r="I9" i="3"/>
  <c r="I8" i="3"/>
  <c r="I6" i="3"/>
  <c r="F11" i="3"/>
  <c r="F10" i="3"/>
  <c r="F8" i="3"/>
  <c r="B3" i="3"/>
  <c r="A2" i="3"/>
  <c r="A1" i="3"/>
  <c r="G10" i="2"/>
  <c r="G9" i="2"/>
  <c r="G8" i="2"/>
  <c r="G7" i="2"/>
  <c r="G6" i="2"/>
  <c r="G1" i="2"/>
  <c r="C12" i="2"/>
  <c r="C3" i="2"/>
  <c r="C4" i="2"/>
  <c r="C5" i="2"/>
  <c r="C6" i="2"/>
  <c r="C7" i="2"/>
  <c r="C8" i="2"/>
  <c r="C9" i="2"/>
  <c r="C10" i="2"/>
  <c r="C11" i="2"/>
  <c r="C2" i="2"/>
  <c r="B12" i="2"/>
  <c r="A12" i="2"/>
  <c r="B14" i="1"/>
  <c r="B13" i="1"/>
  <c r="B12" i="1"/>
  <c r="B11" i="1"/>
  <c r="B10" i="1"/>
  <c r="B9" i="1"/>
  <c r="B8" i="1"/>
  <c r="B6" i="1"/>
  <c r="B3" i="1"/>
</calcChain>
</file>

<file path=xl/sharedStrings.xml><?xml version="1.0" encoding="utf-8"?>
<sst xmlns="http://schemas.openxmlformats.org/spreadsheetml/2006/main" count="52" uniqueCount="40">
  <si>
    <t>SD</t>
  </si>
  <si>
    <t>SE</t>
  </si>
  <si>
    <t>n</t>
  </si>
  <si>
    <t>X bar</t>
  </si>
  <si>
    <t>S</t>
  </si>
  <si>
    <t>d</t>
  </si>
  <si>
    <t>Mu</t>
  </si>
  <si>
    <t>tcritical</t>
  </si>
  <si>
    <t>DOF</t>
  </si>
  <si>
    <t>Tcritical</t>
  </si>
  <si>
    <t>Mean diff</t>
  </si>
  <si>
    <t>T stat</t>
  </si>
  <si>
    <t>r squared</t>
  </si>
  <si>
    <t>margin of error</t>
  </si>
  <si>
    <t>UL</t>
  </si>
  <si>
    <t>LL</t>
  </si>
  <si>
    <t>Pre</t>
  </si>
  <si>
    <t>Post</t>
  </si>
  <si>
    <t>D</t>
  </si>
  <si>
    <t>Mean difference</t>
  </si>
  <si>
    <t>dof</t>
  </si>
  <si>
    <t>tstats</t>
  </si>
  <si>
    <t>tcritCI</t>
  </si>
  <si>
    <t>tcri</t>
  </si>
  <si>
    <t>n1</t>
  </si>
  <si>
    <t>n2</t>
  </si>
  <si>
    <t>Tcri</t>
  </si>
  <si>
    <t>M1</t>
  </si>
  <si>
    <t>M2</t>
  </si>
  <si>
    <t>Tstat</t>
  </si>
  <si>
    <t>Pooled SD</t>
  </si>
  <si>
    <t>nx</t>
  </si>
  <si>
    <t>ny</t>
  </si>
  <si>
    <t>xbar</t>
  </si>
  <si>
    <t>ybar</t>
  </si>
  <si>
    <t>Pooled variance</t>
  </si>
  <si>
    <t>Tcrit</t>
  </si>
  <si>
    <t>Tstats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</si>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</sst>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4" sqref="B14"/>
    </sheetView>
  </sheetViews>
  <sheetFormatPr baseColWidth="10" defaultRowHeight="16" x14ac:dyDescent="0.2"/>
  <sheetData>
    <row r="1" spans="1:2" x14ac:dyDescent="0.2">
      <c r="A1" t="s">
        <v>6</v>
      </c>
      <c r="B1">
        <v>151</v>
      </c>
    </row>
    <row r="2" spans="1:2" x14ac:dyDescent="0.2">
      <c r="A2" t="s">
        <v>2</v>
      </c>
      <c r="B2">
        <v>25</v>
      </c>
    </row>
    <row r="3" spans="1:2" x14ac:dyDescent="0.2">
      <c r="A3" t="s">
        <v>8</v>
      </c>
      <c r="B3">
        <f>B2-1</f>
        <v>24</v>
      </c>
    </row>
    <row r="4" spans="1:2" x14ac:dyDescent="0.2">
      <c r="A4" t="s">
        <v>9</v>
      </c>
      <c r="B4">
        <v>1.7110000000000001</v>
      </c>
    </row>
    <row r="5" spans="1:2" x14ac:dyDescent="0.2">
      <c r="A5" t="s">
        <v>4</v>
      </c>
      <c r="B5">
        <v>50</v>
      </c>
    </row>
    <row r="6" spans="1:2" x14ac:dyDescent="0.2">
      <c r="A6" t="s">
        <v>1</v>
      </c>
      <c r="B6">
        <f>B5/SQRT(B2)</f>
        <v>10</v>
      </c>
    </row>
    <row r="7" spans="1:2" x14ac:dyDescent="0.2">
      <c r="A7" t="s">
        <v>3</v>
      </c>
      <c r="B7">
        <v>126</v>
      </c>
    </row>
    <row r="8" spans="1:2" x14ac:dyDescent="0.2">
      <c r="A8" t="s">
        <v>10</v>
      </c>
      <c r="B8">
        <f>B7-B1</f>
        <v>-25</v>
      </c>
    </row>
    <row r="9" spans="1:2" x14ac:dyDescent="0.2">
      <c r="A9" t="s">
        <v>11</v>
      </c>
      <c r="B9">
        <f>B8/B6</f>
        <v>-2.5</v>
      </c>
    </row>
    <row r="10" spans="1:2" x14ac:dyDescent="0.2">
      <c r="A10" t="s">
        <v>5</v>
      </c>
      <c r="B10">
        <f>B8/B5</f>
        <v>-0.5</v>
      </c>
    </row>
    <row r="11" spans="1:2" x14ac:dyDescent="0.2">
      <c r="A11" t="s">
        <v>12</v>
      </c>
      <c r="B11">
        <f>B9^2/(B9^2+B3)</f>
        <v>0.20661157024793389</v>
      </c>
    </row>
    <row r="12" spans="1:2" x14ac:dyDescent="0.2">
      <c r="A12" t="s">
        <v>13</v>
      </c>
      <c r="B12">
        <f>2.064*B6</f>
        <v>20.64</v>
      </c>
    </row>
    <row r="13" spans="1:2" x14ac:dyDescent="0.2">
      <c r="A13" t="s">
        <v>14</v>
      </c>
      <c r="B13">
        <f>B7+B12</f>
        <v>146.63999999999999</v>
      </c>
    </row>
    <row r="14" spans="1:2" x14ac:dyDescent="0.2">
      <c r="A14" t="s">
        <v>15</v>
      </c>
      <c r="B14">
        <f>B7-B12</f>
        <v>105.36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G9" sqref="G9"/>
    </sheetView>
  </sheetViews>
  <sheetFormatPr baseColWidth="10" defaultRowHeight="16" x14ac:dyDescent="0.2"/>
  <cols>
    <col min="6" max="6" width="14.5" bestFit="1" customWidth="1"/>
  </cols>
  <sheetData>
    <row r="1" spans="1:7" x14ac:dyDescent="0.2">
      <c r="A1" t="s">
        <v>16</v>
      </c>
      <c r="B1" t="s">
        <v>17</v>
      </c>
      <c r="C1" t="s">
        <v>18</v>
      </c>
      <c r="F1" t="s">
        <v>19</v>
      </c>
      <c r="G1">
        <f>B12-A12</f>
        <v>-3</v>
      </c>
    </row>
    <row r="2" spans="1:7" x14ac:dyDescent="0.2">
      <c r="A2">
        <v>8</v>
      </c>
      <c r="B2">
        <v>5</v>
      </c>
      <c r="C2">
        <f>B2-A2</f>
        <v>-3</v>
      </c>
      <c r="F2" t="s">
        <v>7</v>
      </c>
      <c r="G2">
        <v>-1.833</v>
      </c>
    </row>
    <row r="3" spans="1:7" x14ac:dyDescent="0.2">
      <c r="A3">
        <v>7</v>
      </c>
      <c r="B3">
        <v>6</v>
      </c>
      <c r="C3">
        <f t="shared" ref="C3:C11" si="0">B3-A3</f>
        <v>-1</v>
      </c>
      <c r="F3" t="s">
        <v>0</v>
      </c>
      <c r="G3">
        <v>1.33</v>
      </c>
    </row>
    <row r="4" spans="1:7" x14ac:dyDescent="0.2">
      <c r="A4">
        <v>6</v>
      </c>
      <c r="B4">
        <v>4</v>
      </c>
      <c r="C4">
        <f t="shared" si="0"/>
        <v>-2</v>
      </c>
      <c r="F4" t="s">
        <v>2</v>
      </c>
      <c r="G4">
        <v>10</v>
      </c>
    </row>
    <row r="5" spans="1:7" x14ac:dyDescent="0.2">
      <c r="A5">
        <v>9</v>
      </c>
      <c r="B5">
        <v>6</v>
      </c>
      <c r="C5">
        <f t="shared" si="0"/>
        <v>-3</v>
      </c>
      <c r="F5" t="s">
        <v>20</v>
      </c>
      <c r="G5">
        <v>9</v>
      </c>
    </row>
    <row r="6" spans="1:7" x14ac:dyDescent="0.2">
      <c r="A6">
        <v>10</v>
      </c>
      <c r="B6">
        <v>5</v>
      </c>
      <c r="C6">
        <f t="shared" si="0"/>
        <v>-5</v>
      </c>
      <c r="F6" t="s">
        <v>1</v>
      </c>
      <c r="G6">
        <f>G3/SQRT(G4)</f>
        <v>0.42058292880239445</v>
      </c>
    </row>
    <row r="7" spans="1:7" x14ac:dyDescent="0.2">
      <c r="A7">
        <v>5</v>
      </c>
      <c r="B7">
        <v>3</v>
      </c>
      <c r="C7">
        <f t="shared" si="0"/>
        <v>-2</v>
      </c>
      <c r="F7" t="s">
        <v>21</v>
      </c>
      <c r="G7">
        <f>G1/G6</f>
        <v>-7.1329571281993518</v>
      </c>
    </row>
    <row r="8" spans="1:7" x14ac:dyDescent="0.2">
      <c r="A8">
        <v>7</v>
      </c>
      <c r="B8">
        <v>2</v>
      </c>
      <c r="C8">
        <f t="shared" si="0"/>
        <v>-5</v>
      </c>
      <c r="F8" t="s">
        <v>5</v>
      </c>
      <c r="G8">
        <f>G1/G3</f>
        <v>-2.255639097744361</v>
      </c>
    </row>
    <row r="9" spans="1:7" x14ac:dyDescent="0.2">
      <c r="A9">
        <v>11</v>
      </c>
      <c r="B9">
        <v>9</v>
      </c>
      <c r="C9">
        <f t="shared" si="0"/>
        <v>-2</v>
      </c>
      <c r="F9" t="s">
        <v>14</v>
      </c>
      <c r="G9">
        <f>G1+G11*G6</f>
        <v>-2.0486414150489836</v>
      </c>
    </row>
    <row r="10" spans="1:7" x14ac:dyDescent="0.2">
      <c r="A10">
        <v>8</v>
      </c>
      <c r="B10">
        <v>4</v>
      </c>
      <c r="C10">
        <f t="shared" si="0"/>
        <v>-4</v>
      </c>
      <c r="F10" t="s">
        <v>15</v>
      </c>
      <c r="G10">
        <f>G1-G11*G6</f>
        <v>-3.9513585849510164</v>
      </c>
    </row>
    <row r="11" spans="1:7" x14ac:dyDescent="0.2">
      <c r="A11">
        <v>7</v>
      </c>
      <c r="B11">
        <v>4</v>
      </c>
      <c r="C11">
        <f t="shared" si="0"/>
        <v>-3</v>
      </c>
      <c r="F11" t="s">
        <v>22</v>
      </c>
      <c r="G11">
        <v>2.262</v>
      </c>
    </row>
    <row r="12" spans="1:7" x14ac:dyDescent="0.2">
      <c r="A12">
        <f>AVERAGE(A2:A11)</f>
        <v>7.8</v>
      </c>
      <c r="B12">
        <f>AVERAGE(B2:B11)</f>
        <v>4.8</v>
      </c>
      <c r="C12">
        <f>AVERAGE(C2:C11)</f>
        <v>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N15" sqref="N15"/>
    </sheetView>
  </sheetViews>
  <sheetFormatPr baseColWidth="10" defaultRowHeight="16" x14ac:dyDescent="0.2"/>
  <sheetData>
    <row r="1" spans="1:15" x14ac:dyDescent="0.2">
      <c r="A1">
        <f>(481+322)/(206+219)</f>
        <v>1.8894117647058823</v>
      </c>
      <c r="E1" t="s">
        <v>8</v>
      </c>
      <c r="F1">
        <v>18</v>
      </c>
      <c r="H1" t="s">
        <v>31</v>
      </c>
      <c r="I1">
        <v>52</v>
      </c>
      <c r="L1" t="s">
        <v>38</v>
      </c>
      <c r="M1" t="s">
        <v>39</v>
      </c>
    </row>
    <row r="2" spans="1:15" x14ac:dyDescent="0.2">
      <c r="A2">
        <f>(35.8-31.6)/(SQRT(A1/207 + A1/220))</f>
        <v>31.555027166862935</v>
      </c>
      <c r="E2" t="s">
        <v>24</v>
      </c>
      <c r="F2">
        <v>10</v>
      </c>
      <c r="H2" t="s">
        <v>32</v>
      </c>
      <c r="I2">
        <v>57</v>
      </c>
      <c r="L2">
        <v>2</v>
      </c>
      <c r="M2">
        <v>10</v>
      </c>
      <c r="N2">
        <f>(L2-3)^2</f>
        <v>1</v>
      </c>
      <c r="O2">
        <f>(M2-12)^2</f>
        <v>4</v>
      </c>
    </row>
    <row r="3" spans="1:15" x14ac:dyDescent="0.2">
      <c r="A3" t="s">
        <v>8</v>
      </c>
      <c r="B3">
        <f>207+220-2</f>
        <v>425</v>
      </c>
      <c r="E3" t="s">
        <v>25</v>
      </c>
      <c r="F3">
        <v>10</v>
      </c>
      <c r="H3" t="s">
        <v>33</v>
      </c>
      <c r="I3">
        <v>12</v>
      </c>
      <c r="L3">
        <v>-3</v>
      </c>
      <c r="M3">
        <v>13</v>
      </c>
      <c r="N3">
        <f t="shared" ref="N3:N6" si="0">(L3-3)^2</f>
        <v>36</v>
      </c>
      <c r="O3">
        <f t="shared" ref="O3:O6" si="1">(M3-12)^2</f>
        <v>1</v>
      </c>
    </row>
    <row r="4" spans="1:15" x14ac:dyDescent="0.2">
      <c r="A4" t="s">
        <v>23</v>
      </c>
      <c r="E4" t="s">
        <v>26</v>
      </c>
      <c r="F4">
        <v>2.101</v>
      </c>
      <c r="H4" t="s">
        <v>34</v>
      </c>
      <c r="I4">
        <v>8</v>
      </c>
      <c r="L4">
        <v>5</v>
      </c>
      <c r="M4">
        <v>15</v>
      </c>
      <c r="N4">
        <f t="shared" si="0"/>
        <v>4</v>
      </c>
      <c r="O4">
        <f t="shared" si="1"/>
        <v>9</v>
      </c>
    </row>
    <row r="5" spans="1:15" x14ac:dyDescent="0.2">
      <c r="E5" t="s">
        <v>27</v>
      </c>
      <c r="F5">
        <v>10</v>
      </c>
      <c r="H5" t="s">
        <v>35</v>
      </c>
      <c r="I5">
        <v>5.0999999999999996</v>
      </c>
      <c r="L5">
        <v>4</v>
      </c>
      <c r="M5">
        <v>10</v>
      </c>
      <c r="N5">
        <f t="shared" si="0"/>
        <v>1</v>
      </c>
      <c r="O5">
        <f t="shared" si="1"/>
        <v>4</v>
      </c>
    </row>
    <row r="6" spans="1:15" x14ac:dyDescent="0.2">
      <c r="E6" t="s">
        <v>28</v>
      </c>
      <c r="F6">
        <v>7</v>
      </c>
      <c r="H6" t="s">
        <v>8</v>
      </c>
      <c r="I6">
        <f>I1+I2-2</f>
        <v>107</v>
      </c>
      <c r="L6">
        <v>7</v>
      </c>
      <c r="N6">
        <f t="shared" si="0"/>
        <v>16</v>
      </c>
    </row>
    <row r="7" spans="1:15" x14ac:dyDescent="0.2">
      <c r="E7" t="s">
        <v>1</v>
      </c>
      <c r="F7">
        <v>0.94</v>
      </c>
      <c r="H7" t="s">
        <v>36</v>
      </c>
      <c r="I7">
        <v>1.6839999999999999</v>
      </c>
    </row>
    <row r="8" spans="1:15" x14ac:dyDescent="0.2">
      <c r="E8" t="s">
        <v>29</v>
      </c>
      <c r="F8">
        <f>(F5-F6)/F7</f>
        <v>3.191489361702128</v>
      </c>
      <c r="H8" t="s">
        <v>1</v>
      </c>
      <c r="I8">
        <f>SQRT(I5/I1 + I5/I2)</f>
        <v>0.43307113421174748</v>
      </c>
      <c r="L8">
        <f>AVERAGE(L2:L6)</f>
        <v>3</v>
      </c>
      <c r="M8">
        <f>AVERAGE(M2:M5)</f>
        <v>12</v>
      </c>
      <c r="N8">
        <f>SUM(N2:N6)</f>
        <v>58</v>
      </c>
      <c r="O8">
        <f>SUM(O2:O5)</f>
        <v>18</v>
      </c>
    </row>
    <row r="9" spans="1:15" x14ac:dyDescent="0.2">
      <c r="E9" t="s">
        <v>30</v>
      </c>
      <c r="F9">
        <v>2.33</v>
      </c>
      <c r="H9" t="s">
        <v>37</v>
      </c>
      <c r="I9">
        <f>((I3-I4)-3)/I8</f>
        <v>2.3090894797690584</v>
      </c>
    </row>
    <row r="10" spans="1:15" x14ac:dyDescent="0.2">
      <c r="E10" t="s">
        <v>18</v>
      </c>
      <c r="F10">
        <f>(F5-F6)/F9</f>
        <v>1.2875536480686696</v>
      </c>
    </row>
    <row r="11" spans="1:15" x14ac:dyDescent="0.2">
      <c r="E11" t="s">
        <v>12</v>
      </c>
      <c r="F11">
        <f>F8^2/(F8^2 +F1)</f>
        <v>0.36137612026597288</v>
      </c>
      <c r="N11">
        <f>(58+18)/(7)</f>
        <v>10.857142857142858</v>
      </c>
    </row>
    <row r="13" spans="1:15" x14ac:dyDescent="0.2">
      <c r="N13">
        <f>SQRT(N11/5 + N11/4)</f>
        <v>2.210365192839022</v>
      </c>
    </row>
    <row r="15" spans="1:15" x14ac:dyDescent="0.2">
      <c r="N15">
        <f>(L8-M8)/N13</f>
        <v>-4.0717253552297761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2018-01-12T04:28:39Z</dcterms:created>
  <dcterms:modified xsi:type="dcterms:W3CDTF">2018-01-14T10:52:49Z</dcterms:modified>
</cp:coreProperties>
</file>